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namedSheetViews/namedSheetView1.xml" ContentType="application/vnd.ms-excel.namedsheetviews+xml"/>
  <Override PartName="/xl/drawings/drawing2.xml" ContentType="application/vnd.openxmlformats-officedocument.drawing+xml"/>
  <Override PartName="/xl/namedSheetViews/namedSheetView2.xml" ContentType="application/vnd.ms-excel.namedsheetviews+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hidePivotFieldList="1"/>
  <mc:AlternateContent xmlns:mc="http://schemas.openxmlformats.org/markup-compatibility/2006">
    <mc:Choice Requires="x15">
      <x15ac:absPath xmlns:x15ac="http://schemas.microsoft.com/office/spreadsheetml/2010/11/ac" url="https://d.docs.live.net/e45f96831620a14b/Área de Trabalho/Bel TJ/TRIBUNAL - PASTAS F/Isabel/Chefia de Divisão/PCA 2026/"/>
    </mc:Choice>
  </mc:AlternateContent>
  <xr:revisionPtr revIDLastSave="1" documentId="8_{78443D4F-EE92-4121-BFED-8293108FF00A}" xr6:coauthVersionLast="47" xr6:coauthVersionMax="47" xr10:uidLastSave="{4253B912-6082-4F94-9E1F-7230DBE152D7}"/>
  <bookViews>
    <workbookView xWindow="28680" yWindow="-120" windowWidth="29040" windowHeight="15720" tabRatio="662" firstSheet="1" activeTab="1" xr2:uid="{00000000-000D-0000-FFFF-FFFF00000000}"/>
  </bookViews>
  <sheets>
    <sheet name="Início" sheetId="14" r:id="rId1"/>
    <sheet name="PCA Licitação, Dispensa e Inex." sheetId="11" r:id="rId2"/>
    <sheet name="PCA Dispensa de Pequeno Valor" sheetId="15" r:id="rId3"/>
    <sheet name="PCA Prorrogações" sheetId="5" r:id="rId4"/>
    <sheet name="Acompanhamento (DMP)" sheetId="17" r:id="rId5"/>
    <sheet name="dados" sheetId="3" state="hidden" r:id="rId6"/>
  </sheets>
  <definedNames>
    <definedName name="_xlnm._FilterDatabase" localSheetId="5" hidden="1">dados!$K$1:$K$8</definedName>
    <definedName name="_xlnm._FilterDatabase" localSheetId="0" hidden="1">Início!$B$12:$P$200</definedName>
    <definedName name="_xlnm._FilterDatabase" localSheetId="2" hidden="1">'PCA Dispensa de Pequeno Valor'!$B$17:$M$2817</definedName>
    <definedName name="_xlnm._FilterDatabase" localSheetId="1" hidden="1">'PCA Licitação, Dispensa e Inex.'!$A$2:$R$2</definedName>
    <definedName name="_xlnm._FilterDatabase" localSheetId="3" hidden="1">'PCA Prorrogações'!$A$5:$AF$115</definedName>
    <definedName name="Z_EFB6D5DC_B5CD_4D35_B56B_1850FBDDD077_.wvu.FilterData" localSheetId="2" hidden="1">'PCA Dispensa de Pequeno Valor'!#REF!</definedName>
    <definedName name="Z_EFB6D5DC_B5CD_4D35_B56B_1850FBDDD077_.wvu.FilterData" localSheetId="3" hidden="1">'PCA Prorrogações'!$A$17:$A$549</definedName>
  </definedNames>
  <calcPr calcId="191028"/>
  <customWorkbookViews>
    <customWorkbookView name="Filtro 2" guid="{EFB6D5DC-B5CD-4D35-B56B-1850FBDDD077}"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5" l="1"/>
  <c r="BI1" i="3"/>
  <c r="E43" i="17"/>
  <c r="E89" i="17"/>
  <c r="E90" i="17"/>
  <c r="E91" i="17"/>
  <c r="E92" i="17"/>
  <c r="E93" i="17"/>
  <c r="E94" i="17"/>
  <c r="E95" i="17"/>
  <c r="E96" i="17"/>
  <c r="E97" i="17"/>
  <c r="E98" i="17"/>
  <c r="E99" i="17"/>
  <c r="E100" i="17"/>
  <c r="E101" i="17"/>
  <c r="E102" i="17"/>
  <c r="E103" i="17"/>
  <c r="E104" i="17"/>
  <c r="E105" i="17"/>
  <c r="E106" i="17"/>
  <c r="E107" i="17"/>
  <c r="E108" i="17"/>
  <c r="E109" i="17"/>
  <c r="E110" i="17"/>
  <c r="E111" i="17"/>
  <c r="E112" i="17"/>
  <c r="E113" i="17"/>
  <c r="E114" i="17"/>
  <c r="E115" i="17"/>
  <c r="E116" i="17"/>
  <c r="E117" i="17"/>
  <c r="E118" i="17"/>
  <c r="E119" i="17"/>
  <c r="E50" i="17"/>
  <c r="E51" i="17"/>
  <c r="E52" i="17"/>
  <c r="E53" i="17"/>
  <c r="E87" i="17"/>
  <c r="E74" i="17"/>
  <c r="E21" i="17"/>
  <c r="E30" i="17"/>
  <c r="E23" i="17"/>
  <c r="E19" i="17"/>
  <c r="E39" i="17"/>
  <c r="E28" i="17"/>
  <c r="E18" i="17"/>
  <c r="E24" i="17"/>
  <c r="E25" i="17"/>
  <c r="E22" i="17"/>
  <c r="E29" i="17"/>
  <c r="E20" i="17"/>
  <c r="E17" i="17"/>
  <c r="E26" i="17"/>
  <c r="E42" i="17"/>
  <c r="E40" i="17"/>
  <c r="E44" i="17"/>
  <c r="E27" i="17"/>
  <c r="E33" i="17"/>
  <c r="E34" i="17"/>
  <c r="E35" i="17"/>
  <c r="E36" i="17"/>
  <c r="E37" i="17"/>
  <c r="E31" i="17"/>
  <c r="E32" i="17"/>
  <c r="E41" i="17"/>
  <c r="E45" i="17"/>
  <c r="E75" i="17"/>
  <c r="E63" i="17"/>
  <c r="E64" i="17"/>
  <c r="E65" i="17"/>
  <c r="E66" i="17"/>
  <c r="E67" i="17"/>
  <c r="E68" i="17"/>
  <c r="E70" i="17"/>
  <c r="E69" i="17"/>
  <c r="E71" i="17"/>
  <c r="E72" i="17"/>
  <c r="E73" i="17"/>
  <c r="E38" i="17"/>
  <c r="E77" i="17"/>
  <c r="E78" i="17"/>
  <c r="E79" i="17"/>
  <c r="E80" i="17"/>
  <c r="E81" i="17"/>
  <c r="E82" i="17"/>
  <c r="E83" i="17"/>
  <c r="E84" i="17"/>
  <c r="E88" i="17"/>
  <c r="E54" i="17"/>
  <c r="E55" i="17"/>
  <c r="E121" i="17"/>
  <c r="E122" i="17"/>
  <c r="E123" i="17"/>
  <c r="E124" i="17"/>
  <c r="E125" i="17"/>
  <c r="E57" i="17"/>
  <c r="E56" i="17"/>
  <c r="E62" i="17"/>
  <c r="E58" i="17"/>
  <c r="E59" i="17"/>
  <c r="E60" i="17"/>
  <c r="E61" i="17"/>
  <c r="E47" i="17"/>
  <c r="E48" i="17"/>
  <c r="E49" i="17"/>
  <c r="E76" i="17"/>
  <c r="E46" i="17"/>
  <c r="E85" i="17"/>
  <c r="E86" i="17"/>
  <c r="E120" i="17"/>
  <c r="E126" i="17"/>
  <c r="E127" i="17"/>
  <c r="E128" i="17"/>
  <c r="E129" i="17"/>
  <c r="E130" i="17"/>
  <c r="E131" i="17"/>
  <c r="E132" i="17"/>
  <c r="E133" i="17"/>
  <c r="E134" i="17"/>
  <c r="E135" i="17"/>
  <c r="E136" i="17"/>
  <c r="E137" i="17"/>
  <c r="E138" i="17"/>
  <c r="E139" i="17"/>
  <c r="E140" i="17"/>
  <c r="E141" i="17"/>
  <c r="E142" i="17"/>
  <c r="E143" i="17"/>
  <c r="E144" i="17"/>
  <c r="E145" i="17"/>
  <c r="E146" i="17"/>
  <c r="E147" i="17"/>
  <c r="E148" i="17"/>
  <c r="E149" i="17"/>
  <c r="E150" i="17"/>
  <c r="E151" i="17"/>
  <c r="E152" i="17"/>
  <c r="E153" i="17"/>
  <c r="E154" i="17"/>
  <c r="E155" i="17"/>
  <c r="E156" i="17"/>
  <c r="E157" i="17"/>
  <c r="E158" i="17"/>
  <c r="E159" i="17"/>
  <c r="E160" i="17"/>
  <c r="E161" i="17"/>
  <c r="E162" i="17"/>
  <c r="E163" i="17"/>
  <c r="E164" i="17"/>
  <c r="E165" i="17"/>
  <c r="E166" i="17"/>
  <c r="E167" i="17"/>
  <c r="E168" i="17"/>
  <c r="E169" i="17"/>
  <c r="E170" i="17"/>
  <c r="E171" i="17"/>
  <c r="E172" i="17"/>
  <c r="E173" i="17"/>
  <c r="E174" i="17"/>
  <c r="E175" i="17"/>
  <c r="E176" i="17"/>
  <c r="E177" i="17"/>
  <c r="E178" i="17"/>
  <c r="E179" i="17"/>
  <c r="E180" i="17"/>
  <c r="E181" i="17"/>
  <c r="E182" i="17"/>
  <c r="E183" i="17"/>
  <c r="E184" i="17"/>
  <c r="E185" i="17"/>
  <c r="E186" i="17"/>
  <c r="E187" i="17"/>
  <c r="E188" i="17"/>
  <c r="E189" i="17"/>
  <c r="E190" i="17"/>
  <c r="E191" i="17"/>
  <c r="E192" i="17"/>
  <c r="E193" i="17"/>
  <c r="E194" i="17"/>
  <c r="E195" i="17"/>
  <c r="E196" i="17"/>
  <c r="E197" i="17"/>
  <c r="E198" i="17"/>
  <c r="E199" i="17"/>
  <c r="E200" i="17"/>
  <c r="E201" i="17"/>
  <c r="E202" i="17"/>
  <c r="E203" i="17"/>
  <c r="E204" i="17"/>
  <c r="E205" i="17"/>
  <c r="E206" i="17"/>
  <c r="E207" i="17"/>
  <c r="E208" i="17"/>
  <c r="E209" i="17"/>
  <c r="E210" i="17"/>
  <c r="E211" i="17"/>
  <c r="E212" i="17"/>
  <c r="E213" i="17"/>
  <c r="E214" i="17"/>
  <c r="E215" i="17"/>
  <c r="E216" i="17"/>
  <c r="E217" i="17"/>
  <c r="E218" i="17"/>
  <c r="E219" i="17"/>
  <c r="E220" i="17"/>
  <c r="E221" i="17"/>
  <c r="E222" i="17"/>
  <c r="E223" i="17"/>
  <c r="E224" i="17"/>
  <c r="E225" i="17"/>
  <c r="E226" i="17"/>
  <c r="E227" i="17"/>
  <c r="E228" i="17"/>
  <c r="E229" i="17"/>
  <c r="E230" i="17"/>
  <c r="E231" i="17"/>
  <c r="E232" i="17"/>
  <c r="E233" i="17"/>
  <c r="E234" i="17"/>
  <c r="E235" i="17"/>
  <c r="E236" i="17"/>
  <c r="E237" i="17"/>
  <c r="E238" i="17"/>
  <c r="E239" i="17"/>
  <c r="E240" i="17"/>
  <c r="E241" i="17"/>
  <c r="E242" i="17"/>
  <c r="E243" i="17"/>
  <c r="E244" i="17"/>
  <c r="E245" i="17"/>
  <c r="E246" i="17"/>
  <c r="E247" i="17"/>
  <c r="E248" i="17"/>
  <c r="E249" i="17"/>
  <c r="E250" i="17"/>
  <c r="E251" i="17"/>
  <c r="E252" i="17"/>
  <c r="E253" i="17"/>
  <c r="E254" i="17"/>
  <c r="E255" i="17"/>
  <c r="E256" i="17"/>
  <c r="E257" i="17"/>
  <c r="E258" i="17"/>
  <c r="E259" i="17"/>
  <c r="E260" i="17"/>
  <c r="E261" i="17"/>
  <c r="E262" i="17"/>
  <c r="E263" i="17"/>
  <c r="E264" i="17"/>
  <c r="E265" i="17"/>
  <c r="E266" i="17"/>
  <c r="E267" i="17"/>
  <c r="E268" i="17"/>
  <c r="E269" i="17"/>
  <c r="E270" i="17"/>
  <c r="E271" i="17"/>
  <c r="E272" i="17"/>
  <c r="E273" i="17"/>
  <c r="E274" i="17"/>
  <c r="E275" i="17"/>
  <c r="E276" i="17"/>
  <c r="E277" i="17"/>
  <c r="E278" i="17"/>
  <c r="E279" i="17"/>
  <c r="E280" i="17"/>
  <c r="E281" i="17"/>
  <c r="E282" i="17"/>
  <c r="E283" i="17"/>
  <c r="E284" i="17"/>
  <c r="E285" i="17"/>
  <c r="E286" i="17"/>
  <c r="E287" i="17"/>
  <c r="E288" i="17"/>
  <c r="E289" i="17"/>
  <c r="E290" i="17"/>
  <c r="E291" i="17"/>
  <c r="E292" i="17"/>
  <c r="E293" i="17"/>
  <c r="E294" i="17"/>
  <c r="E295" i="17"/>
  <c r="E296" i="17"/>
  <c r="E297" i="17"/>
  <c r="E298" i="17"/>
  <c r="E299" i="17"/>
  <c r="E300" i="17"/>
  <c r="E301" i="17"/>
  <c r="E302" i="17"/>
  <c r="E303" i="17"/>
  <c r="E304" i="17"/>
  <c r="E305" i="17"/>
  <c r="E306" i="17"/>
  <c r="E307" i="17"/>
  <c r="E308" i="17"/>
  <c r="E309" i="17"/>
  <c r="E310" i="17"/>
  <c r="E311" i="17"/>
  <c r="E312" i="17"/>
  <c r="E313" i="17"/>
  <c r="E314" i="17"/>
  <c r="E315" i="17"/>
  <c r="E316" i="17"/>
  <c r="E317" i="17"/>
  <c r="E318" i="17"/>
  <c r="E319" i="17"/>
  <c r="E320" i="17"/>
  <c r="E321" i="17"/>
  <c r="E322" i="17"/>
  <c r="E323" i="17"/>
  <c r="E324" i="17"/>
  <c r="E325" i="17"/>
  <c r="E326" i="17"/>
  <c r="E327" i="17"/>
  <c r="E328" i="17"/>
  <c r="E329" i="17"/>
  <c r="E330" i="17"/>
  <c r="E331" i="17"/>
  <c r="E332" i="17"/>
  <c r="E333" i="17"/>
  <c r="E334" i="17"/>
  <c r="E335" i="17"/>
  <c r="E336" i="17"/>
  <c r="E337" i="17"/>
  <c r="E338" i="17"/>
  <c r="E339" i="17"/>
  <c r="E340" i="17"/>
  <c r="E341" i="17"/>
  <c r="E342" i="17"/>
  <c r="E343" i="17"/>
  <c r="E344" i="17"/>
  <c r="E345" i="17"/>
  <c r="E346" i="17"/>
  <c r="E347" i="17"/>
  <c r="E348" i="17"/>
  <c r="E349" i="17"/>
  <c r="E350" i="17"/>
  <c r="E351" i="17"/>
  <c r="E352" i="17"/>
  <c r="E353" i="17"/>
  <c r="E354" i="17"/>
  <c r="E355" i="17"/>
  <c r="E356" i="17"/>
  <c r="E357" i="17"/>
  <c r="E358" i="17"/>
  <c r="E359" i="17"/>
  <c r="E360" i="17"/>
  <c r="E361" i="17"/>
  <c r="E362" i="17"/>
  <c r="E363" i="17"/>
  <c r="E364" i="17"/>
  <c r="E365" i="17"/>
  <c r="E366" i="17"/>
  <c r="E367" i="17"/>
  <c r="E368" i="17"/>
  <c r="E369" i="17"/>
  <c r="E370" i="17"/>
  <c r="E371" i="17"/>
  <c r="E372" i="17"/>
  <c r="E373" i="17"/>
  <c r="E374" i="17"/>
  <c r="E375" i="17"/>
  <c r="E376" i="17"/>
  <c r="E377" i="17"/>
  <c r="E378" i="17"/>
  <c r="E379" i="17"/>
  <c r="E380" i="17"/>
  <c r="E381" i="17"/>
  <c r="E382" i="17"/>
  <c r="E383" i="17"/>
  <c r="E384" i="17"/>
  <c r="E385" i="17"/>
  <c r="E386" i="17"/>
  <c r="E387" i="17"/>
  <c r="E388" i="17"/>
  <c r="E389" i="17"/>
  <c r="E390" i="17"/>
  <c r="E391" i="17"/>
  <c r="E392" i="17"/>
  <c r="E393" i="17"/>
  <c r="E394" i="17"/>
  <c r="E395" i="17"/>
  <c r="E396" i="17"/>
  <c r="E397" i="17"/>
  <c r="E398" i="17"/>
  <c r="E399" i="17"/>
  <c r="E400" i="17"/>
  <c r="E401" i="17"/>
  <c r="E402" i="17"/>
  <c r="E403" i="17"/>
  <c r="E404" i="17"/>
  <c r="E405" i="17"/>
  <c r="D89" i="17"/>
  <c r="N90" i="17"/>
  <c r="N91" i="17"/>
  <c r="N98" i="17"/>
  <c r="N100" i="17"/>
  <c r="N74" i="17"/>
  <c r="N38" i="17"/>
  <c r="N82" i="17"/>
  <c r="N57" i="17"/>
  <c r="N85" i="17"/>
  <c r="N126" i="17"/>
  <c r="N127" i="17"/>
  <c r="N128" i="17"/>
  <c r="N129" i="17"/>
  <c r="N130" i="17"/>
  <c r="N131" i="17"/>
  <c r="N132" i="17"/>
  <c r="N133" i="17"/>
  <c r="N134" i="17"/>
  <c r="N135" i="17"/>
  <c r="N136" i="17"/>
  <c r="N137" i="17"/>
  <c r="N138" i="17"/>
  <c r="N139" i="17"/>
  <c r="N140" i="17"/>
  <c r="N141" i="17"/>
  <c r="N142" i="17"/>
  <c r="N143" i="17"/>
  <c r="N144" i="17"/>
  <c r="N145" i="17"/>
  <c r="N146" i="17"/>
  <c r="N147" i="17"/>
  <c r="N148" i="17"/>
  <c r="N149" i="17"/>
  <c r="N150" i="17"/>
  <c r="N151" i="17"/>
  <c r="N152" i="17"/>
  <c r="N153" i="17"/>
  <c r="N154" i="17"/>
  <c r="N155" i="17"/>
  <c r="N156" i="17"/>
  <c r="N157" i="17"/>
  <c r="N158" i="17"/>
  <c r="N159" i="17"/>
  <c r="N160" i="17"/>
  <c r="N161" i="17"/>
  <c r="N162" i="17"/>
  <c r="N163" i="17"/>
  <c r="N164" i="17"/>
  <c r="N165" i="17"/>
  <c r="N166" i="17"/>
  <c r="N167" i="17"/>
  <c r="N168" i="17"/>
  <c r="N169" i="17"/>
  <c r="N170" i="17"/>
  <c r="N171" i="17"/>
  <c r="N172" i="17"/>
  <c r="N173" i="17"/>
  <c r="N174" i="17"/>
  <c r="N175" i="17"/>
  <c r="N176" i="17"/>
  <c r="N177" i="17"/>
  <c r="N178" i="17"/>
  <c r="N179" i="17"/>
  <c r="N180" i="17"/>
  <c r="N181" i="17"/>
  <c r="N182" i="17"/>
  <c r="N183" i="17"/>
  <c r="N184" i="17"/>
  <c r="N185" i="17"/>
  <c r="N186" i="17"/>
  <c r="N187" i="17"/>
  <c r="N188" i="17"/>
  <c r="N189" i="17"/>
  <c r="N190" i="17"/>
  <c r="N191" i="17"/>
  <c r="N192" i="17"/>
  <c r="N193" i="17"/>
  <c r="N194" i="17"/>
  <c r="N195" i="17"/>
  <c r="N196" i="17"/>
  <c r="N197" i="17"/>
  <c r="N198" i="17"/>
  <c r="N199" i="17"/>
  <c r="N200" i="17"/>
  <c r="N201" i="17"/>
  <c r="N202" i="17"/>
  <c r="N203" i="17"/>
  <c r="N204" i="17"/>
  <c r="N205" i="17"/>
  <c r="N206" i="17"/>
  <c r="N207" i="17"/>
  <c r="N208" i="17"/>
  <c r="N209" i="17"/>
  <c r="N210" i="17"/>
  <c r="N211" i="17"/>
  <c r="N212" i="17"/>
  <c r="N213" i="17"/>
  <c r="N214" i="17"/>
  <c r="N215" i="17"/>
  <c r="N216" i="17"/>
  <c r="N217" i="17"/>
  <c r="N218" i="17"/>
  <c r="N219" i="17"/>
  <c r="N220" i="17"/>
  <c r="N221" i="17"/>
  <c r="N222" i="17"/>
  <c r="N223" i="17"/>
  <c r="N224" i="17"/>
  <c r="N225" i="17"/>
  <c r="N226" i="17"/>
  <c r="N227" i="17"/>
  <c r="N228" i="17"/>
  <c r="N229" i="17"/>
  <c r="N230" i="17"/>
  <c r="N231" i="17"/>
  <c r="N232" i="17"/>
  <c r="N233" i="17"/>
  <c r="N234" i="17"/>
  <c r="N235" i="17"/>
  <c r="N236" i="17"/>
  <c r="N237" i="17"/>
  <c r="N238" i="17"/>
  <c r="N239" i="17"/>
  <c r="N240" i="17"/>
  <c r="N241" i="17"/>
  <c r="N242" i="17"/>
  <c r="N243" i="17"/>
  <c r="N244" i="17"/>
  <c r="N245" i="17"/>
  <c r="N246" i="17"/>
  <c r="N247" i="17"/>
  <c r="N248" i="17"/>
  <c r="N249" i="17"/>
  <c r="N250" i="17"/>
  <c r="N251" i="17"/>
  <c r="N252" i="17"/>
  <c r="N253" i="17"/>
  <c r="N254" i="17"/>
  <c r="N255" i="17"/>
  <c r="N256" i="17"/>
  <c r="N257" i="17"/>
  <c r="N258" i="17"/>
  <c r="N259" i="17"/>
  <c r="N260" i="17"/>
  <c r="N261" i="17"/>
  <c r="N262" i="17"/>
  <c r="N263" i="17"/>
  <c r="N264" i="17"/>
  <c r="N265" i="17"/>
  <c r="N266" i="17"/>
  <c r="N267" i="17"/>
  <c r="N268" i="17"/>
  <c r="N269" i="17"/>
  <c r="N270" i="17"/>
  <c r="N271" i="17"/>
  <c r="N272" i="17"/>
  <c r="N273" i="17"/>
  <c r="N274" i="17"/>
  <c r="N275" i="17"/>
  <c r="N276" i="17"/>
  <c r="N277" i="17"/>
  <c r="N278" i="17"/>
  <c r="N279" i="17"/>
  <c r="N280" i="17"/>
  <c r="N281" i="17"/>
  <c r="N282" i="17"/>
  <c r="N283" i="17"/>
  <c r="N284" i="17"/>
  <c r="N285" i="17"/>
  <c r="N286" i="17"/>
  <c r="N287" i="17"/>
  <c r="N288" i="17"/>
  <c r="N289" i="17"/>
  <c r="N290" i="17"/>
  <c r="N291" i="17"/>
  <c r="N292" i="17"/>
  <c r="N293" i="17"/>
  <c r="N294" i="17"/>
  <c r="N295" i="17"/>
  <c r="N296" i="17"/>
  <c r="N297" i="17"/>
  <c r="N298" i="17"/>
  <c r="N299" i="17"/>
  <c r="N300" i="17"/>
  <c r="N301" i="17"/>
  <c r="N302" i="17"/>
  <c r="N303" i="17"/>
  <c r="N304" i="17"/>
  <c r="N305" i="17"/>
  <c r="N306" i="17"/>
  <c r="N307" i="17"/>
  <c r="N308" i="17"/>
  <c r="N309" i="17"/>
  <c r="N310" i="17"/>
  <c r="N311" i="17"/>
  <c r="N312" i="17"/>
  <c r="N313" i="17"/>
  <c r="N314" i="17"/>
  <c r="N315" i="17"/>
  <c r="N316" i="17"/>
  <c r="N317" i="17"/>
  <c r="N318" i="17"/>
  <c r="N319" i="17"/>
  <c r="N320" i="17"/>
  <c r="N321" i="17"/>
  <c r="N322" i="17"/>
  <c r="N323" i="17"/>
  <c r="N324" i="17"/>
  <c r="N325" i="17"/>
  <c r="N326" i="17"/>
  <c r="N327" i="17"/>
  <c r="N328" i="17"/>
  <c r="N329" i="17"/>
  <c r="N330" i="17"/>
  <c r="N331" i="17"/>
  <c r="N332" i="17"/>
  <c r="N333" i="17"/>
  <c r="N334" i="17"/>
  <c r="N335" i="17"/>
  <c r="N336" i="17"/>
  <c r="N337" i="17"/>
  <c r="N338" i="17"/>
  <c r="N339" i="17"/>
  <c r="N340" i="17"/>
  <c r="N341" i="17"/>
  <c r="N342" i="17"/>
  <c r="N343" i="17"/>
  <c r="N344" i="17"/>
  <c r="N345" i="17"/>
  <c r="N346" i="17"/>
  <c r="N347" i="17"/>
  <c r="N348" i="17"/>
  <c r="N349" i="17"/>
  <c r="N350" i="17"/>
  <c r="N351" i="17"/>
  <c r="N352" i="17"/>
  <c r="N353" i="17"/>
  <c r="N354" i="17"/>
  <c r="N355" i="17"/>
  <c r="N356" i="17"/>
  <c r="N357" i="17"/>
  <c r="N358" i="17"/>
  <c r="N359" i="17"/>
  <c r="N360" i="17"/>
  <c r="N361" i="17"/>
  <c r="N362" i="17"/>
  <c r="N363" i="17"/>
  <c r="N364" i="17"/>
  <c r="N365" i="17"/>
  <c r="N366" i="17"/>
  <c r="N367" i="17"/>
  <c r="N368" i="17"/>
  <c r="N369" i="17"/>
  <c r="N370" i="17"/>
  <c r="N371" i="17"/>
  <c r="N372" i="17"/>
  <c r="N373" i="17"/>
  <c r="N374" i="17"/>
  <c r="N375" i="17"/>
  <c r="N376" i="17"/>
  <c r="N377" i="17"/>
  <c r="N378" i="17"/>
  <c r="N379" i="17"/>
  <c r="N380" i="17"/>
  <c r="N381" i="17"/>
  <c r="N382" i="17"/>
  <c r="N383" i="17"/>
  <c r="N384" i="17"/>
  <c r="N385" i="17"/>
  <c r="N386" i="17"/>
  <c r="N387" i="17"/>
  <c r="N388" i="17"/>
  <c r="N389" i="17"/>
  <c r="N390" i="17"/>
  <c r="N391" i="17"/>
  <c r="N392" i="17"/>
  <c r="N393" i="17"/>
  <c r="N394" i="17"/>
  <c r="N395" i="17"/>
  <c r="N396" i="17"/>
  <c r="N397" i="17"/>
  <c r="N398" i="17"/>
  <c r="N399" i="17"/>
  <c r="N400" i="17"/>
  <c r="N401" i="17"/>
  <c r="N402" i="17"/>
  <c r="N403" i="17"/>
  <c r="N404" i="17"/>
  <c r="N405" i="17"/>
  <c r="N89" i="17"/>
  <c r="J90" i="17"/>
  <c r="J91" i="17"/>
  <c r="J92" i="17"/>
  <c r="J93" i="17"/>
  <c r="J94" i="17"/>
  <c r="J95" i="17"/>
  <c r="J96" i="17"/>
  <c r="J97" i="17"/>
  <c r="J98" i="17"/>
  <c r="J99" i="17"/>
  <c r="J100" i="17"/>
  <c r="J101" i="17"/>
  <c r="J102" i="17"/>
  <c r="J103" i="17"/>
  <c r="J104" i="17"/>
  <c r="J105" i="17"/>
  <c r="J106" i="17"/>
  <c r="J107" i="17"/>
  <c r="J108" i="17"/>
  <c r="J109" i="17"/>
  <c r="J110" i="17"/>
  <c r="J111" i="17"/>
  <c r="J112" i="17"/>
  <c r="J113" i="17"/>
  <c r="J114" i="17"/>
  <c r="J115" i="17"/>
  <c r="J116" i="17"/>
  <c r="J117" i="17"/>
  <c r="J118" i="17"/>
  <c r="J119" i="17"/>
  <c r="J50" i="17"/>
  <c r="J51" i="17"/>
  <c r="J52" i="17"/>
  <c r="J53" i="17"/>
  <c r="J87" i="17"/>
  <c r="J74" i="17"/>
  <c r="J21" i="17"/>
  <c r="J30" i="17"/>
  <c r="J23" i="17"/>
  <c r="J19" i="17"/>
  <c r="J39" i="17"/>
  <c r="J28" i="17"/>
  <c r="J18" i="17"/>
  <c r="J24" i="17"/>
  <c r="J25" i="17"/>
  <c r="J22" i="17"/>
  <c r="J29" i="17"/>
  <c r="J20" i="17"/>
  <c r="J17" i="17"/>
  <c r="J26" i="17"/>
  <c r="J42" i="17"/>
  <c r="J40" i="17"/>
  <c r="J44" i="17"/>
  <c r="J27" i="17"/>
  <c r="J33" i="17"/>
  <c r="J34" i="17"/>
  <c r="J35" i="17"/>
  <c r="J36" i="17"/>
  <c r="J37" i="17"/>
  <c r="J31" i="17"/>
  <c r="J32" i="17"/>
  <c r="J41" i="17"/>
  <c r="J45" i="17"/>
  <c r="J75" i="17"/>
  <c r="J63" i="17"/>
  <c r="J64" i="17"/>
  <c r="J65" i="17"/>
  <c r="J66" i="17"/>
  <c r="J67" i="17"/>
  <c r="J68" i="17"/>
  <c r="J70" i="17"/>
  <c r="J69" i="17"/>
  <c r="J71" i="17"/>
  <c r="J72" i="17"/>
  <c r="J73" i="17"/>
  <c r="J38" i="17"/>
  <c r="J77" i="17"/>
  <c r="J78" i="17"/>
  <c r="J79" i="17"/>
  <c r="J80" i="17"/>
  <c r="J81" i="17"/>
  <c r="J82" i="17"/>
  <c r="J83" i="17"/>
  <c r="J84" i="17"/>
  <c r="J88" i="17"/>
  <c r="J54" i="17"/>
  <c r="J55" i="17"/>
  <c r="J121" i="17"/>
  <c r="J122" i="17"/>
  <c r="J123" i="17"/>
  <c r="J124" i="17"/>
  <c r="J125" i="17"/>
  <c r="J57" i="17"/>
  <c r="J56" i="17"/>
  <c r="J62" i="17"/>
  <c r="J58" i="17"/>
  <c r="J59" i="17"/>
  <c r="J60" i="17"/>
  <c r="J61" i="17"/>
  <c r="J76" i="17"/>
  <c r="J46" i="17"/>
  <c r="J43" i="17"/>
  <c r="J85" i="17"/>
  <c r="J86" i="17"/>
  <c r="J120" i="17"/>
  <c r="J126" i="17"/>
  <c r="J127" i="17"/>
  <c r="J128" i="17"/>
  <c r="J129" i="17"/>
  <c r="J130" i="17"/>
  <c r="J131" i="17"/>
  <c r="J132" i="17"/>
  <c r="J133" i="17"/>
  <c r="J134" i="17"/>
  <c r="J135" i="17"/>
  <c r="J136" i="17"/>
  <c r="J137" i="17"/>
  <c r="J138" i="17"/>
  <c r="J139" i="17"/>
  <c r="J140" i="17"/>
  <c r="J141" i="17"/>
  <c r="J142" i="17"/>
  <c r="J143" i="17"/>
  <c r="J144" i="17"/>
  <c r="J145" i="17"/>
  <c r="J146" i="17"/>
  <c r="J147" i="17"/>
  <c r="J148" i="17"/>
  <c r="J149" i="17"/>
  <c r="J150" i="17"/>
  <c r="J151" i="17"/>
  <c r="J152" i="17"/>
  <c r="J153" i="17"/>
  <c r="J154" i="17"/>
  <c r="J155" i="17"/>
  <c r="J156" i="17"/>
  <c r="J157" i="17"/>
  <c r="J158" i="17"/>
  <c r="J159" i="17"/>
  <c r="J160" i="17"/>
  <c r="J161" i="17"/>
  <c r="J162" i="17"/>
  <c r="J163" i="17"/>
  <c r="J164" i="17"/>
  <c r="J165" i="17"/>
  <c r="J166" i="17"/>
  <c r="J167" i="17"/>
  <c r="J168" i="17"/>
  <c r="J169" i="17"/>
  <c r="J170" i="17"/>
  <c r="J171" i="17"/>
  <c r="J172" i="17"/>
  <c r="J173" i="17"/>
  <c r="J174" i="17"/>
  <c r="J175" i="17"/>
  <c r="J176" i="17"/>
  <c r="J177" i="17"/>
  <c r="J178" i="17"/>
  <c r="J179" i="17"/>
  <c r="J180" i="17"/>
  <c r="J181" i="17"/>
  <c r="J182" i="17"/>
  <c r="J183" i="17"/>
  <c r="J184" i="17"/>
  <c r="J185" i="17"/>
  <c r="J186" i="17"/>
  <c r="J187" i="17"/>
  <c r="J188" i="17"/>
  <c r="J189" i="17"/>
  <c r="J190" i="17"/>
  <c r="J191" i="17"/>
  <c r="J192" i="17"/>
  <c r="J193" i="17"/>
  <c r="J194" i="17"/>
  <c r="J195" i="17"/>
  <c r="J196" i="17"/>
  <c r="J197" i="17"/>
  <c r="J198" i="17"/>
  <c r="J199" i="17"/>
  <c r="J200" i="17"/>
  <c r="J201" i="17"/>
  <c r="J202" i="17"/>
  <c r="J203" i="17"/>
  <c r="J204" i="17"/>
  <c r="J205" i="17"/>
  <c r="J206" i="17"/>
  <c r="J207" i="17"/>
  <c r="J208" i="17"/>
  <c r="J209" i="17"/>
  <c r="J210" i="17"/>
  <c r="J211" i="17"/>
  <c r="J212" i="17"/>
  <c r="J213" i="17"/>
  <c r="J214" i="17"/>
  <c r="J215" i="17"/>
  <c r="J216" i="17"/>
  <c r="J217" i="17"/>
  <c r="J218" i="17"/>
  <c r="J219" i="17"/>
  <c r="J220" i="17"/>
  <c r="J221" i="17"/>
  <c r="J222" i="17"/>
  <c r="J223" i="17"/>
  <c r="J224" i="17"/>
  <c r="J225" i="17"/>
  <c r="J226" i="17"/>
  <c r="J227" i="17"/>
  <c r="J228" i="17"/>
  <c r="J229" i="17"/>
  <c r="J230" i="17"/>
  <c r="J231" i="17"/>
  <c r="J232" i="17"/>
  <c r="J233" i="17"/>
  <c r="J234" i="17"/>
  <c r="J235" i="17"/>
  <c r="J236" i="17"/>
  <c r="J237" i="17"/>
  <c r="J238" i="17"/>
  <c r="J239" i="17"/>
  <c r="J240" i="17"/>
  <c r="J241" i="17"/>
  <c r="J242" i="17"/>
  <c r="J243" i="17"/>
  <c r="J244" i="17"/>
  <c r="J245" i="17"/>
  <c r="J246" i="17"/>
  <c r="J247" i="17"/>
  <c r="J248" i="17"/>
  <c r="J249" i="17"/>
  <c r="J250" i="17"/>
  <c r="J251" i="17"/>
  <c r="J252" i="17"/>
  <c r="J253" i="17"/>
  <c r="J254" i="17"/>
  <c r="J255" i="17"/>
  <c r="J256" i="17"/>
  <c r="J257" i="17"/>
  <c r="J258" i="17"/>
  <c r="J259" i="17"/>
  <c r="J260" i="17"/>
  <c r="J261" i="17"/>
  <c r="J262" i="17"/>
  <c r="J263" i="17"/>
  <c r="J264" i="17"/>
  <c r="J265" i="17"/>
  <c r="J266" i="17"/>
  <c r="J267" i="17"/>
  <c r="J268" i="17"/>
  <c r="J269" i="17"/>
  <c r="J270" i="17"/>
  <c r="J271" i="17"/>
  <c r="J272" i="17"/>
  <c r="J273" i="17"/>
  <c r="J274" i="17"/>
  <c r="J275" i="17"/>
  <c r="J276" i="17"/>
  <c r="J277" i="17"/>
  <c r="J278" i="17"/>
  <c r="J279" i="17"/>
  <c r="J280" i="17"/>
  <c r="J281" i="17"/>
  <c r="J282" i="17"/>
  <c r="J283" i="17"/>
  <c r="J284" i="17"/>
  <c r="J285" i="17"/>
  <c r="J286" i="17"/>
  <c r="J287" i="17"/>
  <c r="J288" i="17"/>
  <c r="J289" i="17"/>
  <c r="J290" i="17"/>
  <c r="J291" i="17"/>
  <c r="J292" i="17"/>
  <c r="J293" i="17"/>
  <c r="J294" i="17"/>
  <c r="J295" i="17"/>
  <c r="J296" i="17"/>
  <c r="J297" i="17"/>
  <c r="J298" i="17"/>
  <c r="J299" i="17"/>
  <c r="J300" i="17"/>
  <c r="J301" i="17"/>
  <c r="J302" i="17"/>
  <c r="J303" i="17"/>
  <c r="J304" i="17"/>
  <c r="J305" i="17"/>
  <c r="J306" i="17"/>
  <c r="J307" i="17"/>
  <c r="J308" i="17"/>
  <c r="J309" i="17"/>
  <c r="J310" i="17"/>
  <c r="J311" i="17"/>
  <c r="J312" i="17"/>
  <c r="J313" i="17"/>
  <c r="J314" i="17"/>
  <c r="J315" i="17"/>
  <c r="J316" i="17"/>
  <c r="J317" i="17"/>
  <c r="J318" i="17"/>
  <c r="J319" i="17"/>
  <c r="J320" i="17"/>
  <c r="J321" i="17"/>
  <c r="J322" i="17"/>
  <c r="J323" i="17"/>
  <c r="J324" i="17"/>
  <c r="J325" i="17"/>
  <c r="J326" i="17"/>
  <c r="J327" i="17"/>
  <c r="J328" i="17"/>
  <c r="J329" i="17"/>
  <c r="J330" i="17"/>
  <c r="J331" i="17"/>
  <c r="J332" i="17"/>
  <c r="J333" i="17"/>
  <c r="J334" i="17"/>
  <c r="J335" i="17"/>
  <c r="J336" i="17"/>
  <c r="J337" i="17"/>
  <c r="J338" i="17"/>
  <c r="J339" i="17"/>
  <c r="J340" i="17"/>
  <c r="J341" i="17"/>
  <c r="J342" i="17"/>
  <c r="J343" i="17"/>
  <c r="J344" i="17"/>
  <c r="J345" i="17"/>
  <c r="J346" i="17"/>
  <c r="J347" i="17"/>
  <c r="J348" i="17"/>
  <c r="J349" i="17"/>
  <c r="J350" i="17"/>
  <c r="J351" i="17"/>
  <c r="J352" i="17"/>
  <c r="J353" i="17"/>
  <c r="J354" i="17"/>
  <c r="J355" i="17"/>
  <c r="J356" i="17"/>
  <c r="J357" i="17"/>
  <c r="J358" i="17"/>
  <c r="J359" i="17"/>
  <c r="J360" i="17"/>
  <c r="J361" i="17"/>
  <c r="J362" i="17"/>
  <c r="J363" i="17"/>
  <c r="J364" i="17"/>
  <c r="J365" i="17"/>
  <c r="J366" i="17"/>
  <c r="J367" i="17"/>
  <c r="J368" i="17"/>
  <c r="J369" i="17"/>
  <c r="J370" i="17"/>
  <c r="J371" i="17"/>
  <c r="J372" i="17"/>
  <c r="J373" i="17"/>
  <c r="J374" i="17"/>
  <c r="J375" i="17"/>
  <c r="J376" i="17"/>
  <c r="J377" i="17"/>
  <c r="J378" i="17"/>
  <c r="J379" i="17"/>
  <c r="J380" i="17"/>
  <c r="J381" i="17"/>
  <c r="J382" i="17"/>
  <c r="J383" i="17"/>
  <c r="J384" i="17"/>
  <c r="J385" i="17"/>
  <c r="J386" i="17"/>
  <c r="J387" i="17"/>
  <c r="J388" i="17"/>
  <c r="J389" i="17"/>
  <c r="J390" i="17"/>
  <c r="J391" i="17"/>
  <c r="J392" i="17"/>
  <c r="J393" i="17"/>
  <c r="J394" i="17"/>
  <c r="J395" i="17"/>
  <c r="J396" i="17"/>
  <c r="J397" i="17"/>
  <c r="J398" i="17"/>
  <c r="J399" i="17"/>
  <c r="J400" i="17"/>
  <c r="J401" i="17"/>
  <c r="J402" i="17"/>
  <c r="J403" i="17"/>
  <c r="J404" i="17"/>
  <c r="J405" i="17"/>
  <c r="J89" i="17"/>
  <c r="I90" i="17"/>
  <c r="I91" i="17"/>
  <c r="I92" i="17"/>
  <c r="I93" i="17"/>
  <c r="I94" i="17"/>
  <c r="I95" i="17"/>
  <c r="I96" i="17"/>
  <c r="I97" i="17"/>
  <c r="I98" i="17"/>
  <c r="I99" i="17"/>
  <c r="I100" i="17"/>
  <c r="I101" i="17"/>
  <c r="I102" i="17"/>
  <c r="I103" i="17"/>
  <c r="I104" i="17"/>
  <c r="I105" i="17"/>
  <c r="I106" i="17"/>
  <c r="I107" i="17"/>
  <c r="I108" i="17"/>
  <c r="I109" i="17"/>
  <c r="I110" i="17"/>
  <c r="I111" i="17"/>
  <c r="I112" i="17"/>
  <c r="I113" i="17"/>
  <c r="I114" i="17"/>
  <c r="I115" i="17"/>
  <c r="I116" i="17"/>
  <c r="I117" i="17"/>
  <c r="I118" i="17"/>
  <c r="I119" i="17"/>
  <c r="I50" i="17"/>
  <c r="I51" i="17"/>
  <c r="I52" i="17"/>
  <c r="I53" i="17"/>
  <c r="I87" i="17"/>
  <c r="I74" i="17"/>
  <c r="I21" i="17"/>
  <c r="I30" i="17"/>
  <c r="I23" i="17"/>
  <c r="I19" i="17"/>
  <c r="I39" i="17"/>
  <c r="I28" i="17"/>
  <c r="I18" i="17"/>
  <c r="I24" i="17"/>
  <c r="I25" i="17"/>
  <c r="I22" i="17"/>
  <c r="I29" i="17"/>
  <c r="I20" i="17"/>
  <c r="I17" i="17"/>
  <c r="I26" i="17"/>
  <c r="I42" i="17"/>
  <c r="I40" i="17"/>
  <c r="I44" i="17"/>
  <c r="I27" i="17"/>
  <c r="I33" i="17"/>
  <c r="I34" i="17"/>
  <c r="I35" i="17"/>
  <c r="I36" i="17"/>
  <c r="I37" i="17"/>
  <c r="I31" i="17"/>
  <c r="I32" i="17"/>
  <c r="I41" i="17"/>
  <c r="I45" i="17"/>
  <c r="I75" i="17"/>
  <c r="I63" i="17"/>
  <c r="I64" i="17"/>
  <c r="I65" i="17"/>
  <c r="I66" i="17"/>
  <c r="I67" i="17"/>
  <c r="I68" i="17"/>
  <c r="I70" i="17"/>
  <c r="I69" i="17"/>
  <c r="I71" i="17"/>
  <c r="I72" i="17"/>
  <c r="I73" i="17"/>
  <c r="I38" i="17"/>
  <c r="I77" i="17"/>
  <c r="I78" i="17"/>
  <c r="I79" i="17"/>
  <c r="I80" i="17"/>
  <c r="I81" i="17"/>
  <c r="I82" i="17"/>
  <c r="I83" i="17"/>
  <c r="I84" i="17"/>
  <c r="I88" i="17"/>
  <c r="I54" i="17"/>
  <c r="I55" i="17"/>
  <c r="I121" i="17"/>
  <c r="I122" i="17"/>
  <c r="I123" i="17"/>
  <c r="I124" i="17"/>
  <c r="I125" i="17"/>
  <c r="I57" i="17"/>
  <c r="I56" i="17"/>
  <c r="I62" i="17"/>
  <c r="I58" i="17"/>
  <c r="I59" i="17"/>
  <c r="I60" i="17"/>
  <c r="I61" i="17"/>
  <c r="I76" i="17"/>
  <c r="I46" i="17"/>
  <c r="I43" i="17"/>
  <c r="I85" i="17"/>
  <c r="I86" i="17"/>
  <c r="I120" i="17"/>
  <c r="I126" i="17"/>
  <c r="I127" i="17"/>
  <c r="I128" i="17"/>
  <c r="I129" i="17"/>
  <c r="I130" i="17"/>
  <c r="I131" i="17"/>
  <c r="I132" i="17"/>
  <c r="I133" i="17"/>
  <c r="I134" i="17"/>
  <c r="I135" i="17"/>
  <c r="I136" i="17"/>
  <c r="I137" i="17"/>
  <c r="I138" i="17"/>
  <c r="I139" i="17"/>
  <c r="I140" i="17"/>
  <c r="I141" i="17"/>
  <c r="I142" i="17"/>
  <c r="I143" i="17"/>
  <c r="I144" i="17"/>
  <c r="I145" i="17"/>
  <c r="I146" i="17"/>
  <c r="I147" i="17"/>
  <c r="I148" i="17"/>
  <c r="I149" i="17"/>
  <c r="I150" i="17"/>
  <c r="I151" i="17"/>
  <c r="I152" i="17"/>
  <c r="I153" i="17"/>
  <c r="I154" i="17"/>
  <c r="I155" i="17"/>
  <c r="I156" i="17"/>
  <c r="I157" i="17"/>
  <c r="I158" i="17"/>
  <c r="I159" i="17"/>
  <c r="I160" i="17"/>
  <c r="I161" i="17"/>
  <c r="I162" i="17"/>
  <c r="I163" i="17"/>
  <c r="I164" i="17"/>
  <c r="I165" i="17"/>
  <c r="I166" i="17"/>
  <c r="I167" i="17"/>
  <c r="I168" i="17"/>
  <c r="I169" i="17"/>
  <c r="I170" i="17"/>
  <c r="I171" i="17"/>
  <c r="I172" i="17"/>
  <c r="I173" i="17"/>
  <c r="I174" i="17"/>
  <c r="I175" i="17"/>
  <c r="I176" i="17"/>
  <c r="I177" i="17"/>
  <c r="I178" i="17"/>
  <c r="I179" i="17"/>
  <c r="I180" i="17"/>
  <c r="I181" i="17"/>
  <c r="I182" i="17"/>
  <c r="I183" i="17"/>
  <c r="I184" i="17"/>
  <c r="I185" i="17"/>
  <c r="I186" i="17"/>
  <c r="I187" i="17"/>
  <c r="I188" i="17"/>
  <c r="I189" i="17"/>
  <c r="I190" i="17"/>
  <c r="I191" i="17"/>
  <c r="I192" i="17"/>
  <c r="I193" i="17"/>
  <c r="I194" i="17"/>
  <c r="I195" i="17"/>
  <c r="I196" i="17"/>
  <c r="I197" i="17"/>
  <c r="I198" i="17"/>
  <c r="I199" i="17"/>
  <c r="I200" i="17"/>
  <c r="I201" i="17"/>
  <c r="I202" i="17"/>
  <c r="I203" i="17"/>
  <c r="I204" i="17"/>
  <c r="I205" i="17"/>
  <c r="I206" i="17"/>
  <c r="I207" i="17"/>
  <c r="I208" i="17"/>
  <c r="I209" i="17"/>
  <c r="I210" i="17"/>
  <c r="I211" i="17"/>
  <c r="I212" i="17"/>
  <c r="I213" i="17"/>
  <c r="I214" i="17"/>
  <c r="I215" i="17"/>
  <c r="I216" i="17"/>
  <c r="I217" i="17"/>
  <c r="I218" i="17"/>
  <c r="I219" i="17"/>
  <c r="I220" i="17"/>
  <c r="I221" i="17"/>
  <c r="I222" i="17"/>
  <c r="I223" i="17"/>
  <c r="I224" i="17"/>
  <c r="I225" i="17"/>
  <c r="I226" i="17"/>
  <c r="I227" i="17"/>
  <c r="I228" i="17"/>
  <c r="I229" i="17"/>
  <c r="I230" i="17"/>
  <c r="I231" i="17"/>
  <c r="I232" i="17"/>
  <c r="I233" i="17"/>
  <c r="I234" i="17"/>
  <c r="I235" i="17"/>
  <c r="I236" i="17"/>
  <c r="I237" i="17"/>
  <c r="I238" i="17"/>
  <c r="I239" i="17"/>
  <c r="I240" i="17"/>
  <c r="I241" i="17"/>
  <c r="I242" i="17"/>
  <c r="I243" i="17"/>
  <c r="I244" i="17"/>
  <c r="I245" i="17"/>
  <c r="I246" i="17"/>
  <c r="I247" i="17"/>
  <c r="I248" i="17"/>
  <c r="I249" i="17"/>
  <c r="I250" i="17"/>
  <c r="I251" i="17"/>
  <c r="I252" i="17"/>
  <c r="I253" i="17"/>
  <c r="I254" i="17"/>
  <c r="I255" i="17"/>
  <c r="I256" i="17"/>
  <c r="I257" i="17"/>
  <c r="I258" i="17"/>
  <c r="I259" i="17"/>
  <c r="I260" i="17"/>
  <c r="I261" i="17"/>
  <c r="I262" i="17"/>
  <c r="I263" i="17"/>
  <c r="I264" i="17"/>
  <c r="I265" i="17"/>
  <c r="I266" i="17"/>
  <c r="I267" i="17"/>
  <c r="I268" i="17"/>
  <c r="I269" i="17"/>
  <c r="I270" i="17"/>
  <c r="I271" i="17"/>
  <c r="I272" i="17"/>
  <c r="I273" i="17"/>
  <c r="I274" i="17"/>
  <c r="I275" i="17"/>
  <c r="I276" i="17"/>
  <c r="I277" i="17"/>
  <c r="I278" i="17"/>
  <c r="I279" i="17"/>
  <c r="I280" i="17"/>
  <c r="I281" i="17"/>
  <c r="I282" i="17"/>
  <c r="I283" i="17"/>
  <c r="I284" i="17"/>
  <c r="I285" i="17"/>
  <c r="I286" i="17"/>
  <c r="I287" i="17"/>
  <c r="I288" i="17"/>
  <c r="I289" i="17"/>
  <c r="I290" i="17"/>
  <c r="I291" i="17"/>
  <c r="I292" i="17"/>
  <c r="I293" i="17"/>
  <c r="I294" i="17"/>
  <c r="I295" i="17"/>
  <c r="I296" i="17"/>
  <c r="I297" i="17"/>
  <c r="I298" i="17"/>
  <c r="I299" i="17"/>
  <c r="I300" i="17"/>
  <c r="I301" i="17"/>
  <c r="I302" i="17"/>
  <c r="I303" i="17"/>
  <c r="I304" i="17"/>
  <c r="I305" i="17"/>
  <c r="I306" i="17"/>
  <c r="I307" i="17"/>
  <c r="I308" i="17"/>
  <c r="I309" i="17"/>
  <c r="I310" i="17"/>
  <c r="I311" i="17"/>
  <c r="I312" i="17"/>
  <c r="I313" i="17"/>
  <c r="I314" i="17"/>
  <c r="I315" i="17"/>
  <c r="I316" i="17"/>
  <c r="I317" i="17"/>
  <c r="I318" i="17"/>
  <c r="I319" i="17"/>
  <c r="I320" i="17"/>
  <c r="I321" i="17"/>
  <c r="I322" i="17"/>
  <c r="I323" i="17"/>
  <c r="I324" i="17"/>
  <c r="I325" i="17"/>
  <c r="I326" i="17"/>
  <c r="I327" i="17"/>
  <c r="I328" i="17"/>
  <c r="I329" i="17"/>
  <c r="I330" i="17"/>
  <c r="I331" i="17"/>
  <c r="I332" i="17"/>
  <c r="I333" i="17"/>
  <c r="I334" i="17"/>
  <c r="I335" i="17"/>
  <c r="I336" i="17"/>
  <c r="I337" i="17"/>
  <c r="I338" i="17"/>
  <c r="I339" i="17"/>
  <c r="I340" i="17"/>
  <c r="I341" i="17"/>
  <c r="I342" i="17"/>
  <c r="I343" i="17"/>
  <c r="I344" i="17"/>
  <c r="I345" i="17"/>
  <c r="I346" i="17"/>
  <c r="I347" i="17"/>
  <c r="I348" i="17"/>
  <c r="I349" i="17"/>
  <c r="I350" i="17"/>
  <c r="I351" i="17"/>
  <c r="I352" i="17"/>
  <c r="I353" i="17"/>
  <c r="I354" i="17"/>
  <c r="I355" i="17"/>
  <c r="I356" i="17"/>
  <c r="I357" i="17"/>
  <c r="I358" i="17"/>
  <c r="I359" i="17"/>
  <c r="I360" i="17"/>
  <c r="I361" i="17"/>
  <c r="I362" i="17"/>
  <c r="I363" i="17"/>
  <c r="I364" i="17"/>
  <c r="I365" i="17"/>
  <c r="I366" i="17"/>
  <c r="I367" i="17"/>
  <c r="I368" i="17"/>
  <c r="I369" i="17"/>
  <c r="I370" i="17"/>
  <c r="I371" i="17"/>
  <c r="I372" i="17"/>
  <c r="I373" i="17"/>
  <c r="I374" i="17"/>
  <c r="I375" i="17"/>
  <c r="I376" i="17"/>
  <c r="I377" i="17"/>
  <c r="I378" i="17"/>
  <c r="I379" i="17"/>
  <c r="I380" i="17"/>
  <c r="I381" i="17"/>
  <c r="I382" i="17"/>
  <c r="I383" i="17"/>
  <c r="I384" i="17"/>
  <c r="I385" i="17"/>
  <c r="I386" i="17"/>
  <c r="I387" i="17"/>
  <c r="I388" i="17"/>
  <c r="I389" i="17"/>
  <c r="I390" i="17"/>
  <c r="I391" i="17"/>
  <c r="I392" i="17"/>
  <c r="I393" i="17"/>
  <c r="I394" i="17"/>
  <c r="I395" i="17"/>
  <c r="I396" i="17"/>
  <c r="I397" i="17"/>
  <c r="I398" i="17"/>
  <c r="I399" i="17"/>
  <c r="I400" i="17"/>
  <c r="I401" i="17"/>
  <c r="I402" i="17"/>
  <c r="I403" i="17"/>
  <c r="I404" i="17"/>
  <c r="I405" i="17"/>
  <c r="I89" i="17"/>
  <c r="H90" i="17"/>
  <c r="H91" i="17"/>
  <c r="H92" i="17"/>
  <c r="H93" i="17"/>
  <c r="H94" i="17"/>
  <c r="H95" i="17"/>
  <c r="H96" i="17"/>
  <c r="H97" i="17"/>
  <c r="H98" i="17"/>
  <c r="H99" i="17"/>
  <c r="H100" i="17"/>
  <c r="H101" i="17"/>
  <c r="H102" i="17"/>
  <c r="H103" i="17"/>
  <c r="H104" i="17"/>
  <c r="H105" i="17"/>
  <c r="H106" i="17"/>
  <c r="H107" i="17"/>
  <c r="H108" i="17"/>
  <c r="H109" i="17"/>
  <c r="H110" i="17"/>
  <c r="H111" i="17"/>
  <c r="H112" i="17"/>
  <c r="H113" i="17"/>
  <c r="H114" i="17"/>
  <c r="H115" i="17"/>
  <c r="H116" i="17"/>
  <c r="H117" i="17"/>
  <c r="H118" i="17"/>
  <c r="H119" i="17"/>
  <c r="H50" i="17"/>
  <c r="H51" i="17"/>
  <c r="H52" i="17"/>
  <c r="H53" i="17"/>
  <c r="H87" i="17"/>
  <c r="H74" i="17"/>
  <c r="H21" i="17"/>
  <c r="H30" i="17"/>
  <c r="H23" i="17"/>
  <c r="H19" i="17"/>
  <c r="H39" i="17"/>
  <c r="H28" i="17"/>
  <c r="H18" i="17"/>
  <c r="H24" i="17"/>
  <c r="H25" i="17"/>
  <c r="H22" i="17"/>
  <c r="H29" i="17"/>
  <c r="H20" i="17"/>
  <c r="H17" i="17"/>
  <c r="H26" i="17"/>
  <c r="H42" i="17"/>
  <c r="H40" i="17"/>
  <c r="H44" i="17"/>
  <c r="H27" i="17"/>
  <c r="H33" i="17"/>
  <c r="H34" i="17"/>
  <c r="H35" i="17"/>
  <c r="H36" i="17"/>
  <c r="H37" i="17"/>
  <c r="H31" i="17"/>
  <c r="H32" i="17"/>
  <c r="H41" i="17"/>
  <c r="H45" i="17"/>
  <c r="H75" i="17"/>
  <c r="H63" i="17"/>
  <c r="H64" i="17"/>
  <c r="H65" i="17"/>
  <c r="H66" i="17"/>
  <c r="H67" i="17"/>
  <c r="H68" i="17"/>
  <c r="H70" i="17"/>
  <c r="H69" i="17"/>
  <c r="H71" i="17"/>
  <c r="H72" i="17"/>
  <c r="H73" i="17"/>
  <c r="H38" i="17"/>
  <c r="H77" i="17"/>
  <c r="H78" i="17"/>
  <c r="H79" i="17"/>
  <c r="H80" i="17"/>
  <c r="H81" i="17"/>
  <c r="H82" i="17"/>
  <c r="H83" i="17"/>
  <c r="H84" i="17"/>
  <c r="H88" i="17"/>
  <c r="H54" i="17"/>
  <c r="H55" i="17"/>
  <c r="H121" i="17"/>
  <c r="H122" i="17"/>
  <c r="H123" i="17"/>
  <c r="H124" i="17"/>
  <c r="H125" i="17"/>
  <c r="H57" i="17"/>
  <c r="H56" i="17"/>
  <c r="H62" i="17"/>
  <c r="H58" i="17"/>
  <c r="H59" i="17"/>
  <c r="H60" i="17"/>
  <c r="H61" i="17"/>
  <c r="H76" i="17"/>
  <c r="H46" i="17"/>
  <c r="H43" i="17"/>
  <c r="H85" i="17"/>
  <c r="H86" i="17"/>
  <c r="H120" i="17"/>
  <c r="H126" i="17"/>
  <c r="H127" i="17"/>
  <c r="H128" i="17"/>
  <c r="H129" i="17"/>
  <c r="H130" i="17"/>
  <c r="H131" i="17"/>
  <c r="H132" i="17"/>
  <c r="H133" i="17"/>
  <c r="H134" i="17"/>
  <c r="H135" i="17"/>
  <c r="H136" i="17"/>
  <c r="H137" i="17"/>
  <c r="H138" i="17"/>
  <c r="H139" i="17"/>
  <c r="H140" i="17"/>
  <c r="H141" i="17"/>
  <c r="H142" i="17"/>
  <c r="H143" i="17"/>
  <c r="H144" i="17"/>
  <c r="H145" i="17"/>
  <c r="H146" i="17"/>
  <c r="H147" i="17"/>
  <c r="H148" i="17"/>
  <c r="H149" i="17"/>
  <c r="H150" i="17"/>
  <c r="H151" i="17"/>
  <c r="H152" i="17"/>
  <c r="H153" i="17"/>
  <c r="H154" i="17"/>
  <c r="H155" i="17"/>
  <c r="H156" i="17"/>
  <c r="H157" i="17"/>
  <c r="H158" i="17"/>
  <c r="H159" i="17"/>
  <c r="H160" i="17"/>
  <c r="H161" i="17"/>
  <c r="H162" i="17"/>
  <c r="H163" i="17"/>
  <c r="H164" i="17"/>
  <c r="H165" i="17"/>
  <c r="H166" i="17"/>
  <c r="H167" i="17"/>
  <c r="H168" i="17"/>
  <c r="H169" i="17"/>
  <c r="H170" i="17"/>
  <c r="H171" i="17"/>
  <c r="H172" i="17"/>
  <c r="H173" i="17"/>
  <c r="H174" i="17"/>
  <c r="H175" i="17"/>
  <c r="H176" i="17"/>
  <c r="H177" i="17"/>
  <c r="H178" i="17"/>
  <c r="H179" i="17"/>
  <c r="H180" i="17"/>
  <c r="H181" i="17"/>
  <c r="H182" i="17"/>
  <c r="H183" i="17"/>
  <c r="H184" i="17"/>
  <c r="H185" i="17"/>
  <c r="H186" i="17"/>
  <c r="H187" i="17"/>
  <c r="H188" i="17"/>
  <c r="H189" i="17"/>
  <c r="H190" i="17"/>
  <c r="H191" i="17"/>
  <c r="H192" i="17"/>
  <c r="H193" i="17"/>
  <c r="H194" i="17"/>
  <c r="H195" i="17"/>
  <c r="H196" i="17"/>
  <c r="H197" i="17"/>
  <c r="H198" i="17"/>
  <c r="H199" i="17"/>
  <c r="H200" i="17"/>
  <c r="H201" i="17"/>
  <c r="H202" i="17"/>
  <c r="H203" i="17"/>
  <c r="H204" i="17"/>
  <c r="H205" i="17"/>
  <c r="H206" i="17"/>
  <c r="H207" i="17"/>
  <c r="H208" i="17"/>
  <c r="H209" i="17"/>
  <c r="H210" i="17"/>
  <c r="H211" i="17"/>
  <c r="H212" i="17"/>
  <c r="H213" i="17"/>
  <c r="H214" i="17"/>
  <c r="H215" i="17"/>
  <c r="H216" i="17"/>
  <c r="H217" i="17"/>
  <c r="H218" i="17"/>
  <c r="H219" i="17"/>
  <c r="H220" i="17"/>
  <c r="H221" i="17"/>
  <c r="H222" i="17"/>
  <c r="H223" i="17"/>
  <c r="H224" i="17"/>
  <c r="H225" i="17"/>
  <c r="H226" i="17"/>
  <c r="H227" i="17"/>
  <c r="H228" i="17"/>
  <c r="H229" i="17"/>
  <c r="H230" i="17"/>
  <c r="H231" i="17"/>
  <c r="H232" i="17"/>
  <c r="H233" i="17"/>
  <c r="H234" i="17"/>
  <c r="H235" i="17"/>
  <c r="H236" i="17"/>
  <c r="H237" i="17"/>
  <c r="H238" i="17"/>
  <c r="H239" i="17"/>
  <c r="H240" i="17"/>
  <c r="H241" i="17"/>
  <c r="H242" i="17"/>
  <c r="H243" i="17"/>
  <c r="H244" i="17"/>
  <c r="H245" i="17"/>
  <c r="H246" i="17"/>
  <c r="H247" i="17"/>
  <c r="H248" i="17"/>
  <c r="H249" i="17"/>
  <c r="H250" i="17"/>
  <c r="H251" i="17"/>
  <c r="H252" i="17"/>
  <c r="H253" i="17"/>
  <c r="H254" i="17"/>
  <c r="H255" i="17"/>
  <c r="H256" i="17"/>
  <c r="H257" i="17"/>
  <c r="H258" i="17"/>
  <c r="H259" i="17"/>
  <c r="H260" i="17"/>
  <c r="H261" i="17"/>
  <c r="H262" i="17"/>
  <c r="H263" i="17"/>
  <c r="H264" i="17"/>
  <c r="H265" i="17"/>
  <c r="H266" i="17"/>
  <c r="H267" i="17"/>
  <c r="H268" i="17"/>
  <c r="H269" i="17"/>
  <c r="H270" i="17"/>
  <c r="H271" i="17"/>
  <c r="H272" i="17"/>
  <c r="H273" i="17"/>
  <c r="H274" i="17"/>
  <c r="H275" i="17"/>
  <c r="H276" i="17"/>
  <c r="H277" i="17"/>
  <c r="H278" i="17"/>
  <c r="H279" i="17"/>
  <c r="H280" i="17"/>
  <c r="H281" i="17"/>
  <c r="H282" i="17"/>
  <c r="H283" i="17"/>
  <c r="H284" i="17"/>
  <c r="H285" i="17"/>
  <c r="H286" i="17"/>
  <c r="H287" i="17"/>
  <c r="H288" i="17"/>
  <c r="H289" i="17"/>
  <c r="H290" i="17"/>
  <c r="H291" i="17"/>
  <c r="H292" i="17"/>
  <c r="H293" i="17"/>
  <c r="H294" i="17"/>
  <c r="H295" i="17"/>
  <c r="H296" i="17"/>
  <c r="H297" i="17"/>
  <c r="H298" i="17"/>
  <c r="H299" i="17"/>
  <c r="H300" i="17"/>
  <c r="H301" i="17"/>
  <c r="H302" i="17"/>
  <c r="H303" i="17"/>
  <c r="H304" i="17"/>
  <c r="H305" i="17"/>
  <c r="H306" i="17"/>
  <c r="H307" i="17"/>
  <c r="H308" i="17"/>
  <c r="H309" i="17"/>
  <c r="H310" i="17"/>
  <c r="H311" i="17"/>
  <c r="H312" i="17"/>
  <c r="H313" i="17"/>
  <c r="H314" i="17"/>
  <c r="H315" i="17"/>
  <c r="H316" i="17"/>
  <c r="H317" i="17"/>
  <c r="H318" i="17"/>
  <c r="H319" i="17"/>
  <c r="H320" i="17"/>
  <c r="H321" i="17"/>
  <c r="H322" i="17"/>
  <c r="H323" i="17"/>
  <c r="H324" i="17"/>
  <c r="H325" i="17"/>
  <c r="H326" i="17"/>
  <c r="H327" i="17"/>
  <c r="H328" i="17"/>
  <c r="H329" i="17"/>
  <c r="H330" i="17"/>
  <c r="H331" i="17"/>
  <c r="H332" i="17"/>
  <c r="H333" i="17"/>
  <c r="H334" i="17"/>
  <c r="H335" i="17"/>
  <c r="H336" i="17"/>
  <c r="H337" i="17"/>
  <c r="H338" i="17"/>
  <c r="H339" i="17"/>
  <c r="H340" i="17"/>
  <c r="H341" i="17"/>
  <c r="H342" i="17"/>
  <c r="H343" i="17"/>
  <c r="H344" i="17"/>
  <c r="H345" i="17"/>
  <c r="H346" i="17"/>
  <c r="H347" i="17"/>
  <c r="H348" i="17"/>
  <c r="H349" i="17"/>
  <c r="H350" i="17"/>
  <c r="H351" i="17"/>
  <c r="H352" i="17"/>
  <c r="H353" i="17"/>
  <c r="H354" i="17"/>
  <c r="H355" i="17"/>
  <c r="H356" i="17"/>
  <c r="H357" i="17"/>
  <c r="H358" i="17"/>
  <c r="H359" i="17"/>
  <c r="H360" i="17"/>
  <c r="H361" i="17"/>
  <c r="H362" i="17"/>
  <c r="H363" i="17"/>
  <c r="H364" i="17"/>
  <c r="H365" i="17"/>
  <c r="H366" i="17"/>
  <c r="H367" i="17"/>
  <c r="H368" i="17"/>
  <c r="H369" i="17"/>
  <c r="H370" i="17"/>
  <c r="H371" i="17"/>
  <c r="H372" i="17"/>
  <c r="H373" i="17"/>
  <c r="H374" i="17"/>
  <c r="H375" i="17"/>
  <c r="H376" i="17"/>
  <c r="H377" i="17"/>
  <c r="H378" i="17"/>
  <c r="H379" i="17"/>
  <c r="H380" i="17"/>
  <c r="H381" i="17"/>
  <c r="H382" i="17"/>
  <c r="H383" i="17"/>
  <c r="H384" i="17"/>
  <c r="H385" i="17"/>
  <c r="H386" i="17"/>
  <c r="H387" i="17"/>
  <c r="H388" i="17"/>
  <c r="H389" i="17"/>
  <c r="H390" i="17"/>
  <c r="H391" i="17"/>
  <c r="H392" i="17"/>
  <c r="H393" i="17"/>
  <c r="H394" i="17"/>
  <c r="H395" i="17"/>
  <c r="H396" i="17"/>
  <c r="H397" i="17"/>
  <c r="H398" i="17"/>
  <c r="H399" i="17"/>
  <c r="H400" i="17"/>
  <c r="H401" i="17"/>
  <c r="H402" i="17"/>
  <c r="H403" i="17"/>
  <c r="H404" i="17"/>
  <c r="H405" i="17"/>
  <c r="H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50" i="17"/>
  <c r="G51" i="17"/>
  <c r="G52" i="17"/>
  <c r="G53" i="17"/>
  <c r="G87" i="17"/>
  <c r="G74" i="17"/>
  <c r="G21" i="17"/>
  <c r="G30" i="17"/>
  <c r="G23" i="17"/>
  <c r="G19" i="17"/>
  <c r="G39" i="17"/>
  <c r="G28" i="17"/>
  <c r="G18" i="17"/>
  <c r="G24" i="17"/>
  <c r="G25" i="17"/>
  <c r="G22" i="17"/>
  <c r="G29" i="17"/>
  <c r="G20" i="17"/>
  <c r="G17" i="17"/>
  <c r="G26" i="17"/>
  <c r="G42" i="17"/>
  <c r="G40" i="17"/>
  <c r="G44" i="17"/>
  <c r="G27" i="17"/>
  <c r="G33" i="17"/>
  <c r="G34" i="17"/>
  <c r="G35" i="17"/>
  <c r="G36" i="17"/>
  <c r="G37" i="17"/>
  <c r="G31" i="17"/>
  <c r="G32" i="17"/>
  <c r="G41" i="17"/>
  <c r="G45" i="17"/>
  <c r="G75" i="17"/>
  <c r="G63" i="17"/>
  <c r="G64" i="17"/>
  <c r="G65" i="17"/>
  <c r="G66" i="17"/>
  <c r="G67" i="17"/>
  <c r="G68" i="17"/>
  <c r="G70" i="17"/>
  <c r="G69" i="17"/>
  <c r="G71" i="17"/>
  <c r="G72" i="17"/>
  <c r="G73" i="17"/>
  <c r="G38" i="17"/>
  <c r="G77" i="17"/>
  <c r="G78" i="17"/>
  <c r="G79" i="17"/>
  <c r="G80" i="17"/>
  <c r="G81" i="17"/>
  <c r="G82" i="17"/>
  <c r="G83" i="17"/>
  <c r="G84" i="17"/>
  <c r="G88" i="17"/>
  <c r="G54" i="17"/>
  <c r="G55" i="17"/>
  <c r="G121" i="17"/>
  <c r="G122" i="17"/>
  <c r="G123" i="17"/>
  <c r="G124" i="17"/>
  <c r="G125" i="17"/>
  <c r="G57" i="17"/>
  <c r="G56" i="17"/>
  <c r="G62" i="17"/>
  <c r="G58" i="17"/>
  <c r="G59" i="17"/>
  <c r="G60" i="17"/>
  <c r="G61" i="17"/>
  <c r="G76" i="17"/>
  <c r="G46" i="17"/>
  <c r="G43" i="17"/>
  <c r="G85" i="17"/>
  <c r="G86" i="17"/>
  <c r="G120" i="17"/>
  <c r="G126" i="17"/>
  <c r="G127" i="17"/>
  <c r="G128" i="17"/>
  <c r="G129" i="17"/>
  <c r="G130" i="17"/>
  <c r="G131" i="17"/>
  <c r="G132" i="17"/>
  <c r="G133" i="17"/>
  <c r="G134" i="17"/>
  <c r="G135" i="17"/>
  <c r="G136" i="17"/>
  <c r="G137" i="17"/>
  <c r="G138" i="17"/>
  <c r="G139" i="17"/>
  <c r="G140" i="17"/>
  <c r="G141" i="17"/>
  <c r="G142" i="17"/>
  <c r="G143" i="17"/>
  <c r="G144" i="17"/>
  <c r="G145" i="17"/>
  <c r="G146" i="17"/>
  <c r="G147" i="17"/>
  <c r="G148" i="17"/>
  <c r="G149" i="17"/>
  <c r="G150" i="17"/>
  <c r="G151" i="17"/>
  <c r="G152" i="17"/>
  <c r="G153" i="17"/>
  <c r="G154" i="17"/>
  <c r="G155" i="17"/>
  <c r="G156" i="17"/>
  <c r="G157" i="17"/>
  <c r="G158" i="17"/>
  <c r="G159" i="17"/>
  <c r="G160" i="17"/>
  <c r="G161" i="17"/>
  <c r="G162" i="17"/>
  <c r="G163" i="17"/>
  <c r="G164" i="17"/>
  <c r="G165" i="17"/>
  <c r="G166" i="17"/>
  <c r="G167" i="17"/>
  <c r="G168" i="17"/>
  <c r="G169" i="17"/>
  <c r="G170" i="17"/>
  <c r="G171" i="17"/>
  <c r="G172" i="17"/>
  <c r="G173" i="17"/>
  <c r="G174" i="17"/>
  <c r="G175" i="17"/>
  <c r="G176" i="17"/>
  <c r="G177" i="17"/>
  <c r="G178" i="17"/>
  <c r="G179" i="17"/>
  <c r="G180" i="17"/>
  <c r="G181" i="17"/>
  <c r="G182" i="17"/>
  <c r="G183" i="17"/>
  <c r="G184" i="17"/>
  <c r="G185" i="17"/>
  <c r="G186" i="17"/>
  <c r="G187" i="17"/>
  <c r="G188" i="17"/>
  <c r="G189" i="17"/>
  <c r="G190" i="17"/>
  <c r="G191" i="17"/>
  <c r="G192" i="17"/>
  <c r="G193" i="17"/>
  <c r="G194" i="17"/>
  <c r="G195" i="17"/>
  <c r="G196" i="17"/>
  <c r="G197" i="17"/>
  <c r="G198" i="17"/>
  <c r="G199" i="17"/>
  <c r="G200" i="17"/>
  <c r="G201" i="17"/>
  <c r="G202" i="17"/>
  <c r="G203" i="17"/>
  <c r="G204" i="17"/>
  <c r="G205" i="17"/>
  <c r="G206" i="17"/>
  <c r="G207" i="17"/>
  <c r="G208" i="17"/>
  <c r="G209" i="17"/>
  <c r="G210" i="17"/>
  <c r="G211" i="17"/>
  <c r="G212" i="17"/>
  <c r="G213" i="17"/>
  <c r="G214" i="17"/>
  <c r="G215" i="17"/>
  <c r="G216" i="17"/>
  <c r="G217" i="17"/>
  <c r="G218" i="17"/>
  <c r="G219" i="17"/>
  <c r="G220" i="17"/>
  <c r="G221" i="17"/>
  <c r="G222" i="17"/>
  <c r="G223" i="17"/>
  <c r="G224" i="17"/>
  <c r="G225" i="17"/>
  <c r="G226" i="17"/>
  <c r="G227" i="17"/>
  <c r="G228" i="17"/>
  <c r="G229" i="17"/>
  <c r="G230" i="17"/>
  <c r="G231" i="17"/>
  <c r="G232" i="17"/>
  <c r="G233" i="17"/>
  <c r="G234" i="17"/>
  <c r="G235" i="17"/>
  <c r="G236" i="17"/>
  <c r="G237" i="17"/>
  <c r="G238" i="17"/>
  <c r="G239" i="17"/>
  <c r="G240" i="17"/>
  <c r="G241" i="17"/>
  <c r="G242" i="17"/>
  <c r="G243" i="17"/>
  <c r="G244" i="17"/>
  <c r="G245" i="17"/>
  <c r="G246" i="17"/>
  <c r="G247" i="17"/>
  <c r="G248" i="17"/>
  <c r="G249" i="17"/>
  <c r="G250" i="17"/>
  <c r="G251" i="17"/>
  <c r="G252" i="17"/>
  <c r="G253" i="17"/>
  <c r="G254" i="17"/>
  <c r="G255" i="17"/>
  <c r="G256" i="17"/>
  <c r="G257" i="17"/>
  <c r="G258" i="17"/>
  <c r="G259" i="17"/>
  <c r="G260" i="17"/>
  <c r="G261" i="17"/>
  <c r="G262" i="17"/>
  <c r="G263" i="17"/>
  <c r="G264" i="17"/>
  <c r="G265" i="17"/>
  <c r="G266" i="17"/>
  <c r="G267" i="17"/>
  <c r="G268" i="17"/>
  <c r="G269" i="17"/>
  <c r="G270" i="17"/>
  <c r="G271" i="17"/>
  <c r="G272" i="17"/>
  <c r="G273" i="17"/>
  <c r="G274" i="17"/>
  <c r="G275" i="17"/>
  <c r="G276" i="17"/>
  <c r="G277" i="17"/>
  <c r="G278" i="17"/>
  <c r="G279" i="17"/>
  <c r="G280" i="17"/>
  <c r="G281" i="17"/>
  <c r="G282" i="17"/>
  <c r="G283" i="17"/>
  <c r="G284" i="17"/>
  <c r="G285" i="17"/>
  <c r="G286" i="17"/>
  <c r="G287" i="17"/>
  <c r="G288" i="17"/>
  <c r="G289" i="17"/>
  <c r="G290" i="17"/>
  <c r="G291" i="17"/>
  <c r="G292" i="17"/>
  <c r="G293" i="17"/>
  <c r="G294" i="17"/>
  <c r="G295" i="17"/>
  <c r="G296" i="17"/>
  <c r="G297" i="17"/>
  <c r="G298" i="17"/>
  <c r="G299" i="17"/>
  <c r="G300" i="17"/>
  <c r="G301" i="17"/>
  <c r="G302" i="17"/>
  <c r="G303" i="17"/>
  <c r="G304" i="17"/>
  <c r="G305" i="17"/>
  <c r="G306" i="17"/>
  <c r="G307" i="17"/>
  <c r="G308" i="17"/>
  <c r="G309" i="17"/>
  <c r="G310" i="17"/>
  <c r="G311" i="17"/>
  <c r="G312" i="17"/>
  <c r="G313" i="17"/>
  <c r="G314" i="17"/>
  <c r="G315" i="17"/>
  <c r="G316" i="17"/>
  <c r="G317" i="17"/>
  <c r="G318" i="17"/>
  <c r="G319" i="17"/>
  <c r="G320" i="17"/>
  <c r="G321" i="17"/>
  <c r="G322" i="17"/>
  <c r="G323" i="17"/>
  <c r="G324" i="17"/>
  <c r="G325" i="17"/>
  <c r="G326" i="17"/>
  <c r="G327" i="17"/>
  <c r="G328" i="17"/>
  <c r="G329" i="17"/>
  <c r="G330" i="17"/>
  <c r="G331" i="17"/>
  <c r="G332" i="17"/>
  <c r="G333" i="17"/>
  <c r="G334" i="17"/>
  <c r="G335" i="17"/>
  <c r="G336" i="17"/>
  <c r="G337" i="17"/>
  <c r="G338" i="17"/>
  <c r="G339" i="17"/>
  <c r="G340" i="17"/>
  <c r="G341" i="17"/>
  <c r="G342" i="17"/>
  <c r="G343" i="17"/>
  <c r="G344" i="17"/>
  <c r="G345" i="17"/>
  <c r="G346" i="17"/>
  <c r="G347" i="17"/>
  <c r="G348" i="17"/>
  <c r="G349" i="17"/>
  <c r="G350" i="17"/>
  <c r="G351" i="17"/>
  <c r="G352" i="17"/>
  <c r="G353" i="17"/>
  <c r="G354" i="17"/>
  <c r="G355" i="17"/>
  <c r="G356" i="17"/>
  <c r="G357" i="17"/>
  <c r="G358" i="17"/>
  <c r="G359" i="17"/>
  <c r="G360" i="17"/>
  <c r="G361" i="17"/>
  <c r="G362" i="17"/>
  <c r="G363" i="17"/>
  <c r="G364" i="17"/>
  <c r="G365" i="17"/>
  <c r="G366" i="17"/>
  <c r="G367" i="17"/>
  <c r="G368" i="17"/>
  <c r="G369" i="17"/>
  <c r="G370" i="17"/>
  <c r="G371" i="17"/>
  <c r="G372" i="17"/>
  <c r="G373" i="17"/>
  <c r="G374" i="17"/>
  <c r="G375" i="17"/>
  <c r="G376" i="17"/>
  <c r="G377" i="17"/>
  <c r="G378" i="17"/>
  <c r="G379" i="17"/>
  <c r="G380" i="17"/>
  <c r="G381" i="17"/>
  <c r="G382" i="17"/>
  <c r="G383" i="17"/>
  <c r="G384" i="17"/>
  <c r="G385" i="17"/>
  <c r="G386" i="17"/>
  <c r="G387" i="17"/>
  <c r="G388" i="17"/>
  <c r="G389" i="17"/>
  <c r="G390" i="17"/>
  <c r="G391" i="17"/>
  <c r="G392" i="17"/>
  <c r="G393" i="17"/>
  <c r="G394" i="17"/>
  <c r="G395" i="17"/>
  <c r="G396" i="17"/>
  <c r="G397" i="17"/>
  <c r="G398" i="17"/>
  <c r="G399" i="17"/>
  <c r="G400" i="17"/>
  <c r="G401" i="17"/>
  <c r="G402" i="17"/>
  <c r="G403" i="17"/>
  <c r="G404" i="17"/>
  <c r="G405" i="17"/>
  <c r="G89" i="17"/>
  <c r="F90" i="17"/>
  <c r="F91" i="17"/>
  <c r="F92" i="17"/>
  <c r="F93" i="17"/>
  <c r="F94" i="17"/>
  <c r="F95" i="17"/>
  <c r="F96" i="17"/>
  <c r="F97" i="17"/>
  <c r="F98" i="17"/>
  <c r="F99" i="17"/>
  <c r="F100" i="17"/>
  <c r="F101" i="17"/>
  <c r="F102" i="17"/>
  <c r="F103" i="17"/>
  <c r="F104" i="17"/>
  <c r="F105" i="17"/>
  <c r="F106" i="17"/>
  <c r="F107" i="17"/>
  <c r="F108" i="17"/>
  <c r="F109" i="17"/>
  <c r="F110" i="17"/>
  <c r="F111" i="17"/>
  <c r="F112" i="17"/>
  <c r="F113" i="17"/>
  <c r="F114" i="17"/>
  <c r="F115" i="17"/>
  <c r="F116" i="17"/>
  <c r="F117" i="17"/>
  <c r="F118" i="17"/>
  <c r="F119" i="17"/>
  <c r="F50" i="17"/>
  <c r="F51" i="17"/>
  <c r="F52" i="17"/>
  <c r="F53" i="17"/>
  <c r="F87" i="17"/>
  <c r="F74" i="17"/>
  <c r="F21" i="17"/>
  <c r="F30" i="17"/>
  <c r="F23" i="17"/>
  <c r="F19" i="17"/>
  <c r="F39" i="17"/>
  <c r="F28" i="17"/>
  <c r="F18" i="17"/>
  <c r="F24" i="17"/>
  <c r="F25" i="17"/>
  <c r="F22" i="17"/>
  <c r="F29" i="17"/>
  <c r="F20" i="17"/>
  <c r="F17" i="17"/>
  <c r="F26" i="17"/>
  <c r="F42" i="17"/>
  <c r="F40" i="17"/>
  <c r="F44" i="17"/>
  <c r="F27" i="17"/>
  <c r="F33" i="17"/>
  <c r="F34" i="17"/>
  <c r="F35" i="17"/>
  <c r="F36" i="17"/>
  <c r="F37" i="17"/>
  <c r="F31" i="17"/>
  <c r="F32" i="17"/>
  <c r="F41" i="17"/>
  <c r="F45" i="17"/>
  <c r="F75" i="17"/>
  <c r="F63" i="17"/>
  <c r="F64" i="17"/>
  <c r="F65" i="17"/>
  <c r="F66" i="17"/>
  <c r="F67" i="17"/>
  <c r="F68" i="17"/>
  <c r="F70" i="17"/>
  <c r="F69" i="17"/>
  <c r="F71" i="17"/>
  <c r="F72" i="17"/>
  <c r="F73" i="17"/>
  <c r="F38" i="17"/>
  <c r="F77" i="17"/>
  <c r="F78" i="17"/>
  <c r="F79" i="17"/>
  <c r="F80" i="17"/>
  <c r="F81" i="17"/>
  <c r="F82" i="17"/>
  <c r="F83" i="17"/>
  <c r="F84" i="17"/>
  <c r="F88" i="17"/>
  <c r="F54" i="17"/>
  <c r="F55" i="17"/>
  <c r="F121" i="17"/>
  <c r="F122" i="17"/>
  <c r="F123" i="17"/>
  <c r="F124" i="17"/>
  <c r="F125" i="17"/>
  <c r="F57" i="17"/>
  <c r="F56" i="17"/>
  <c r="F62" i="17"/>
  <c r="F58" i="17"/>
  <c r="F59" i="17"/>
  <c r="F60" i="17"/>
  <c r="F61" i="17"/>
  <c r="F76" i="17"/>
  <c r="F46" i="17"/>
  <c r="F43" i="17"/>
  <c r="F85" i="17"/>
  <c r="F86" i="17"/>
  <c r="F120" i="17"/>
  <c r="F126" i="17"/>
  <c r="F127" i="17"/>
  <c r="F128" i="17"/>
  <c r="F129" i="17"/>
  <c r="F130" i="17"/>
  <c r="F131" i="17"/>
  <c r="F132" i="17"/>
  <c r="F133" i="17"/>
  <c r="F134" i="17"/>
  <c r="F135" i="17"/>
  <c r="F136" i="17"/>
  <c r="F137" i="17"/>
  <c r="F138" i="17"/>
  <c r="F139" i="17"/>
  <c r="F140" i="17"/>
  <c r="F141" i="17"/>
  <c r="F142" i="17"/>
  <c r="F143" i="17"/>
  <c r="F144" i="17"/>
  <c r="F145" i="17"/>
  <c r="F146" i="17"/>
  <c r="F147" i="17"/>
  <c r="F148" i="17"/>
  <c r="F149" i="17"/>
  <c r="F150" i="17"/>
  <c r="F151" i="17"/>
  <c r="F152" i="17"/>
  <c r="F153" i="17"/>
  <c r="F154" i="17"/>
  <c r="F155" i="17"/>
  <c r="F156" i="17"/>
  <c r="F157" i="17"/>
  <c r="F158" i="17"/>
  <c r="F159" i="17"/>
  <c r="F160" i="17"/>
  <c r="F161" i="17"/>
  <c r="F162" i="17"/>
  <c r="F163" i="17"/>
  <c r="F164" i="17"/>
  <c r="F165" i="17"/>
  <c r="F166" i="17"/>
  <c r="F167" i="17"/>
  <c r="F168" i="17"/>
  <c r="F169" i="17"/>
  <c r="F170" i="17"/>
  <c r="F171" i="17"/>
  <c r="F172" i="17"/>
  <c r="F173" i="17"/>
  <c r="F174" i="17"/>
  <c r="F175" i="17"/>
  <c r="F176" i="17"/>
  <c r="F177" i="17"/>
  <c r="F178" i="17"/>
  <c r="F179" i="17"/>
  <c r="F180" i="17"/>
  <c r="F181" i="17"/>
  <c r="F182" i="17"/>
  <c r="F183" i="17"/>
  <c r="F184" i="17"/>
  <c r="F185" i="17"/>
  <c r="F186" i="17"/>
  <c r="F187" i="17"/>
  <c r="F188" i="17"/>
  <c r="F189" i="17"/>
  <c r="F190" i="17"/>
  <c r="F191" i="17"/>
  <c r="F192" i="17"/>
  <c r="F193" i="17"/>
  <c r="F194" i="17"/>
  <c r="F195" i="17"/>
  <c r="F196" i="17"/>
  <c r="F197" i="17"/>
  <c r="F198" i="17"/>
  <c r="F199" i="17"/>
  <c r="F200" i="17"/>
  <c r="F201" i="17"/>
  <c r="F202" i="17"/>
  <c r="F203" i="17"/>
  <c r="F204" i="17"/>
  <c r="F205" i="17"/>
  <c r="F206" i="17"/>
  <c r="F207" i="17"/>
  <c r="F208" i="17"/>
  <c r="F209" i="17"/>
  <c r="F210" i="17"/>
  <c r="F211" i="17"/>
  <c r="F212" i="17"/>
  <c r="F213" i="17"/>
  <c r="F214" i="17"/>
  <c r="F215" i="17"/>
  <c r="F216" i="17"/>
  <c r="F217" i="17"/>
  <c r="F218" i="17"/>
  <c r="F219" i="17"/>
  <c r="F220" i="17"/>
  <c r="F221" i="17"/>
  <c r="F222" i="17"/>
  <c r="F223" i="17"/>
  <c r="F224" i="17"/>
  <c r="F225" i="17"/>
  <c r="F226" i="17"/>
  <c r="F227" i="17"/>
  <c r="F228" i="17"/>
  <c r="F229" i="17"/>
  <c r="F230" i="17"/>
  <c r="F231" i="17"/>
  <c r="F232" i="17"/>
  <c r="F233" i="17"/>
  <c r="F234" i="17"/>
  <c r="F235" i="17"/>
  <c r="F236" i="17"/>
  <c r="F237" i="17"/>
  <c r="F238" i="17"/>
  <c r="F239" i="17"/>
  <c r="F240" i="17"/>
  <c r="F241" i="17"/>
  <c r="F242" i="17"/>
  <c r="F243" i="17"/>
  <c r="F244" i="17"/>
  <c r="F245" i="17"/>
  <c r="F246" i="17"/>
  <c r="F247" i="17"/>
  <c r="F248" i="17"/>
  <c r="F249" i="17"/>
  <c r="F250" i="17"/>
  <c r="F251" i="17"/>
  <c r="F252" i="17"/>
  <c r="F253" i="17"/>
  <c r="F254" i="17"/>
  <c r="F255" i="17"/>
  <c r="F256" i="17"/>
  <c r="F257" i="17"/>
  <c r="F258" i="17"/>
  <c r="F259" i="17"/>
  <c r="F260" i="17"/>
  <c r="F261" i="17"/>
  <c r="F262" i="17"/>
  <c r="F263" i="17"/>
  <c r="F264" i="17"/>
  <c r="F265" i="17"/>
  <c r="F266" i="17"/>
  <c r="F267" i="17"/>
  <c r="F268" i="17"/>
  <c r="F269" i="17"/>
  <c r="F270" i="17"/>
  <c r="F271" i="17"/>
  <c r="F272" i="17"/>
  <c r="F273" i="17"/>
  <c r="F274" i="17"/>
  <c r="F275" i="17"/>
  <c r="F276" i="17"/>
  <c r="F277" i="17"/>
  <c r="F278" i="17"/>
  <c r="F279" i="17"/>
  <c r="F280" i="17"/>
  <c r="F281" i="17"/>
  <c r="F282" i="17"/>
  <c r="F283" i="17"/>
  <c r="F284" i="17"/>
  <c r="F285" i="17"/>
  <c r="F286" i="17"/>
  <c r="F287" i="17"/>
  <c r="F288" i="17"/>
  <c r="F289" i="17"/>
  <c r="F290" i="17"/>
  <c r="F291" i="17"/>
  <c r="F292" i="17"/>
  <c r="F293" i="17"/>
  <c r="F294" i="17"/>
  <c r="F295" i="17"/>
  <c r="F296" i="17"/>
  <c r="F297" i="17"/>
  <c r="F298" i="17"/>
  <c r="F299" i="17"/>
  <c r="F300" i="17"/>
  <c r="F301" i="17"/>
  <c r="F302" i="17"/>
  <c r="F303" i="17"/>
  <c r="F304" i="17"/>
  <c r="F305" i="17"/>
  <c r="F306" i="17"/>
  <c r="F307" i="17"/>
  <c r="F308" i="17"/>
  <c r="F309" i="17"/>
  <c r="F310" i="17"/>
  <c r="F311" i="17"/>
  <c r="F312" i="17"/>
  <c r="F313" i="17"/>
  <c r="F314" i="17"/>
  <c r="F315" i="17"/>
  <c r="F316" i="17"/>
  <c r="F317" i="17"/>
  <c r="F318" i="17"/>
  <c r="F319" i="17"/>
  <c r="F320" i="17"/>
  <c r="F321" i="17"/>
  <c r="F322" i="17"/>
  <c r="F323" i="17"/>
  <c r="F324" i="17"/>
  <c r="F325" i="17"/>
  <c r="F326" i="17"/>
  <c r="F327" i="17"/>
  <c r="F328" i="17"/>
  <c r="F329" i="17"/>
  <c r="F330" i="17"/>
  <c r="F331" i="17"/>
  <c r="F332" i="17"/>
  <c r="F333" i="17"/>
  <c r="F334" i="17"/>
  <c r="F335" i="17"/>
  <c r="F336" i="17"/>
  <c r="F337" i="17"/>
  <c r="F338" i="17"/>
  <c r="F339" i="17"/>
  <c r="F340" i="17"/>
  <c r="F341" i="17"/>
  <c r="F342" i="17"/>
  <c r="F343" i="17"/>
  <c r="F344" i="17"/>
  <c r="F345" i="17"/>
  <c r="F346" i="17"/>
  <c r="F347" i="17"/>
  <c r="F348" i="17"/>
  <c r="F349" i="17"/>
  <c r="F350" i="17"/>
  <c r="F351" i="17"/>
  <c r="F352" i="17"/>
  <c r="F353" i="17"/>
  <c r="F354" i="17"/>
  <c r="F355" i="17"/>
  <c r="F356" i="17"/>
  <c r="F357" i="17"/>
  <c r="F358" i="17"/>
  <c r="F359" i="17"/>
  <c r="F360" i="17"/>
  <c r="F361" i="17"/>
  <c r="F362" i="17"/>
  <c r="F363" i="17"/>
  <c r="F364" i="17"/>
  <c r="F365" i="17"/>
  <c r="F366" i="17"/>
  <c r="F367" i="17"/>
  <c r="F368" i="17"/>
  <c r="F369" i="17"/>
  <c r="F370" i="17"/>
  <c r="F371" i="17"/>
  <c r="F372" i="17"/>
  <c r="F373" i="17"/>
  <c r="F374" i="17"/>
  <c r="F375" i="17"/>
  <c r="F376" i="17"/>
  <c r="F377" i="17"/>
  <c r="F378" i="17"/>
  <c r="F379" i="17"/>
  <c r="F380" i="17"/>
  <c r="F381" i="17"/>
  <c r="F382" i="17"/>
  <c r="F383" i="17"/>
  <c r="F384" i="17"/>
  <c r="F385" i="17"/>
  <c r="F386" i="17"/>
  <c r="F387" i="17"/>
  <c r="F388" i="17"/>
  <c r="F389" i="17"/>
  <c r="F390" i="17"/>
  <c r="F391" i="17"/>
  <c r="F392" i="17"/>
  <c r="F393" i="17"/>
  <c r="F394" i="17"/>
  <c r="F395" i="17"/>
  <c r="F396" i="17"/>
  <c r="F397" i="17"/>
  <c r="F398" i="17"/>
  <c r="F399" i="17"/>
  <c r="F400" i="17"/>
  <c r="F401" i="17"/>
  <c r="F402" i="17"/>
  <c r="F403" i="17"/>
  <c r="F404" i="17"/>
  <c r="F405" i="17"/>
  <c r="F89" i="17"/>
  <c r="D90" i="17"/>
  <c r="D91" i="17"/>
  <c r="D92" i="17"/>
  <c r="D93" i="17"/>
  <c r="D94" i="17"/>
  <c r="D95" i="17"/>
  <c r="D96" i="17"/>
  <c r="D97" i="17"/>
  <c r="D98" i="17"/>
  <c r="D99" i="17"/>
  <c r="D100" i="17"/>
  <c r="D101" i="17"/>
  <c r="D102" i="17"/>
  <c r="D103" i="17"/>
  <c r="D104" i="17"/>
  <c r="D105" i="17"/>
  <c r="D106" i="17"/>
  <c r="D107" i="17"/>
  <c r="D108" i="17"/>
  <c r="D109" i="17"/>
  <c r="D110" i="17"/>
  <c r="D111" i="17"/>
  <c r="D112" i="17"/>
  <c r="D113" i="17"/>
  <c r="D114" i="17"/>
  <c r="D115" i="17"/>
  <c r="D116" i="17"/>
  <c r="D117" i="17"/>
  <c r="D118" i="17"/>
  <c r="D119" i="17"/>
  <c r="D50" i="17"/>
  <c r="D51" i="17"/>
  <c r="D52" i="17"/>
  <c r="D53" i="17"/>
  <c r="D87" i="17"/>
  <c r="D74" i="17"/>
  <c r="D21" i="17"/>
  <c r="D30" i="17"/>
  <c r="D23" i="17"/>
  <c r="D19" i="17"/>
  <c r="D39" i="17"/>
  <c r="D28" i="17"/>
  <c r="D18" i="17"/>
  <c r="D24" i="17"/>
  <c r="D25" i="17"/>
  <c r="D22" i="17"/>
  <c r="D29" i="17"/>
  <c r="D20" i="17"/>
  <c r="D17" i="17"/>
  <c r="D26" i="17"/>
  <c r="D42" i="17"/>
  <c r="D40" i="17"/>
  <c r="D44" i="17"/>
  <c r="D27" i="17"/>
  <c r="D33" i="17"/>
  <c r="D34" i="17"/>
  <c r="D35" i="17"/>
  <c r="D36" i="17"/>
  <c r="D37" i="17"/>
  <c r="D31" i="17"/>
  <c r="D32" i="17"/>
  <c r="D41" i="17"/>
  <c r="D45" i="17"/>
  <c r="D75" i="17"/>
  <c r="D63" i="17"/>
  <c r="D64" i="17"/>
  <c r="D65" i="17"/>
  <c r="D66" i="17"/>
  <c r="D67" i="17"/>
  <c r="D68" i="17"/>
  <c r="D70" i="17"/>
  <c r="D69" i="17"/>
  <c r="D71" i="17"/>
  <c r="D72" i="17"/>
  <c r="D73" i="17"/>
  <c r="D38" i="17"/>
  <c r="D77" i="17"/>
  <c r="D78" i="17"/>
  <c r="D79" i="17"/>
  <c r="D80" i="17"/>
  <c r="D81" i="17"/>
  <c r="D82" i="17"/>
  <c r="D83" i="17"/>
  <c r="D84" i="17"/>
  <c r="D88" i="17"/>
  <c r="D54" i="17"/>
  <c r="D55" i="17"/>
  <c r="D121" i="17"/>
  <c r="D122" i="17"/>
  <c r="D123" i="17"/>
  <c r="D124" i="17"/>
  <c r="D125" i="17"/>
  <c r="D57" i="17"/>
  <c r="D56" i="17"/>
  <c r="D62" i="17"/>
  <c r="D58" i="17"/>
  <c r="D59" i="17"/>
  <c r="D60" i="17"/>
  <c r="D61" i="17"/>
  <c r="D47" i="17"/>
  <c r="D48" i="17"/>
  <c r="D49" i="17"/>
  <c r="D76" i="17"/>
  <c r="D46" i="17"/>
  <c r="D43" i="17"/>
  <c r="D85" i="17"/>
  <c r="D86" i="17"/>
  <c r="D120" i="17"/>
  <c r="D126" i="17"/>
  <c r="D127" i="17"/>
  <c r="D128" i="17"/>
  <c r="D129" i="17"/>
  <c r="D130" i="17"/>
  <c r="D131" i="17"/>
  <c r="D132" i="17"/>
  <c r="D133" i="17"/>
  <c r="D134" i="17"/>
  <c r="D135" i="17"/>
  <c r="D136" i="17"/>
  <c r="D137" i="17"/>
  <c r="D138" i="17"/>
  <c r="D139" i="17"/>
  <c r="D140" i="17"/>
  <c r="D141" i="17"/>
  <c r="D142" i="17"/>
  <c r="D143" i="17"/>
  <c r="D144" i="17"/>
  <c r="D145" i="17"/>
  <c r="D146" i="17"/>
  <c r="D147" i="17"/>
  <c r="D148" i="17"/>
  <c r="D149" i="17"/>
  <c r="D150" i="17"/>
  <c r="D151" i="17"/>
  <c r="D152" i="17"/>
  <c r="D153" i="17"/>
  <c r="D154" i="17"/>
  <c r="D155" i="17"/>
  <c r="D156" i="17"/>
  <c r="D157" i="17"/>
  <c r="D158" i="17"/>
  <c r="D159" i="17"/>
  <c r="D160" i="17"/>
  <c r="D161" i="17"/>
  <c r="D162" i="17"/>
  <c r="D163" i="17"/>
  <c r="D164" i="17"/>
  <c r="D165" i="17"/>
  <c r="D166" i="17"/>
  <c r="D167" i="17"/>
  <c r="D168" i="17"/>
  <c r="D169" i="17"/>
  <c r="D170" i="17"/>
  <c r="D171" i="17"/>
  <c r="D172" i="17"/>
  <c r="D173" i="17"/>
  <c r="D174" i="17"/>
  <c r="D175" i="17"/>
  <c r="D176" i="17"/>
  <c r="D177" i="17"/>
  <c r="D178" i="17"/>
  <c r="D179" i="17"/>
  <c r="D180" i="17"/>
  <c r="D181" i="17"/>
  <c r="D182" i="17"/>
  <c r="D183" i="17"/>
  <c r="D184" i="17"/>
  <c r="D185" i="17"/>
  <c r="D186" i="17"/>
  <c r="D187" i="17"/>
  <c r="D188" i="17"/>
  <c r="D189" i="17"/>
  <c r="D190" i="17"/>
  <c r="D191" i="17"/>
  <c r="D192" i="17"/>
  <c r="D193" i="17"/>
  <c r="D194" i="17"/>
  <c r="D195" i="17"/>
  <c r="D196" i="17"/>
  <c r="D197" i="17"/>
  <c r="D198" i="17"/>
  <c r="D199" i="17"/>
  <c r="D200" i="17"/>
  <c r="D201" i="17"/>
  <c r="D202" i="17"/>
  <c r="D203" i="17"/>
  <c r="D204" i="17"/>
  <c r="D205" i="17"/>
  <c r="D206" i="17"/>
  <c r="D207" i="17"/>
  <c r="D208" i="17"/>
  <c r="D209" i="17"/>
  <c r="D210" i="17"/>
  <c r="D211" i="17"/>
  <c r="D212" i="17"/>
  <c r="D213" i="17"/>
  <c r="D214" i="17"/>
  <c r="D215" i="17"/>
  <c r="D216" i="17"/>
  <c r="D217" i="17"/>
  <c r="D218" i="17"/>
  <c r="D219" i="17"/>
  <c r="D220" i="17"/>
  <c r="D221" i="17"/>
  <c r="D222" i="17"/>
  <c r="D223" i="17"/>
  <c r="D224" i="17"/>
  <c r="D225" i="17"/>
  <c r="D226" i="17"/>
  <c r="D227" i="17"/>
  <c r="D228" i="17"/>
  <c r="D229" i="17"/>
  <c r="D230" i="17"/>
  <c r="D231" i="17"/>
  <c r="D232" i="17"/>
  <c r="D233" i="17"/>
  <c r="D234" i="17"/>
  <c r="D235" i="17"/>
  <c r="D236" i="17"/>
  <c r="D237" i="17"/>
  <c r="D238" i="17"/>
  <c r="D239" i="17"/>
  <c r="D240" i="17"/>
  <c r="D241" i="17"/>
  <c r="D242" i="17"/>
  <c r="D243" i="17"/>
  <c r="D244" i="17"/>
  <c r="D245" i="17"/>
  <c r="D246" i="17"/>
  <c r="D247" i="17"/>
  <c r="D248" i="17"/>
  <c r="D249" i="17"/>
  <c r="D250" i="17"/>
  <c r="D251" i="17"/>
  <c r="D252" i="17"/>
  <c r="D253" i="17"/>
  <c r="D254" i="17"/>
  <c r="D255" i="17"/>
  <c r="D256" i="17"/>
  <c r="D257" i="17"/>
  <c r="D258" i="17"/>
  <c r="D259" i="17"/>
  <c r="D260" i="17"/>
  <c r="D261" i="17"/>
  <c r="D262" i="17"/>
  <c r="D263" i="17"/>
  <c r="D264" i="17"/>
  <c r="D265" i="17"/>
  <c r="D266" i="17"/>
  <c r="D267" i="17"/>
  <c r="D268" i="17"/>
  <c r="D269" i="17"/>
  <c r="D270" i="17"/>
  <c r="D271" i="17"/>
  <c r="D272" i="17"/>
  <c r="D273" i="17"/>
  <c r="D274" i="17"/>
  <c r="D275" i="17"/>
  <c r="D276" i="17"/>
  <c r="D277" i="17"/>
  <c r="D278" i="17"/>
  <c r="D279" i="17"/>
  <c r="D280" i="17"/>
  <c r="D281" i="17"/>
  <c r="D282" i="17"/>
  <c r="D283" i="17"/>
  <c r="D284" i="17"/>
  <c r="D285" i="17"/>
  <c r="D286" i="17"/>
  <c r="D287" i="17"/>
  <c r="D288" i="17"/>
  <c r="D289" i="17"/>
  <c r="D290" i="17"/>
  <c r="D291" i="17"/>
  <c r="D292" i="17"/>
  <c r="D293" i="17"/>
  <c r="D294" i="17"/>
  <c r="D295" i="17"/>
  <c r="D296" i="17"/>
  <c r="D297" i="17"/>
  <c r="D298" i="17"/>
  <c r="D299" i="17"/>
  <c r="D300" i="17"/>
  <c r="D301" i="17"/>
  <c r="D302" i="17"/>
  <c r="D303" i="17"/>
  <c r="D304" i="17"/>
  <c r="D305" i="17"/>
  <c r="D306" i="17"/>
  <c r="D307" i="17"/>
  <c r="D308" i="17"/>
  <c r="D309" i="17"/>
  <c r="D310" i="17"/>
  <c r="D311" i="17"/>
  <c r="D312" i="17"/>
  <c r="D313" i="17"/>
  <c r="D314" i="17"/>
  <c r="D315" i="17"/>
  <c r="D316" i="17"/>
  <c r="D317" i="17"/>
  <c r="D318" i="17"/>
  <c r="D319" i="17"/>
  <c r="D320" i="17"/>
  <c r="D321" i="17"/>
  <c r="D322" i="17"/>
  <c r="D323" i="17"/>
  <c r="D324" i="17"/>
  <c r="D325" i="17"/>
  <c r="D326" i="17"/>
  <c r="D327" i="17"/>
  <c r="D328" i="17"/>
  <c r="D329" i="17"/>
  <c r="D330" i="17"/>
  <c r="D331" i="17"/>
  <c r="D332" i="17"/>
  <c r="D333" i="17"/>
  <c r="D334" i="17"/>
  <c r="D335" i="17"/>
  <c r="D336" i="17"/>
  <c r="D337" i="17"/>
  <c r="D338" i="17"/>
  <c r="D339" i="17"/>
  <c r="D340" i="17"/>
  <c r="D341" i="17"/>
  <c r="D342" i="17"/>
  <c r="D343" i="17"/>
  <c r="D344" i="17"/>
  <c r="D345" i="17"/>
  <c r="D346" i="17"/>
  <c r="D347" i="17"/>
  <c r="D348" i="17"/>
  <c r="D349" i="17"/>
  <c r="D350" i="17"/>
  <c r="D351" i="17"/>
  <c r="D352" i="17"/>
  <c r="D353" i="17"/>
  <c r="D354" i="17"/>
  <c r="D355" i="17"/>
  <c r="D356" i="17"/>
  <c r="D357" i="17"/>
  <c r="D358" i="17"/>
  <c r="D359" i="17"/>
  <c r="D360" i="17"/>
  <c r="D361" i="17"/>
  <c r="D362" i="17"/>
  <c r="D363" i="17"/>
  <c r="D364" i="17"/>
  <c r="D365" i="17"/>
  <c r="D366" i="17"/>
  <c r="D367" i="17"/>
  <c r="D368" i="17"/>
  <c r="D369" i="17"/>
  <c r="D370" i="17"/>
  <c r="D371" i="17"/>
  <c r="D372" i="17"/>
  <c r="D373" i="17"/>
  <c r="D374" i="17"/>
  <c r="D375" i="17"/>
  <c r="D376" i="17"/>
  <c r="D377" i="17"/>
  <c r="D378" i="17"/>
  <c r="D379" i="17"/>
  <c r="D380" i="17"/>
  <c r="D381" i="17"/>
  <c r="D382" i="17"/>
  <c r="D383" i="17"/>
  <c r="D384" i="17"/>
  <c r="D385" i="17"/>
  <c r="D386" i="17"/>
  <c r="D387" i="17"/>
  <c r="D388" i="17"/>
  <c r="D389" i="17"/>
  <c r="D390" i="17"/>
  <c r="D391" i="17"/>
  <c r="D392" i="17"/>
  <c r="D393" i="17"/>
  <c r="D394" i="17"/>
  <c r="D395" i="17"/>
  <c r="D396" i="17"/>
  <c r="D397" i="17"/>
  <c r="D398" i="17"/>
  <c r="D399" i="17"/>
  <c r="D400" i="17"/>
  <c r="D401" i="17"/>
  <c r="D402" i="17"/>
  <c r="D403" i="17"/>
  <c r="D404" i="17"/>
  <c r="D405" i="17"/>
  <c r="C89" i="17"/>
  <c r="C90" i="17"/>
  <c r="C91" i="17"/>
  <c r="C92" i="17"/>
  <c r="C93" i="17"/>
  <c r="C94" i="17"/>
  <c r="C95" i="17"/>
  <c r="C96" i="17"/>
  <c r="C97" i="17"/>
  <c r="C98" i="17"/>
  <c r="C99" i="17"/>
  <c r="C100" i="17"/>
  <c r="C101" i="17"/>
  <c r="C102" i="17"/>
  <c r="C103" i="17"/>
  <c r="C104" i="17"/>
  <c r="C105" i="17"/>
  <c r="C106" i="17"/>
  <c r="C107" i="17"/>
  <c r="C108" i="17"/>
  <c r="C109" i="17"/>
  <c r="C110" i="17"/>
  <c r="C111" i="17"/>
  <c r="C112" i="17"/>
  <c r="C113" i="17"/>
  <c r="C114" i="17"/>
  <c r="C115" i="17"/>
  <c r="C116" i="17"/>
  <c r="C117" i="17"/>
  <c r="C118" i="17"/>
  <c r="C119" i="17"/>
  <c r="C50" i="17"/>
  <c r="C51" i="17"/>
  <c r="C52" i="17"/>
  <c r="C53" i="17"/>
  <c r="C87" i="17"/>
  <c r="C74" i="17"/>
  <c r="C21" i="17"/>
  <c r="C30" i="17"/>
  <c r="C23" i="17"/>
  <c r="C19" i="17"/>
  <c r="C39" i="17"/>
  <c r="C28" i="17"/>
  <c r="C18" i="17"/>
  <c r="C24" i="17"/>
  <c r="C25" i="17"/>
  <c r="C22" i="17"/>
  <c r="C29" i="17"/>
  <c r="C20" i="17"/>
  <c r="C17" i="17"/>
  <c r="C26" i="17"/>
  <c r="C42" i="17"/>
  <c r="C40" i="17"/>
  <c r="C44" i="17"/>
  <c r="C27" i="17"/>
  <c r="C33" i="17"/>
  <c r="C34" i="17"/>
  <c r="C35" i="17"/>
  <c r="C36" i="17"/>
  <c r="C37" i="17"/>
  <c r="C31" i="17"/>
  <c r="C32" i="17"/>
  <c r="C41" i="17"/>
  <c r="C45" i="17"/>
  <c r="C75" i="17"/>
  <c r="C63" i="17"/>
  <c r="C64" i="17"/>
  <c r="C65" i="17"/>
  <c r="C66" i="17"/>
  <c r="C67" i="17"/>
  <c r="C68" i="17"/>
  <c r="C70" i="17"/>
  <c r="C69" i="17"/>
  <c r="C71" i="17"/>
  <c r="C72" i="17"/>
  <c r="C73" i="17"/>
  <c r="C38" i="17"/>
  <c r="C77" i="17"/>
  <c r="C78" i="17"/>
  <c r="C79" i="17"/>
  <c r="C80" i="17"/>
  <c r="C81" i="17"/>
  <c r="C82" i="17"/>
  <c r="C83" i="17"/>
  <c r="C84" i="17"/>
  <c r="C88" i="17"/>
  <c r="C54" i="17"/>
  <c r="C55" i="17"/>
  <c r="C121" i="17"/>
  <c r="C122" i="17"/>
  <c r="C123" i="17"/>
  <c r="C124" i="17"/>
  <c r="C125" i="17"/>
  <c r="C57" i="17"/>
  <c r="C56" i="17"/>
  <c r="C62" i="17"/>
  <c r="C58" i="17"/>
  <c r="C59" i="17"/>
  <c r="C60" i="17"/>
  <c r="C61" i="17"/>
  <c r="C47" i="17"/>
  <c r="C48" i="17"/>
  <c r="C49" i="17"/>
  <c r="C76" i="17"/>
  <c r="C46" i="17"/>
  <c r="C43" i="17"/>
  <c r="C85" i="17"/>
  <c r="C86" i="17"/>
  <c r="C120" i="17"/>
  <c r="C126" i="17"/>
  <c r="C127" i="17"/>
  <c r="C128" i="17"/>
  <c r="C129" i="17"/>
  <c r="C130" i="17"/>
  <c r="C131" i="17"/>
  <c r="C132" i="17"/>
  <c r="C133" i="17"/>
  <c r="C134" i="17"/>
  <c r="C135" i="17"/>
  <c r="C136" i="17"/>
  <c r="C137" i="17"/>
  <c r="C138" i="17"/>
  <c r="C139" i="17"/>
  <c r="C140" i="17"/>
  <c r="C141" i="17"/>
  <c r="C142" i="17"/>
  <c r="C143" i="17"/>
  <c r="C144" i="17"/>
  <c r="C145" i="17"/>
  <c r="C146" i="17"/>
  <c r="C147" i="17"/>
  <c r="C148" i="17"/>
  <c r="C149" i="17"/>
  <c r="C150" i="17"/>
  <c r="C151" i="17"/>
  <c r="C152" i="17"/>
  <c r="C153" i="17"/>
  <c r="C154" i="17"/>
  <c r="C155" i="17"/>
  <c r="C156" i="17"/>
  <c r="C157" i="17"/>
  <c r="C158" i="17"/>
  <c r="C159" i="17"/>
  <c r="C160" i="17"/>
  <c r="C161" i="17"/>
  <c r="C162" i="17"/>
  <c r="C163" i="17"/>
  <c r="C164" i="17"/>
  <c r="C165" i="17"/>
  <c r="C166" i="17"/>
  <c r="C167" i="17"/>
  <c r="C168" i="17"/>
  <c r="C169" i="17"/>
  <c r="C170" i="17"/>
  <c r="C171" i="17"/>
  <c r="C172" i="17"/>
  <c r="C173" i="17"/>
  <c r="C174" i="17"/>
  <c r="C175" i="17"/>
  <c r="C176" i="17"/>
  <c r="C177" i="17"/>
  <c r="C178" i="17"/>
  <c r="C179" i="17"/>
  <c r="C180" i="17"/>
  <c r="C181" i="17"/>
  <c r="C182" i="17"/>
  <c r="C183" i="17"/>
  <c r="C184" i="17"/>
  <c r="C185" i="17"/>
  <c r="C186" i="17"/>
  <c r="C187" i="17"/>
  <c r="C188" i="17"/>
  <c r="C189" i="17"/>
  <c r="C190" i="17"/>
  <c r="C191" i="17"/>
  <c r="C192" i="17"/>
  <c r="C193" i="17"/>
  <c r="C194" i="17"/>
  <c r="C195" i="17"/>
  <c r="C196" i="17"/>
  <c r="C197" i="17"/>
  <c r="C198" i="17"/>
  <c r="C199" i="17"/>
  <c r="C200" i="17"/>
  <c r="C201" i="17"/>
  <c r="C202" i="17"/>
  <c r="C203" i="17"/>
  <c r="C204" i="17"/>
  <c r="C205" i="17"/>
  <c r="C206" i="17"/>
  <c r="C207" i="17"/>
  <c r="C208" i="17"/>
  <c r="C209" i="17"/>
  <c r="C210" i="17"/>
  <c r="C211" i="17"/>
  <c r="C212" i="17"/>
  <c r="C213" i="17"/>
  <c r="C214" i="17"/>
  <c r="C215" i="17"/>
  <c r="C216" i="17"/>
  <c r="C217" i="17"/>
  <c r="C218" i="17"/>
  <c r="C219" i="17"/>
  <c r="C220" i="17"/>
  <c r="C221" i="17"/>
  <c r="C222" i="17"/>
  <c r="C223" i="17"/>
  <c r="C224" i="17"/>
  <c r="C225" i="17"/>
  <c r="C226" i="17"/>
  <c r="C227" i="17"/>
  <c r="C228" i="17"/>
  <c r="C229" i="17"/>
  <c r="C230" i="17"/>
  <c r="C231" i="17"/>
  <c r="C232" i="17"/>
  <c r="C233" i="17"/>
  <c r="C234" i="17"/>
  <c r="C235" i="17"/>
  <c r="C236" i="17"/>
  <c r="C237" i="17"/>
  <c r="C238" i="17"/>
  <c r="C239" i="17"/>
  <c r="C240" i="17"/>
  <c r="C241" i="17"/>
  <c r="C242" i="17"/>
  <c r="C243" i="17"/>
  <c r="C244" i="17"/>
  <c r="C245" i="17"/>
  <c r="C246" i="17"/>
  <c r="C247" i="17"/>
  <c r="C248" i="17"/>
  <c r="C249" i="17"/>
  <c r="C250" i="17"/>
  <c r="C251" i="17"/>
  <c r="C252" i="17"/>
  <c r="C253" i="17"/>
  <c r="C254" i="17"/>
  <c r="C255" i="17"/>
  <c r="C256" i="17"/>
  <c r="C257" i="17"/>
  <c r="C258" i="17"/>
  <c r="C259" i="17"/>
  <c r="C260" i="17"/>
  <c r="C261" i="17"/>
  <c r="C262" i="17"/>
  <c r="C263" i="17"/>
  <c r="C264" i="17"/>
  <c r="C265" i="17"/>
  <c r="C266" i="17"/>
  <c r="C267" i="17"/>
  <c r="C268" i="17"/>
  <c r="C269" i="17"/>
  <c r="C270" i="17"/>
  <c r="C271" i="17"/>
  <c r="C272" i="17"/>
  <c r="C273" i="17"/>
  <c r="C274" i="17"/>
  <c r="C275" i="17"/>
  <c r="C276" i="17"/>
  <c r="C277" i="17"/>
  <c r="C278" i="17"/>
  <c r="C279" i="17"/>
  <c r="C280" i="17"/>
  <c r="C281" i="17"/>
  <c r="C282" i="17"/>
  <c r="C283" i="17"/>
  <c r="C284" i="17"/>
  <c r="C285" i="17"/>
  <c r="C286" i="17"/>
  <c r="C287" i="17"/>
  <c r="C288" i="17"/>
  <c r="C289" i="17"/>
  <c r="C290" i="17"/>
  <c r="C291" i="17"/>
  <c r="C292" i="17"/>
  <c r="C293" i="17"/>
  <c r="C294" i="17"/>
  <c r="C295" i="17"/>
  <c r="C296" i="17"/>
  <c r="C297" i="17"/>
  <c r="C298" i="17"/>
  <c r="C299" i="17"/>
  <c r="C300" i="17"/>
  <c r="C301" i="17"/>
  <c r="C302" i="17"/>
  <c r="C303" i="17"/>
  <c r="C304" i="17"/>
  <c r="C305" i="17"/>
  <c r="C306" i="17"/>
  <c r="C307" i="17"/>
  <c r="C308" i="17"/>
  <c r="C309" i="17"/>
  <c r="C310" i="17"/>
  <c r="C311" i="17"/>
  <c r="C312" i="17"/>
  <c r="C313" i="17"/>
  <c r="C314" i="17"/>
  <c r="C315" i="17"/>
  <c r="C316" i="17"/>
  <c r="C317" i="17"/>
  <c r="C318" i="17"/>
  <c r="C319" i="17"/>
  <c r="C320" i="17"/>
  <c r="C321" i="17"/>
  <c r="C322" i="17"/>
  <c r="C323" i="17"/>
  <c r="C324" i="17"/>
  <c r="C325" i="17"/>
  <c r="C326" i="17"/>
  <c r="C327" i="17"/>
  <c r="C328" i="17"/>
  <c r="C329" i="17"/>
  <c r="C330" i="17"/>
  <c r="C331" i="17"/>
  <c r="C332" i="17"/>
  <c r="C333" i="17"/>
  <c r="C334" i="17"/>
  <c r="C335" i="17"/>
  <c r="C336" i="17"/>
  <c r="C337" i="17"/>
  <c r="C338" i="17"/>
  <c r="C339" i="17"/>
  <c r="C340" i="17"/>
  <c r="C341" i="17"/>
  <c r="C342" i="17"/>
  <c r="C343" i="17"/>
  <c r="C344" i="17"/>
  <c r="C345" i="17"/>
  <c r="C346" i="17"/>
  <c r="C347" i="17"/>
  <c r="C348" i="17"/>
  <c r="C349" i="17"/>
  <c r="C350" i="17"/>
  <c r="C351" i="17"/>
  <c r="C352" i="17"/>
  <c r="C353" i="17"/>
  <c r="C354" i="17"/>
  <c r="C355" i="17"/>
  <c r="C356" i="17"/>
  <c r="C357" i="17"/>
  <c r="C358" i="17"/>
  <c r="C359" i="17"/>
  <c r="C360" i="17"/>
  <c r="C361" i="17"/>
  <c r="C362" i="17"/>
  <c r="C363" i="17"/>
  <c r="C364" i="17"/>
  <c r="C365" i="17"/>
  <c r="C366" i="17"/>
  <c r="C367" i="17"/>
  <c r="C368" i="17"/>
  <c r="C369" i="17"/>
  <c r="C370" i="17"/>
  <c r="C371" i="17"/>
  <c r="C372" i="17"/>
  <c r="C373" i="17"/>
  <c r="C374" i="17"/>
  <c r="C375" i="17"/>
  <c r="C376" i="17"/>
  <c r="C377" i="17"/>
  <c r="C378" i="17"/>
  <c r="C379" i="17"/>
  <c r="C380" i="17"/>
  <c r="C381" i="17"/>
  <c r="C382" i="17"/>
  <c r="C383" i="17"/>
  <c r="C384" i="17"/>
  <c r="C385" i="17"/>
  <c r="C386" i="17"/>
  <c r="C387" i="17"/>
  <c r="C388" i="17"/>
  <c r="C389" i="17"/>
  <c r="C390" i="17"/>
  <c r="C391" i="17"/>
  <c r="C392" i="17"/>
  <c r="C393" i="17"/>
  <c r="C394" i="17"/>
  <c r="C395" i="17"/>
  <c r="C396" i="17"/>
  <c r="C397" i="17"/>
  <c r="C398" i="17"/>
  <c r="C399" i="17"/>
  <c r="C400" i="17"/>
  <c r="C401" i="17"/>
  <c r="C402" i="17"/>
  <c r="C403" i="17"/>
  <c r="C404" i="17"/>
  <c r="C405" i="17"/>
  <c r="AI2" i="3"/>
  <c r="AK84" i="3"/>
  <c r="AI112" i="3"/>
  <c r="AJ112" i="3"/>
  <c r="AK112" i="3"/>
  <c r="AL112" i="3"/>
  <c r="AM112" i="3"/>
  <c r="AN112" i="3"/>
  <c r="AO112" i="3"/>
  <c r="AP112" i="3"/>
  <c r="AQ112" i="3"/>
  <c r="AR112" i="3"/>
  <c r="AS112" i="3"/>
  <c r="AT112" i="3"/>
  <c r="AU112" i="3"/>
  <c r="AI113" i="3"/>
  <c r="AJ113" i="3"/>
  <c r="AK113" i="3"/>
  <c r="AL113" i="3"/>
  <c r="AM113" i="3"/>
  <c r="AN113" i="3"/>
  <c r="AO113" i="3"/>
  <c r="AP113" i="3"/>
  <c r="AQ113" i="3"/>
  <c r="AR113" i="3"/>
  <c r="AS113" i="3"/>
  <c r="AT113" i="3"/>
  <c r="AU113" i="3"/>
  <c r="AI114" i="3"/>
  <c r="AJ114" i="3"/>
  <c r="AK114" i="3"/>
  <c r="AL114" i="3"/>
  <c r="AM114" i="3"/>
  <c r="AN114" i="3"/>
  <c r="AO114" i="3"/>
  <c r="AP114" i="3"/>
  <c r="AQ114" i="3"/>
  <c r="AR114" i="3"/>
  <c r="AS114" i="3"/>
  <c r="AT114" i="3"/>
  <c r="AU114" i="3"/>
  <c r="AI115" i="3"/>
  <c r="AJ115" i="3"/>
  <c r="AK115" i="3"/>
  <c r="AL115" i="3"/>
  <c r="AM115" i="3"/>
  <c r="AN115" i="3"/>
  <c r="AO115" i="3"/>
  <c r="AP115" i="3"/>
  <c r="AQ115" i="3"/>
  <c r="AR115" i="3"/>
  <c r="AS115" i="3"/>
  <c r="AT115" i="3"/>
  <c r="AU115" i="3"/>
  <c r="AI116" i="3"/>
  <c r="AJ116" i="3"/>
  <c r="AK116" i="3"/>
  <c r="AL116" i="3"/>
  <c r="AM116" i="3"/>
  <c r="AN116" i="3"/>
  <c r="AO116" i="3"/>
  <c r="AP116" i="3"/>
  <c r="AQ116" i="3"/>
  <c r="AR116" i="3"/>
  <c r="AS116" i="3"/>
  <c r="AT116" i="3"/>
  <c r="AU116" i="3"/>
  <c r="AI117" i="3"/>
  <c r="AJ117" i="3"/>
  <c r="AK117" i="3"/>
  <c r="AL117" i="3"/>
  <c r="AM117" i="3"/>
  <c r="AN117" i="3"/>
  <c r="AO117" i="3"/>
  <c r="AP117" i="3"/>
  <c r="AQ117" i="3"/>
  <c r="AR117" i="3"/>
  <c r="AS117" i="3"/>
  <c r="AT117" i="3"/>
  <c r="AU117" i="3"/>
  <c r="AI118" i="3"/>
  <c r="AJ118" i="3"/>
  <c r="AK118" i="3"/>
  <c r="AL118" i="3"/>
  <c r="AM118" i="3"/>
  <c r="AN118" i="3"/>
  <c r="AO118" i="3"/>
  <c r="AP118" i="3"/>
  <c r="AQ118" i="3"/>
  <c r="AR118" i="3"/>
  <c r="AS118" i="3"/>
  <c r="AT118" i="3"/>
  <c r="AU118" i="3"/>
  <c r="AI119" i="3"/>
  <c r="AJ119" i="3"/>
  <c r="AK119" i="3"/>
  <c r="AL119" i="3"/>
  <c r="AM119" i="3"/>
  <c r="AN119" i="3"/>
  <c r="AO119" i="3"/>
  <c r="AP119" i="3"/>
  <c r="AQ119" i="3"/>
  <c r="AR119" i="3"/>
  <c r="AS119" i="3"/>
  <c r="AT119" i="3"/>
  <c r="AU119" i="3"/>
  <c r="AI120" i="3"/>
  <c r="AJ120" i="3"/>
  <c r="AK120" i="3"/>
  <c r="AL120" i="3"/>
  <c r="AM120" i="3"/>
  <c r="AN120" i="3"/>
  <c r="AO120" i="3"/>
  <c r="AP120" i="3"/>
  <c r="AQ120" i="3"/>
  <c r="AR120" i="3"/>
  <c r="AS120" i="3"/>
  <c r="AT120" i="3"/>
  <c r="AU120" i="3"/>
  <c r="AI121" i="3"/>
  <c r="AJ121" i="3"/>
  <c r="AK121" i="3"/>
  <c r="AL121" i="3"/>
  <c r="AM121" i="3"/>
  <c r="AN121" i="3"/>
  <c r="AO121" i="3"/>
  <c r="AP121" i="3"/>
  <c r="AQ121" i="3"/>
  <c r="AR121" i="3"/>
  <c r="AS121" i="3"/>
  <c r="AT121" i="3"/>
  <c r="AU121" i="3"/>
  <c r="AI122" i="3"/>
  <c r="AJ122" i="3"/>
  <c r="AK122" i="3"/>
  <c r="AL122" i="3"/>
  <c r="AM122" i="3"/>
  <c r="AN122" i="3"/>
  <c r="AO122" i="3"/>
  <c r="AP122" i="3"/>
  <c r="AQ122" i="3"/>
  <c r="AR122" i="3"/>
  <c r="AS122" i="3"/>
  <c r="AT122" i="3"/>
  <c r="AU122" i="3"/>
  <c r="AI123" i="3"/>
  <c r="AJ123" i="3"/>
  <c r="AK123" i="3"/>
  <c r="AL123" i="3"/>
  <c r="AM123" i="3"/>
  <c r="AN123" i="3"/>
  <c r="AO123" i="3"/>
  <c r="AP123" i="3"/>
  <c r="AQ123" i="3"/>
  <c r="AR123" i="3"/>
  <c r="AS123" i="3"/>
  <c r="AT123" i="3"/>
  <c r="AU123" i="3"/>
  <c r="AI110" i="3"/>
  <c r="AJ110" i="3"/>
  <c r="AK110" i="3"/>
  <c r="AL110" i="3"/>
  <c r="AM110" i="3"/>
  <c r="AN110" i="3"/>
  <c r="AO110" i="3"/>
  <c r="AP110" i="3"/>
  <c r="AQ110" i="3"/>
  <c r="AR110" i="3"/>
  <c r="AS110" i="3"/>
  <c r="AT110" i="3"/>
  <c r="AU110" i="3"/>
  <c r="AI111" i="3"/>
  <c r="AJ111" i="3"/>
  <c r="AK111" i="3"/>
  <c r="AL111" i="3"/>
  <c r="AM111" i="3"/>
  <c r="AN111" i="3"/>
  <c r="AO111" i="3"/>
  <c r="AP111" i="3"/>
  <c r="AQ111" i="3"/>
  <c r="AR111" i="3"/>
  <c r="AS111" i="3"/>
  <c r="AT111" i="3"/>
  <c r="AU111" i="3"/>
  <c r="AU3" i="3"/>
  <c r="AU4" i="3"/>
  <c r="AU5" i="3"/>
  <c r="AU6" i="3"/>
  <c r="AU7" i="3"/>
  <c r="AU8" i="3"/>
  <c r="AU9" i="3"/>
  <c r="AU10" i="3"/>
  <c r="AU11" i="3"/>
  <c r="AU12" i="3"/>
  <c r="AU13" i="3"/>
  <c r="AU14" i="3"/>
  <c r="AU15" i="3"/>
  <c r="AU16" i="3"/>
  <c r="AU17" i="3"/>
  <c r="AU18" i="3"/>
  <c r="AU19" i="3"/>
  <c r="AU20" i="3"/>
  <c r="AU21" i="3"/>
  <c r="AU22" i="3"/>
  <c r="AU23" i="3"/>
  <c r="AU24" i="3"/>
  <c r="AU25" i="3"/>
  <c r="AU26" i="3"/>
  <c r="AU27" i="3"/>
  <c r="AU28" i="3"/>
  <c r="AU29" i="3"/>
  <c r="AU30" i="3"/>
  <c r="AU31" i="3"/>
  <c r="AU32" i="3"/>
  <c r="AU33" i="3"/>
  <c r="AU34" i="3"/>
  <c r="AU35" i="3"/>
  <c r="AU36" i="3"/>
  <c r="AU37" i="3"/>
  <c r="AU38" i="3"/>
  <c r="AU39" i="3"/>
  <c r="AU40" i="3"/>
  <c r="AU41" i="3"/>
  <c r="AU42" i="3"/>
  <c r="AU43" i="3"/>
  <c r="AU44" i="3"/>
  <c r="AU45" i="3"/>
  <c r="AU46" i="3"/>
  <c r="AU47" i="3"/>
  <c r="AU48" i="3"/>
  <c r="AU49" i="3"/>
  <c r="AU50" i="3"/>
  <c r="AU51" i="3"/>
  <c r="AU52" i="3"/>
  <c r="AU53" i="3"/>
  <c r="AU54" i="3"/>
  <c r="AU55" i="3"/>
  <c r="AU56" i="3"/>
  <c r="AU57" i="3"/>
  <c r="AU58" i="3"/>
  <c r="AU59" i="3"/>
  <c r="AU60" i="3"/>
  <c r="AU61" i="3"/>
  <c r="AU62" i="3"/>
  <c r="AU63" i="3"/>
  <c r="AU64" i="3"/>
  <c r="AU65" i="3"/>
  <c r="AU66" i="3"/>
  <c r="AU67" i="3"/>
  <c r="AU68" i="3"/>
  <c r="AU69" i="3"/>
  <c r="AU70" i="3"/>
  <c r="AU71" i="3"/>
  <c r="AU72" i="3"/>
  <c r="AU73" i="3"/>
  <c r="AU74" i="3"/>
  <c r="AU75" i="3"/>
  <c r="AU76" i="3"/>
  <c r="AU77" i="3"/>
  <c r="AU78" i="3"/>
  <c r="AU79" i="3"/>
  <c r="AU80" i="3"/>
  <c r="AU81" i="3"/>
  <c r="AU82" i="3"/>
  <c r="AU83" i="3"/>
  <c r="AU84" i="3"/>
  <c r="AU85" i="3"/>
  <c r="AU86" i="3"/>
  <c r="AU87" i="3"/>
  <c r="AU88" i="3"/>
  <c r="AU89" i="3"/>
  <c r="AU90" i="3"/>
  <c r="AU91" i="3"/>
  <c r="AU92" i="3"/>
  <c r="AU93" i="3"/>
  <c r="AU94" i="3"/>
  <c r="AU95" i="3"/>
  <c r="AU96" i="3"/>
  <c r="AU97" i="3"/>
  <c r="AU98" i="3"/>
  <c r="AU99" i="3"/>
  <c r="AU100" i="3"/>
  <c r="AU101" i="3"/>
  <c r="AU102" i="3"/>
  <c r="AU103" i="3"/>
  <c r="AU104" i="3"/>
  <c r="AU105" i="3"/>
  <c r="AU106" i="3"/>
  <c r="AU107" i="3"/>
  <c r="AU108" i="3"/>
  <c r="AU109" i="3"/>
  <c r="AU124" i="3"/>
  <c r="AU125" i="3"/>
  <c r="AU126" i="3"/>
  <c r="AU127" i="3"/>
  <c r="AU128" i="3"/>
  <c r="AU129" i="3"/>
  <c r="AU130" i="3"/>
  <c r="AU131" i="3"/>
  <c r="AU132" i="3"/>
  <c r="AU133" i="3"/>
  <c r="AU134" i="3"/>
  <c r="AU135" i="3"/>
  <c r="AU136" i="3"/>
  <c r="AU137" i="3"/>
  <c r="AU138" i="3"/>
  <c r="AU139" i="3"/>
  <c r="AU140" i="3"/>
  <c r="AU141" i="3"/>
  <c r="AU142" i="3"/>
  <c r="AU143" i="3"/>
  <c r="AU144" i="3"/>
  <c r="AU145" i="3"/>
  <c r="AU146" i="3"/>
  <c r="AU147" i="3"/>
  <c r="AU148" i="3"/>
  <c r="AU149" i="3"/>
  <c r="AU150" i="3"/>
  <c r="AU151" i="3"/>
  <c r="AU152" i="3"/>
  <c r="AU153" i="3"/>
  <c r="AU154" i="3"/>
  <c r="AU155" i="3"/>
  <c r="AU156" i="3"/>
  <c r="AU157" i="3"/>
  <c r="AU158" i="3"/>
  <c r="AU159" i="3"/>
  <c r="AU160" i="3"/>
  <c r="AU161" i="3"/>
  <c r="AU162" i="3"/>
  <c r="AU163" i="3"/>
  <c r="AU164" i="3"/>
  <c r="AU165" i="3"/>
  <c r="AU166" i="3"/>
  <c r="AU167" i="3"/>
  <c r="AU168" i="3"/>
  <c r="AU169" i="3"/>
  <c r="AU170" i="3"/>
  <c r="AU171" i="3"/>
  <c r="AU172" i="3"/>
  <c r="AU173" i="3"/>
  <c r="AU174" i="3"/>
  <c r="AU175" i="3"/>
  <c r="AU176" i="3"/>
  <c r="AU177" i="3"/>
  <c r="AU178" i="3"/>
  <c r="AU179" i="3"/>
  <c r="AU180" i="3"/>
  <c r="AU181" i="3"/>
  <c r="AU182" i="3"/>
  <c r="AU183" i="3"/>
  <c r="AU184" i="3"/>
  <c r="AU185" i="3"/>
  <c r="AU186" i="3"/>
  <c r="AU187" i="3"/>
  <c r="AU188" i="3"/>
  <c r="AU189" i="3"/>
  <c r="AU190" i="3"/>
  <c r="AU191" i="3"/>
  <c r="AU192" i="3"/>
  <c r="AU193" i="3"/>
  <c r="AU194" i="3"/>
  <c r="AU195" i="3"/>
  <c r="AU196" i="3"/>
  <c r="AU197" i="3"/>
  <c r="AU198" i="3"/>
  <c r="AU199" i="3"/>
  <c r="AU200" i="3"/>
  <c r="AU201" i="3"/>
  <c r="AU202" i="3"/>
  <c r="AU203" i="3"/>
  <c r="AU204" i="3"/>
  <c r="AU205" i="3"/>
  <c r="AU206" i="3"/>
  <c r="AU207" i="3"/>
  <c r="AU208" i="3"/>
  <c r="AU209" i="3"/>
  <c r="AU210" i="3"/>
  <c r="AU211" i="3"/>
  <c r="AU212" i="3"/>
  <c r="AU213" i="3"/>
  <c r="AU214" i="3"/>
  <c r="AU215" i="3"/>
  <c r="AU216" i="3"/>
  <c r="AU217" i="3"/>
  <c r="AU218" i="3"/>
  <c r="AU219" i="3"/>
  <c r="AU220" i="3"/>
  <c r="AU221" i="3"/>
  <c r="AU222" i="3"/>
  <c r="AU223" i="3"/>
  <c r="AU224" i="3"/>
  <c r="AU225" i="3"/>
  <c r="AU226" i="3"/>
  <c r="AU227" i="3"/>
  <c r="AU228" i="3"/>
  <c r="AU229" i="3"/>
  <c r="AU230" i="3"/>
  <c r="AU231" i="3"/>
  <c r="AU232" i="3"/>
  <c r="AU233" i="3"/>
  <c r="AU234" i="3"/>
  <c r="AU235" i="3"/>
  <c r="AU236" i="3"/>
  <c r="AU237" i="3"/>
  <c r="AU238" i="3"/>
  <c r="AU239" i="3"/>
  <c r="AU240" i="3"/>
  <c r="AU241" i="3"/>
  <c r="AU242" i="3"/>
  <c r="AU243" i="3"/>
  <c r="AU244" i="3"/>
  <c r="AU245" i="3"/>
  <c r="AU246" i="3"/>
  <c r="AU247" i="3"/>
  <c r="AU248" i="3"/>
  <c r="AU249" i="3"/>
  <c r="AU250" i="3"/>
  <c r="AU251" i="3"/>
  <c r="AU252" i="3"/>
  <c r="AU253" i="3"/>
  <c r="AU254" i="3"/>
  <c r="AU255" i="3"/>
  <c r="AU256" i="3"/>
  <c r="AU257" i="3"/>
  <c r="AU258" i="3"/>
  <c r="AU259" i="3"/>
  <c r="AU260" i="3"/>
  <c r="AU261" i="3"/>
  <c r="AU262" i="3"/>
  <c r="AU263" i="3"/>
  <c r="AU264" i="3"/>
  <c r="AU265" i="3"/>
  <c r="AU266" i="3"/>
  <c r="AU267" i="3"/>
  <c r="AU268" i="3"/>
  <c r="AU269" i="3"/>
  <c r="AU270" i="3"/>
  <c r="AU271" i="3"/>
  <c r="AU272" i="3"/>
  <c r="AU273" i="3"/>
  <c r="AU274" i="3"/>
  <c r="AU275" i="3"/>
  <c r="AU276" i="3"/>
  <c r="AU277" i="3"/>
  <c r="AU278" i="3"/>
  <c r="AU279" i="3"/>
  <c r="AU280" i="3"/>
  <c r="AU281" i="3"/>
  <c r="AU282" i="3"/>
  <c r="AU283" i="3"/>
  <c r="AU284" i="3"/>
  <c r="AU285" i="3"/>
  <c r="AU286" i="3"/>
  <c r="AU287" i="3"/>
  <c r="AU288" i="3"/>
  <c r="AU289" i="3"/>
  <c r="AU290" i="3"/>
  <c r="AU291" i="3"/>
  <c r="AU292" i="3"/>
  <c r="AU293" i="3"/>
  <c r="AU294" i="3"/>
  <c r="AU295" i="3"/>
  <c r="AU296" i="3"/>
  <c r="AU297" i="3"/>
  <c r="AU298" i="3"/>
  <c r="AU299" i="3"/>
  <c r="AU300" i="3"/>
  <c r="AU301" i="3"/>
  <c r="AU302" i="3"/>
  <c r="AU303" i="3"/>
  <c r="AU304" i="3"/>
  <c r="AU305" i="3"/>
  <c r="AU306" i="3"/>
  <c r="AU307" i="3"/>
  <c r="AU308" i="3"/>
  <c r="AU309" i="3"/>
  <c r="AU310" i="3"/>
  <c r="AU311" i="3"/>
  <c r="AU312" i="3"/>
  <c r="AU313" i="3"/>
  <c r="AU314" i="3"/>
  <c r="AU315" i="3"/>
  <c r="AU316" i="3"/>
  <c r="AU317" i="3"/>
  <c r="AU318" i="3"/>
  <c r="AU319" i="3"/>
  <c r="AU320" i="3"/>
  <c r="AU321" i="3"/>
  <c r="AU322" i="3"/>
  <c r="AU323" i="3"/>
  <c r="AU324" i="3"/>
  <c r="AU325" i="3"/>
  <c r="AU326" i="3"/>
  <c r="AU327" i="3"/>
  <c r="AU328" i="3"/>
  <c r="AU329" i="3"/>
  <c r="AU330" i="3"/>
  <c r="AU331" i="3"/>
  <c r="AU332" i="3"/>
  <c r="AU333" i="3"/>
  <c r="AU334" i="3"/>
  <c r="AU335" i="3"/>
  <c r="AU336" i="3"/>
  <c r="AU337" i="3"/>
  <c r="AU338" i="3"/>
  <c r="AU339" i="3"/>
  <c r="AU340" i="3"/>
  <c r="AU341" i="3"/>
  <c r="AU342" i="3"/>
  <c r="AU343" i="3"/>
  <c r="AU344" i="3"/>
  <c r="AU345" i="3"/>
  <c r="AU346" i="3"/>
  <c r="AU347" i="3"/>
  <c r="AU348" i="3"/>
  <c r="AU349" i="3"/>
  <c r="AU350" i="3"/>
  <c r="AU351" i="3"/>
  <c r="AU352" i="3"/>
  <c r="AU353" i="3"/>
  <c r="AU354" i="3"/>
  <c r="AU355" i="3"/>
  <c r="AU356" i="3"/>
  <c r="AU357" i="3"/>
  <c r="AU358" i="3"/>
  <c r="AU359" i="3"/>
  <c r="AU360" i="3"/>
  <c r="AU361" i="3"/>
  <c r="AU362" i="3"/>
  <c r="AU363" i="3"/>
  <c r="AU364" i="3"/>
  <c r="AU365" i="3"/>
  <c r="AU366" i="3"/>
  <c r="AU367" i="3"/>
  <c r="AU368" i="3"/>
  <c r="AU369" i="3"/>
  <c r="AU370" i="3"/>
  <c r="AU371" i="3"/>
  <c r="AU372" i="3"/>
  <c r="AU373" i="3"/>
  <c r="AU374" i="3"/>
  <c r="AU375" i="3"/>
  <c r="AU376" i="3"/>
  <c r="AU377" i="3"/>
  <c r="AU378" i="3"/>
  <c r="AU379" i="3"/>
  <c r="AU380" i="3"/>
  <c r="AU381" i="3"/>
  <c r="AU382" i="3"/>
  <c r="AU383" i="3"/>
  <c r="AU384" i="3"/>
  <c r="AU385" i="3"/>
  <c r="AU386" i="3"/>
  <c r="AU387" i="3"/>
  <c r="AU388" i="3"/>
  <c r="AU389" i="3"/>
  <c r="AU390" i="3"/>
  <c r="AU391" i="3"/>
  <c r="AU392" i="3"/>
  <c r="AU393" i="3"/>
  <c r="AU394" i="3"/>
  <c r="AU395" i="3"/>
  <c r="AU396" i="3"/>
  <c r="AU397" i="3"/>
  <c r="AU398" i="3"/>
  <c r="AU399" i="3"/>
  <c r="AU400" i="3"/>
  <c r="AU401" i="3"/>
  <c r="AU402" i="3"/>
  <c r="AU403" i="3"/>
  <c r="AU404" i="3"/>
  <c r="AU405" i="3"/>
  <c r="AU406" i="3"/>
  <c r="AU407" i="3"/>
  <c r="AU408" i="3"/>
  <c r="AU409" i="3"/>
  <c r="AU410" i="3"/>
  <c r="AU411" i="3"/>
  <c r="AU412" i="3"/>
  <c r="AU413" i="3"/>
  <c r="AU414" i="3"/>
  <c r="AU415" i="3"/>
  <c r="AU416" i="3"/>
  <c r="AU417" i="3"/>
  <c r="AU418" i="3"/>
  <c r="AU419" i="3"/>
  <c r="AU420" i="3"/>
  <c r="AU421" i="3"/>
  <c r="AU422" i="3"/>
  <c r="AU423" i="3"/>
  <c r="AU424" i="3"/>
  <c r="AU425" i="3"/>
  <c r="AU426" i="3"/>
  <c r="AU427" i="3"/>
  <c r="AU428" i="3"/>
  <c r="AU429" i="3"/>
  <c r="AU430" i="3"/>
  <c r="AU431" i="3"/>
  <c r="AU432" i="3"/>
  <c r="AU433" i="3"/>
  <c r="AU434" i="3"/>
  <c r="AU435" i="3"/>
  <c r="AU436" i="3"/>
  <c r="AU437" i="3"/>
  <c r="AU438" i="3"/>
  <c r="AU439" i="3"/>
  <c r="AU440" i="3"/>
  <c r="AU441" i="3"/>
  <c r="AU442" i="3"/>
  <c r="AU443" i="3"/>
  <c r="AU444" i="3"/>
  <c r="AU445" i="3"/>
  <c r="AU446" i="3"/>
  <c r="AU447" i="3"/>
  <c r="AU448" i="3"/>
  <c r="AU449" i="3"/>
  <c r="AU450" i="3"/>
  <c r="AU451" i="3"/>
  <c r="AU452" i="3"/>
  <c r="AU453" i="3"/>
  <c r="AU454" i="3"/>
  <c r="AU455" i="3"/>
  <c r="AU456" i="3"/>
  <c r="AU457" i="3"/>
  <c r="AU458" i="3"/>
  <c r="AU459" i="3"/>
  <c r="AU460" i="3"/>
  <c r="AU461" i="3"/>
  <c r="AU462" i="3"/>
  <c r="AU463" i="3"/>
  <c r="AU464" i="3"/>
  <c r="AU465" i="3"/>
  <c r="AU466" i="3"/>
  <c r="AU467" i="3"/>
  <c r="AU468" i="3"/>
  <c r="AU469" i="3"/>
  <c r="AU470" i="3"/>
  <c r="AU471" i="3"/>
  <c r="AU472" i="3"/>
  <c r="AU473" i="3"/>
  <c r="AU474" i="3"/>
  <c r="AU475" i="3"/>
  <c r="AU476" i="3"/>
  <c r="AU477" i="3"/>
  <c r="AU478" i="3"/>
  <c r="AU479" i="3"/>
  <c r="AU480" i="3"/>
  <c r="AU481" i="3"/>
  <c r="AU482" i="3"/>
  <c r="AU483" i="3"/>
  <c r="AU484" i="3"/>
  <c r="AU485" i="3"/>
  <c r="AU486" i="3"/>
  <c r="AU487" i="3"/>
  <c r="AU488" i="3"/>
  <c r="AU489" i="3"/>
  <c r="AU490" i="3"/>
  <c r="AU491" i="3"/>
  <c r="AU492" i="3"/>
  <c r="AU493" i="3"/>
  <c r="AU494" i="3"/>
  <c r="AU495" i="3"/>
  <c r="AU496" i="3"/>
  <c r="AU497" i="3"/>
  <c r="AU498" i="3"/>
  <c r="AU499" i="3"/>
  <c r="AU500" i="3"/>
  <c r="AU501" i="3"/>
  <c r="AU502" i="3"/>
  <c r="AU503" i="3"/>
  <c r="AU504" i="3"/>
  <c r="AU505" i="3"/>
  <c r="AU506" i="3"/>
  <c r="AU507" i="3"/>
  <c r="AU508" i="3"/>
  <c r="AU509" i="3"/>
  <c r="AU510" i="3"/>
  <c r="AU511" i="3"/>
  <c r="AU512" i="3"/>
  <c r="AU513" i="3"/>
  <c r="AU514" i="3"/>
  <c r="AU515" i="3"/>
  <c r="AU516" i="3"/>
  <c r="AU517" i="3"/>
  <c r="AU518" i="3"/>
  <c r="AU519" i="3"/>
  <c r="AU520" i="3"/>
  <c r="AU521" i="3"/>
  <c r="AU522" i="3"/>
  <c r="AU523" i="3"/>
  <c r="AU524" i="3"/>
  <c r="AU525" i="3"/>
  <c r="AU526" i="3"/>
  <c r="AU527" i="3"/>
  <c r="AU528" i="3"/>
  <c r="AU529" i="3"/>
  <c r="AU530" i="3"/>
  <c r="AU531" i="3"/>
  <c r="AU532" i="3"/>
  <c r="AU533" i="3"/>
  <c r="AU534" i="3"/>
  <c r="AU535" i="3"/>
  <c r="AU536" i="3"/>
  <c r="AU537" i="3"/>
  <c r="AU538" i="3"/>
  <c r="AU539" i="3"/>
  <c r="AU540" i="3"/>
  <c r="AU541" i="3"/>
  <c r="AU542" i="3"/>
  <c r="AU543" i="3"/>
  <c r="AU544" i="3"/>
  <c r="AU545" i="3"/>
  <c r="AU546" i="3"/>
  <c r="AT3" i="3"/>
  <c r="AT4" i="3"/>
  <c r="AT5" i="3"/>
  <c r="AT6" i="3"/>
  <c r="AT7" i="3"/>
  <c r="AT8" i="3"/>
  <c r="AT9" i="3"/>
  <c r="AT10" i="3"/>
  <c r="AT11" i="3"/>
  <c r="AT12" i="3"/>
  <c r="AT13" i="3"/>
  <c r="AT14" i="3"/>
  <c r="AT15" i="3"/>
  <c r="AT16" i="3"/>
  <c r="AT17" i="3"/>
  <c r="AT18" i="3"/>
  <c r="AT19" i="3"/>
  <c r="AT20" i="3"/>
  <c r="AT21" i="3"/>
  <c r="AT22" i="3"/>
  <c r="AT23" i="3"/>
  <c r="AT24" i="3"/>
  <c r="AT25" i="3"/>
  <c r="AT26" i="3"/>
  <c r="AT27" i="3"/>
  <c r="AT28" i="3"/>
  <c r="AT29" i="3"/>
  <c r="AT30" i="3"/>
  <c r="AT31" i="3"/>
  <c r="AT32" i="3"/>
  <c r="AT33" i="3"/>
  <c r="AT34" i="3"/>
  <c r="AT35" i="3"/>
  <c r="AT36" i="3"/>
  <c r="AT37" i="3"/>
  <c r="AT38" i="3"/>
  <c r="AT39" i="3"/>
  <c r="AT40" i="3"/>
  <c r="AT41" i="3"/>
  <c r="AT42" i="3"/>
  <c r="AT43" i="3"/>
  <c r="AT44" i="3"/>
  <c r="AT45" i="3"/>
  <c r="AT46" i="3"/>
  <c r="AT47" i="3"/>
  <c r="AT48" i="3"/>
  <c r="AT49" i="3"/>
  <c r="AT50" i="3"/>
  <c r="AT51" i="3"/>
  <c r="AT52" i="3"/>
  <c r="AT53" i="3"/>
  <c r="AT54" i="3"/>
  <c r="AT55" i="3"/>
  <c r="AT56" i="3"/>
  <c r="AT57" i="3"/>
  <c r="AT58" i="3"/>
  <c r="AT59" i="3"/>
  <c r="AT60" i="3"/>
  <c r="AT61" i="3"/>
  <c r="AT62" i="3"/>
  <c r="AT63" i="3"/>
  <c r="AT64" i="3"/>
  <c r="AT65" i="3"/>
  <c r="AT66" i="3"/>
  <c r="AT67" i="3"/>
  <c r="AT68" i="3"/>
  <c r="AT69" i="3"/>
  <c r="AT70" i="3"/>
  <c r="AT71" i="3"/>
  <c r="AT72" i="3"/>
  <c r="AT73" i="3"/>
  <c r="AT74" i="3"/>
  <c r="AT75" i="3"/>
  <c r="AT76" i="3"/>
  <c r="AT77" i="3"/>
  <c r="AT78" i="3"/>
  <c r="AT79" i="3"/>
  <c r="AT80" i="3"/>
  <c r="AT81" i="3"/>
  <c r="AT82" i="3"/>
  <c r="AT83" i="3"/>
  <c r="AT84" i="3"/>
  <c r="AT85" i="3"/>
  <c r="AT86" i="3"/>
  <c r="AT87" i="3"/>
  <c r="AT88" i="3"/>
  <c r="AT89" i="3"/>
  <c r="AT90" i="3"/>
  <c r="AT91" i="3"/>
  <c r="AT92" i="3"/>
  <c r="AT93" i="3"/>
  <c r="AT94" i="3"/>
  <c r="AT95" i="3"/>
  <c r="AT96" i="3"/>
  <c r="AT97" i="3"/>
  <c r="AT98" i="3"/>
  <c r="AT99" i="3"/>
  <c r="AT100" i="3"/>
  <c r="AT101" i="3"/>
  <c r="AT102" i="3"/>
  <c r="AT103" i="3"/>
  <c r="AT104" i="3"/>
  <c r="AT105" i="3"/>
  <c r="AT106" i="3"/>
  <c r="AT107" i="3"/>
  <c r="AT108" i="3"/>
  <c r="AT109" i="3"/>
  <c r="AT124" i="3"/>
  <c r="AT125" i="3"/>
  <c r="AT126" i="3"/>
  <c r="AT127" i="3"/>
  <c r="AT128" i="3"/>
  <c r="AT129" i="3"/>
  <c r="AT130" i="3"/>
  <c r="AT131" i="3"/>
  <c r="AT132" i="3"/>
  <c r="AT133" i="3"/>
  <c r="AT134" i="3"/>
  <c r="AT135" i="3"/>
  <c r="AT136" i="3"/>
  <c r="AT137" i="3"/>
  <c r="AT138" i="3"/>
  <c r="AT139" i="3"/>
  <c r="AT140" i="3"/>
  <c r="AT141" i="3"/>
  <c r="AT142" i="3"/>
  <c r="AT143" i="3"/>
  <c r="AT144" i="3"/>
  <c r="AT145" i="3"/>
  <c r="AT146" i="3"/>
  <c r="AT147" i="3"/>
  <c r="AT148" i="3"/>
  <c r="AT149" i="3"/>
  <c r="AT150" i="3"/>
  <c r="AT151" i="3"/>
  <c r="AT152" i="3"/>
  <c r="AT153" i="3"/>
  <c r="AT154" i="3"/>
  <c r="AT155" i="3"/>
  <c r="AT156" i="3"/>
  <c r="AT157" i="3"/>
  <c r="AT158" i="3"/>
  <c r="AT159" i="3"/>
  <c r="AT160" i="3"/>
  <c r="AT161" i="3"/>
  <c r="AT162" i="3"/>
  <c r="AT163" i="3"/>
  <c r="AT164" i="3"/>
  <c r="AT165" i="3"/>
  <c r="AT166" i="3"/>
  <c r="AT167" i="3"/>
  <c r="AT168" i="3"/>
  <c r="AT169" i="3"/>
  <c r="AT170" i="3"/>
  <c r="AT171" i="3"/>
  <c r="AT172" i="3"/>
  <c r="AT173" i="3"/>
  <c r="AT174" i="3"/>
  <c r="AT175" i="3"/>
  <c r="AT176" i="3"/>
  <c r="AT177" i="3"/>
  <c r="AT178" i="3"/>
  <c r="AT179" i="3"/>
  <c r="AT180" i="3"/>
  <c r="AT181" i="3"/>
  <c r="AT182" i="3"/>
  <c r="AT183" i="3"/>
  <c r="AT184" i="3"/>
  <c r="AT185" i="3"/>
  <c r="AT186" i="3"/>
  <c r="AT187" i="3"/>
  <c r="AT188" i="3"/>
  <c r="AT189" i="3"/>
  <c r="AT190" i="3"/>
  <c r="AT191" i="3"/>
  <c r="AT192" i="3"/>
  <c r="AT193" i="3"/>
  <c r="AT194" i="3"/>
  <c r="AT195" i="3"/>
  <c r="AT196" i="3"/>
  <c r="AT197" i="3"/>
  <c r="AT198" i="3"/>
  <c r="AT199" i="3"/>
  <c r="AT200" i="3"/>
  <c r="AT201" i="3"/>
  <c r="AT202" i="3"/>
  <c r="AT203" i="3"/>
  <c r="AT204" i="3"/>
  <c r="AT205" i="3"/>
  <c r="AT206" i="3"/>
  <c r="AT207" i="3"/>
  <c r="AT208" i="3"/>
  <c r="AT209" i="3"/>
  <c r="AT210" i="3"/>
  <c r="AT211" i="3"/>
  <c r="AT212" i="3"/>
  <c r="AT213" i="3"/>
  <c r="AT214" i="3"/>
  <c r="AT215" i="3"/>
  <c r="AT216" i="3"/>
  <c r="AT217" i="3"/>
  <c r="AT218" i="3"/>
  <c r="AT219" i="3"/>
  <c r="AT220" i="3"/>
  <c r="AT221" i="3"/>
  <c r="AT222" i="3"/>
  <c r="AT223" i="3"/>
  <c r="AT224" i="3"/>
  <c r="AT225" i="3"/>
  <c r="AT226" i="3"/>
  <c r="AT227" i="3"/>
  <c r="AT228" i="3"/>
  <c r="AT229" i="3"/>
  <c r="AT230" i="3"/>
  <c r="AT231" i="3"/>
  <c r="AT232" i="3"/>
  <c r="AT233" i="3"/>
  <c r="AT234" i="3"/>
  <c r="AT235" i="3"/>
  <c r="AT236" i="3"/>
  <c r="AT237" i="3"/>
  <c r="AT238" i="3"/>
  <c r="AT239" i="3"/>
  <c r="AT240" i="3"/>
  <c r="AT241" i="3"/>
  <c r="AT242" i="3"/>
  <c r="AT243" i="3"/>
  <c r="AT244" i="3"/>
  <c r="AT245" i="3"/>
  <c r="AT246" i="3"/>
  <c r="AT247" i="3"/>
  <c r="AT248" i="3"/>
  <c r="AT249" i="3"/>
  <c r="AT250" i="3"/>
  <c r="AT251" i="3"/>
  <c r="AT252" i="3"/>
  <c r="AT253" i="3"/>
  <c r="AT254" i="3"/>
  <c r="AT255" i="3"/>
  <c r="AT256" i="3"/>
  <c r="AT257" i="3"/>
  <c r="AT258" i="3"/>
  <c r="AT259" i="3"/>
  <c r="AT260" i="3"/>
  <c r="AT261" i="3"/>
  <c r="AT262" i="3"/>
  <c r="AT263" i="3"/>
  <c r="AT264" i="3"/>
  <c r="AT265" i="3"/>
  <c r="AT266" i="3"/>
  <c r="AT267" i="3"/>
  <c r="AT268" i="3"/>
  <c r="AT269" i="3"/>
  <c r="AT270" i="3"/>
  <c r="AT271" i="3"/>
  <c r="AT272" i="3"/>
  <c r="AT273" i="3"/>
  <c r="AT274" i="3"/>
  <c r="AT275" i="3"/>
  <c r="AT276" i="3"/>
  <c r="AT277" i="3"/>
  <c r="AT278" i="3"/>
  <c r="AT279" i="3"/>
  <c r="AT280" i="3"/>
  <c r="AT281" i="3"/>
  <c r="AT282" i="3"/>
  <c r="AT283" i="3"/>
  <c r="AT284" i="3"/>
  <c r="AT285" i="3"/>
  <c r="AT286" i="3"/>
  <c r="AT287" i="3"/>
  <c r="AT288" i="3"/>
  <c r="AT289" i="3"/>
  <c r="AT290" i="3"/>
  <c r="AT291" i="3"/>
  <c r="AT292" i="3"/>
  <c r="AT293" i="3"/>
  <c r="AT294" i="3"/>
  <c r="AT295" i="3"/>
  <c r="AT296" i="3"/>
  <c r="AT297" i="3"/>
  <c r="AT298" i="3"/>
  <c r="AT299" i="3"/>
  <c r="AT300" i="3"/>
  <c r="AT301" i="3"/>
  <c r="AT302" i="3"/>
  <c r="AT303" i="3"/>
  <c r="AT304" i="3"/>
  <c r="AT305" i="3"/>
  <c r="AT306" i="3"/>
  <c r="AT307" i="3"/>
  <c r="AT308" i="3"/>
  <c r="AT309" i="3"/>
  <c r="AT310" i="3"/>
  <c r="AT311" i="3"/>
  <c r="AT312" i="3"/>
  <c r="AT313" i="3"/>
  <c r="AT314" i="3"/>
  <c r="AT315" i="3"/>
  <c r="AT316" i="3"/>
  <c r="AT317" i="3"/>
  <c r="AT318" i="3"/>
  <c r="AT319" i="3"/>
  <c r="AT320" i="3"/>
  <c r="AT321" i="3"/>
  <c r="AT322" i="3"/>
  <c r="AT323" i="3"/>
  <c r="AT324" i="3"/>
  <c r="AT325" i="3"/>
  <c r="AT326" i="3"/>
  <c r="AT327" i="3"/>
  <c r="AT328" i="3"/>
  <c r="AT329" i="3"/>
  <c r="AT330" i="3"/>
  <c r="AT331" i="3"/>
  <c r="AT332" i="3"/>
  <c r="AT333" i="3"/>
  <c r="AT334" i="3"/>
  <c r="AT335" i="3"/>
  <c r="AT336" i="3"/>
  <c r="AT337" i="3"/>
  <c r="AT338" i="3"/>
  <c r="AT339" i="3"/>
  <c r="AT340" i="3"/>
  <c r="AT341" i="3"/>
  <c r="AT342" i="3"/>
  <c r="AT343" i="3"/>
  <c r="AT344" i="3"/>
  <c r="AT345" i="3"/>
  <c r="AT346" i="3"/>
  <c r="AT347" i="3"/>
  <c r="AT348" i="3"/>
  <c r="AT349" i="3"/>
  <c r="AT350" i="3"/>
  <c r="AT351" i="3"/>
  <c r="AT352" i="3"/>
  <c r="AT353" i="3"/>
  <c r="AT354" i="3"/>
  <c r="AT355" i="3"/>
  <c r="AT356" i="3"/>
  <c r="AT357" i="3"/>
  <c r="AT358" i="3"/>
  <c r="AT359" i="3"/>
  <c r="AT360" i="3"/>
  <c r="AT361" i="3"/>
  <c r="AT362" i="3"/>
  <c r="AT363" i="3"/>
  <c r="AT364" i="3"/>
  <c r="AT365" i="3"/>
  <c r="AT366" i="3"/>
  <c r="AT367" i="3"/>
  <c r="AT368" i="3"/>
  <c r="AT369" i="3"/>
  <c r="AT370" i="3"/>
  <c r="AT371" i="3"/>
  <c r="AT372" i="3"/>
  <c r="AT373" i="3"/>
  <c r="AT374" i="3"/>
  <c r="AT375" i="3"/>
  <c r="AT376" i="3"/>
  <c r="AT377" i="3"/>
  <c r="AT378" i="3"/>
  <c r="AT379" i="3"/>
  <c r="AT380" i="3"/>
  <c r="AT381" i="3"/>
  <c r="AT382" i="3"/>
  <c r="AT383" i="3"/>
  <c r="AT384" i="3"/>
  <c r="AT385" i="3"/>
  <c r="AT386" i="3"/>
  <c r="AT387" i="3"/>
  <c r="AT388" i="3"/>
  <c r="AT389" i="3"/>
  <c r="AT390" i="3"/>
  <c r="AT391" i="3"/>
  <c r="AT392" i="3"/>
  <c r="AT393" i="3"/>
  <c r="AT394" i="3"/>
  <c r="AT395" i="3"/>
  <c r="AT396" i="3"/>
  <c r="AT397" i="3"/>
  <c r="AT398" i="3"/>
  <c r="AT399" i="3"/>
  <c r="AT400" i="3"/>
  <c r="AT401" i="3"/>
  <c r="AT402" i="3"/>
  <c r="AT403" i="3"/>
  <c r="AT404" i="3"/>
  <c r="AT405" i="3"/>
  <c r="AT406" i="3"/>
  <c r="AT407" i="3"/>
  <c r="AT408" i="3"/>
  <c r="AT409" i="3"/>
  <c r="AT410" i="3"/>
  <c r="AT411" i="3"/>
  <c r="AT412" i="3"/>
  <c r="AT413" i="3"/>
  <c r="AT414" i="3"/>
  <c r="AT415" i="3"/>
  <c r="AT416" i="3"/>
  <c r="AT417" i="3"/>
  <c r="AT418" i="3"/>
  <c r="AT419" i="3"/>
  <c r="AT420" i="3"/>
  <c r="AT421" i="3"/>
  <c r="AT422" i="3"/>
  <c r="AT423" i="3"/>
  <c r="AT424" i="3"/>
  <c r="AT425" i="3"/>
  <c r="AT426" i="3"/>
  <c r="AT427" i="3"/>
  <c r="AT428" i="3"/>
  <c r="AT429" i="3"/>
  <c r="AT430" i="3"/>
  <c r="AT431" i="3"/>
  <c r="AT432" i="3"/>
  <c r="AT433" i="3"/>
  <c r="AT434" i="3"/>
  <c r="AT435" i="3"/>
  <c r="AT436" i="3"/>
  <c r="AT437" i="3"/>
  <c r="AT438" i="3"/>
  <c r="AT439" i="3"/>
  <c r="AT440" i="3"/>
  <c r="AT441" i="3"/>
  <c r="AT442" i="3"/>
  <c r="AT443" i="3"/>
  <c r="AT444" i="3"/>
  <c r="AT445" i="3"/>
  <c r="AT446" i="3"/>
  <c r="AT447" i="3"/>
  <c r="AT448" i="3"/>
  <c r="AT449" i="3"/>
  <c r="AT450" i="3"/>
  <c r="AT451" i="3"/>
  <c r="AT452" i="3"/>
  <c r="AT453" i="3"/>
  <c r="AT454" i="3"/>
  <c r="AT455" i="3"/>
  <c r="AT456" i="3"/>
  <c r="AT457" i="3"/>
  <c r="AT458" i="3"/>
  <c r="AT459" i="3"/>
  <c r="AT460" i="3"/>
  <c r="AT461" i="3"/>
  <c r="AT462" i="3"/>
  <c r="AT463" i="3"/>
  <c r="AT464" i="3"/>
  <c r="AT465" i="3"/>
  <c r="AT466" i="3"/>
  <c r="AT467" i="3"/>
  <c r="AT468" i="3"/>
  <c r="AT469" i="3"/>
  <c r="AT470" i="3"/>
  <c r="AT471" i="3"/>
  <c r="AT472" i="3"/>
  <c r="AT473" i="3"/>
  <c r="AT474" i="3"/>
  <c r="AT475" i="3"/>
  <c r="AT476" i="3"/>
  <c r="AT477" i="3"/>
  <c r="AT478" i="3"/>
  <c r="AT479" i="3"/>
  <c r="AT480" i="3"/>
  <c r="AT481" i="3"/>
  <c r="AT482" i="3"/>
  <c r="AT483" i="3"/>
  <c r="AT484" i="3"/>
  <c r="AT485" i="3"/>
  <c r="AT486" i="3"/>
  <c r="AT487" i="3"/>
  <c r="AT488" i="3"/>
  <c r="AT489" i="3"/>
  <c r="AT490" i="3"/>
  <c r="AT491" i="3"/>
  <c r="AT492" i="3"/>
  <c r="AT493" i="3"/>
  <c r="AT494" i="3"/>
  <c r="AT495" i="3"/>
  <c r="AT496" i="3"/>
  <c r="AT497" i="3"/>
  <c r="AT498" i="3"/>
  <c r="AT499" i="3"/>
  <c r="AT500" i="3"/>
  <c r="AT501" i="3"/>
  <c r="AT502" i="3"/>
  <c r="AT503" i="3"/>
  <c r="AT504" i="3"/>
  <c r="AT505" i="3"/>
  <c r="AT506" i="3"/>
  <c r="AT507" i="3"/>
  <c r="AT508" i="3"/>
  <c r="AT509" i="3"/>
  <c r="AT510" i="3"/>
  <c r="AT511" i="3"/>
  <c r="AT512" i="3"/>
  <c r="AT513" i="3"/>
  <c r="AT514" i="3"/>
  <c r="AT515" i="3"/>
  <c r="AT516" i="3"/>
  <c r="AT517" i="3"/>
  <c r="AT518" i="3"/>
  <c r="AT519" i="3"/>
  <c r="AT520" i="3"/>
  <c r="AT521" i="3"/>
  <c r="AT522" i="3"/>
  <c r="AT523" i="3"/>
  <c r="AT524" i="3"/>
  <c r="AT525" i="3"/>
  <c r="AT526" i="3"/>
  <c r="AT527" i="3"/>
  <c r="AT528" i="3"/>
  <c r="AT529" i="3"/>
  <c r="AT530" i="3"/>
  <c r="AT531" i="3"/>
  <c r="AT532" i="3"/>
  <c r="AT533" i="3"/>
  <c r="AT534" i="3"/>
  <c r="AT535" i="3"/>
  <c r="AT536" i="3"/>
  <c r="AT537" i="3"/>
  <c r="AT538" i="3"/>
  <c r="AT539" i="3"/>
  <c r="AT540" i="3"/>
  <c r="AT541" i="3"/>
  <c r="AT542" i="3"/>
  <c r="AT543" i="3"/>
  <c r="AT544" i="3"/>
  <c r="AT545" i="3"/>
  <c r="AT546" i="3"/>
  <c r="AS3" i="3"/>
  <c r="AS4" i="3"/>
  <c r="AS5" i="3"/>
  <c r="AS6" i="3"/>
  <c r="AS7" i="3"/>
  <c r="AS8" i="3"/>
  <c r="AS9" i="3"/>
  <c r="AS10" i="3"/>
  <c r="AS11" i="3"/>
  <c r="AS12" i="3"/>
  <c r="AS13" i="3"/>
  <c r="AS14" i="3"/>
  <c r="AS15" i="3"/>
  <c r="AS16" i="3"/>
  <c r="AS17" i="3"/>
  <c r="AS18" i="3"/>
  <c r="AS19" i="3"/>
  <c r="AS20" i="3"/>
  <c r="AS21" i="3"/>
  <c r="AS22" i="3"/>
  <c r="AS23" i="3"/>
  <c r="AS24" i="3"/>
  <c r="AS25" i="3"/>
  <c r="AS26" i="3"/>
  <c r="AS27" i="3"/>
  <c r="AS28" i="3"/>
  <c r="AS29" i="3"/>
  <c r="AS30" i="3"/>
  <c r="AS31" i="3"/>
  <c r="AS32" i="3"/>
  <c r="AS33" i="3"/>
  <c r="AS34" i="3"/>
  <c r="AS35" i="3"/>
  <c r="AS36" i="3"/>
  <c r="AS37" i="3"/>
  <c r="AS38" i="3"/>
  <c r="AS39" i="3"/>
  <c r="AS40" i="3"/>
  <c r="AS41" i="3"/>
  <c r="AS42" i="3"/>
  <c r="AS43" i="3"/>
  <c r="AS44" i="3"/>
  <c r="AS45" i="3"/>
  <c r="AS46" i="3"/>
  <c r="AS47" i="3"/>
  <c r="AS48" i="3"/>
  <c r="AS49" i="3"/>
  <c r="AS50" i="3"/>
  <c r="AS51" i="3"/>
  <c r="AS52" i="3"/>
  <c r="AS53" i="3"/>
  <c r="AS54" i="3"/>
  <c r="AS55" i="3"/>
  <c r="AS56" i="3"/>
  <c r="AS57" i="3"/>
  <c r="AS58" i="3"/>
  <c r="AS59" i="3"/>
  <c r="AS60" i="3"/>
  <c r="AS61" i="3"/>
  <c r="AS62" i="3"/>
  <c r="AS63" i="3"/>
  <c r="AS64" i="3"/>
  <c r="AS65" i="3"/>
  <c r="AS66" i="3"/>
  <c r="AS67" i="3"/>
  <c r="AS68" i="3"/>
  <c r="AS69" i="3"/>
  <c r="AS70" i="3"/>
  <c r="AS71" i="3"/>
  <c r="AS72" i="3"/>
  <c r="AS73" i="3"/>
  <c r="AS74" i="3"/>
  <c r="AS75" i="3"/>
  <c r="AS76" i="3"/>
  <c r="AS77" i="3"/>
  <c r="AS78" i="3"/>
  <c r="AS79" i="3"/>
  <c r="AS80" i="3"/>
  <c r="AS81" i="3"/>
  <c r="AS82" i="3"/>
  <c r="AS83" i="3"/>
  <c r="AS84" i="3"/>
  <c r="AS85" i="3"/>
  <c r="AS86" i="3"/>
  <c r="AS87" i="3"/>
  <c r="AS88" i="3"/>
  <c r="AS89" i="3"/>
  <c r="AS90" i="3"/>
  <c r="AS91" i="3"/>
  <c r="AS92" i="3"/>
  <c r="AS93" i="3"/>
  <c r="AS94" i="3"/>
  <c r="AS95" i="3"/>
  <c r="AS96" i="3"/>
  <c r="AS97" i="3"/>
  <c r="AS98" i="3"/>
  <c r="AS99" i="3"/>
  <c r="AS100" i="3"/>
  <c r="AS101" i="3"/>
  <c r="AS102" i="3"/>
  <c r="AS103" i="3"/>
  <c r="AS104" i="3"/>
  <c r="AS105" i="3"/>
  <c r="AS106" i="3"/>
  <c r="AS107" i="3"/>
  <c r="AS108" i="3"/>
  <c r="AS109" i="3"/>
  <c r="AS124" i="3"/>
  <c r="AS125" i="3"/>
  <c r="AS126" i="3"/>
  <c r="AS127" i="3"/>
  <c r="AS128" i="3"/>
  <c r="AS129" i="3"/>
  <c r="AS130" i="3"/>
  <c r="AS131" i="3"/>
  <c r="AS132" i="3"/>
  <c r="AS133" i="3"/>
  <c r="AS134" i="3"/>
  <c r="AS135" i="3"/>
  <c r="AS136" i="3"/>
  <c r="AS137" i="3"/>
  <c r="AS138" i="3"/>
  <c r="AS139" i="3"/>
  <c r="AS140" i="3"/>
  <c r="AS141" i="3"/>
  <c r="AS142" i="3"/>
  <c r="AS143" i="3"/>
  <c r="AS144" i="3"/>
  <c r="AS145" i="3"/>
  <c r="AS146" i="3"/>
  <c r="AS147" i="3"/>
  <c r="AS148" i="3"/>
  <c r="AS149" i="3"/>
  <c r="AS150" i="3"/>
  <c r="AS151" i="3"/>
  <c r="AS152" i="3"/>
  <c r="AS153" i="3"/>
  <c r="AS154" i="3"/>
  <c r="AS155" i="3"/>
  <c r="AS156" i="3"/>
  <c r="AS157" i="3"/>
  <c r="AS158" i="3"/>
  <c r="AS159" i="3"/>
  <c r="AS160" i="3"/>
  <c r="AS161" i="3"/>
  <c r="AS162" i="3"/>
  <c r="AS163" i="3"/>
  <c r="AS164" i="3"/>
  <c r="AS165" i="3"/>
  <c r="AS166" i="3"/>
  <c r="AS167" i="3"/>
  <c r="AS168" i="3"/>
  <c r="AS169" i="3"/>
  <c r="AS170" i="3"/>
  <c r="AS171" i="3"/>
  <c r="AS172" i="3"/>
  <c r="AS173" i="3"/>
  <c r="AS174" i="3"/>
  <c r="AS175" i="3"/>
  <c r="AS176" i="3"/>
  <c r="AS177" i="3"/>
  <c r="AS178" i="3"/>
  <c r="AS179" i="3"/>
  <c r="AS180" i="3"/>
  <c r="AS181" i="3"/>
  <c r="AS182" i="3"/>
  <c r="AS183" i="3"/>
  <c r="AS184" i="3"/>
  <c r="AS185" i="3"/>
  <c r="AS186" i="3"/>
  <c r="AS187" i="3"/>
  <c r="AS188" i="3"/>
  <c r="AS189" i="3"/>
  <c r="AS190" i="3"/>
  <c r="AS191" i="3"/>
  <c r="AS192" i="3"/>
  <c r="AS193" i="3"/>
  <c r="AS194" i="3"/>
  <c r="AS195" i="3"/>
  <c r="AS196" i="3"/>
  <c r="AS197" i="3"/>
  <c r="AS198" i="3"/>
  <c r="AS199" i="3"/>
  <c r="AS200" i="3"/>
  <c r="AS201" i="3"/>
  <c r="AS202" i="3"/>
  <c r="AS203" i="3"/>
  <c r="AS204" i="3"/>
  <c r="AS205" i="3"/>
  <c r="AS206" i="3"/>
  <c r="AS207" i="3"/>
  <c r="AS208" i="3"/>
  <c r="AS209" i="3"/>
  <c r="AS210" i="3"/>
  <c r="AS211" i="3"/>
  <c r="AS212" i="3"/>
  <c r="AS213" i="3"/>
  <c r="AS214" i="3"/>
  <c r="AS215" i="3"/>
  <c r="AS216" i="3"/>
  <c r="AS217" i="3"/>
  <c r="AS218" i="3"/>
  <c r="AS219" i="3"/>
  <c r="AS220" i="3"/>
  <c r="AS221" i="3"/>
  <c r="AS222" i="3"/>
  <c r="AS223" i="3"/>
  <c r="AS224" i="3"/>
  <c r="AS225" i="3"/>
  <c r="AS226" i="3"/>
  <c r="AS227" i="3"/>
  <c r="AS228" i="3"/>
  <c r="AS229" i="3"/>
  <c r="AS230" i="3"/>
  <c r="AS231" i="3"/>
  <c r="AS232" i="3"/>
  <c r="AS233" i="3"/>
  <c r="AS234" i="3"/>
  <c r="AS235" i="3"/>
  <c r="AS236" i="3"/>
  <c r="AS237" i="3"/>
  <c r="AS238" i="3"/>
  <c r="AS239" i="3"/>
  <c r="AS240" i="3"/>
  <c r="AS241" i="3"/>
  <c r="AS242" i="3"/>
  <c r="AS243" i="3"/>
  <c r="AS244" i="3"/>
  <c r="AS245" i="3"/>
  <c r="AS246" i="3"/>
  <c r="AS247" i="3"/>
  <c r="AS248" i="3"/>
  <c r="AS249" i="3"/>
  <c r="AS250" i="3"/>
  <c r="AS251" i="3"/>
  <c r="AS252" i="3"/>
  <c r="AS253" i="3"/>
  <c r="AS254" i="3"/>
  <c r="AS255" i="3"/>
  <c r="AS256" i="3"/>
  <c r="AS257" i="3"/>
  <c r="AS258" i="3"/>
  <c r="AS259" i="3"/>
  <c r="AS260" i="3"/>
  <c r="AS261" i="3"/>
  <c r="AS262" i="3"/>
  <c r="AS263" i="3"/>
  <c r="AS264" i="3"/>
  <c r="AS265" i="3"/>
  <c r="AS266" i="3"/>
  <c r="AS267" i="3"/>
  <c r="AS268" i="3"/>
  <c r="AS269" i="3"/>
  <c r="AS270" i="3"/>
  <c r="AS271" i="3"/>
  <c r="AS272" i="3"/>
  <c r="AS273" i="3"/>
  <c r="AS274" i="3"/>
  <c r="AS275" i="3"/>
  <c r="AS276" i="3"/>
  <c r="AS277" i="3"/>
  <c r="AS278" i="3"/>
  <c r="AS279" i="3"/>
  <c r="AS280" i="3"/>
  <c r="AS281" i="3"/>
  <c r="AS282" i="3"/>
  <c r="AS283" i="3"/>
  <c r="AS284" i="3"/>
  <c r="AS285" i="3"/>
  <c r="AS286" i="3"/>
  <c r="AS287" i="3"/>
  <c r="AS288" i="3"/>
  <c r="AS289" i="3"/>
  <c r="AS290" i="3"/>
  <c r="AS291" i="3"/>
  <c r="AS292" i="3"/>
  <c r="AS293" i="3"/>
  <c r="AS294" i="3"/>
  <c r="AS295" i="3"/>
  <c r="AS296" i="3"/>
  <c r="AS297" i="3"/>
  <c r="AS298" i="3"/>
  <c r="AS299" i="3"/>
  <c r="AS300" i="3"/>
  <c r="AS301" i="3"/>
  <c r="AS302" i="3"/>
  <c r="AS303" i="3"/>
  <c r="AS304" i="3"/>
  <c r="AS305" i="3"/>
  <c r="AS306" i="3"/>
  <c r="AS307" i="3"/>
  <c r="AS308" i="3"/>
  <c r="AS309" i="3"/>
  <c r="AS310" i="3"/>
  <c r="AS311" i="3"/>
  <c r="AS312" i="3"/>
  <c r="AS313" i="3"/>
  <c r="AS314" i="3"/>
  <c r="AS315" i="3"/>
  <c r="AS316" i="3"/>
  <c r="AS317" i="3"/>
  <c r="AS318" i="3"/>
  <c r="AS319" i="3"/>
  <c r="AS320" i="3"/>
  <c r="AS321" i="3"/>
  <c r="AS322" i="3"/>
  <c r="AS323" i="3"/>
  <c r="AS324" i="3"/>
  <c r="AS325" i="3"/>
  <c r="AS326" i="3"/>
  <c r="AS327" i="3"/>
  <c r="AS328" i="3"/>
  <c r="AS329" i="3"/>
  <c r="AS330" i="3"/>
  <c r="AS331" i="3"/>
  <c r="AS332" i="3"/>
  <c r="AS333" i="3"/>
  <c r="AS334" i="3"/>
  <c r="AS335" i="3"/>
  <c r="AS336" i="3"/>
  <c r="AS337" i="3"/>
  <c r="AS338" i="3"/>
  <c r="AS339" i="3"/>
  <c r="AS340" i="3"/>
  <c r="AS341" i="3"/>
  <c r="AS342" i="3"/>
  <c r="AS343" i="3"/>
  <c r="AS344" i="3"/>
  <c r="AS345" i="3"/>
  <c r="AS346" i="3"/>
  <c r="AS347" i="3"/>
  <c r="AS348" i="3"/>
  <c r="AS349" i="3"/>
  <c r="AS350" i="3"/>
  <c r="AS351" i="3"/>
  <c r="AS352" i="3"/>
  <c r="AS353" i="3"/>
  <c r="AS354" i="3"/>
  <c r="AS355" i="3"/>
  <c r="AS356" i="3"/>
  <c r="AS357" i="3"/>
  <c r="AS358" i="3"/>
  <c r="AS359" i="3"/>
  <c r="AS360" i="3"/>
  <c r="AS361" i="3"/>
  <c r="AS362" i="3"/>
  <c r="AS363" i="3"/>
  <c r="AS364" i="3"/>
  <c r="AS365" i="3"/>
  <c r="AS366" i="3"/>
  <c r="AS367" i="3"/>
  <c r="AS368" i="3"/>
  <c r="AS369" i="3"/>
  <c r="AS370" i="3"/>
  <c r="AS371" i="3"/>
  <c r="AS372" i="3"/>
  <c r="AS373" i="3"/>
  <c r="AS374" i="3"/>
  <c r="AS375" i="3"/>
  <c r="AS376" i="3"/>
  <c r="AS377" i="3"/>
  <c r="AS378" i="3"/>
  <c r="AS379" i="3"/>
  <c r="AS380" i="3"/>
  <c r="AS381" i="3"/>
  <c r="AS382" i="3"/>
  <c r="AS383" i="3"/>
  <c r="AS384" i="3"/>
  <c r="AS385" i="3"/>
  <c r="AS386" i="3"/>
  <c r="AS387" i="3"/>
  <c r="AS388" i="3"/>
  <c r="AS389" i="3"/>
  <c r="AS390" i="3"/>
  <c r="AS391" i="3"/>
  <c r="AS392" i="3"/>
  <c r="AS393" i="3"/>
  <c r="AS394" i="3"/>
  <c r="AS395" i="3"/>
  <c r="AS396" i="3"/>
  <c r="AS397" i="3"/>
  <c r="AS398" i="3"/>
  <c r="AS399" i="3"/>
  <c r="AS400" i="3"/>
  <c r="AS401" i="3"/>
  <c r="AS402" i="3"/>
  <c r="AS403" i="3"/>
  <c r="AS404" i="3"/>
  <c r="AS405" i="3"/>
  <c r="AS406" i="3"/>
  <c r="AS407" i="3"/>
  <c r="AS408" i="3"/>
  <c r="AS409" i="3"/>
  <c r="AS410" i="3"/>
  <c r="AS411" i="3"/>
  <c r="AS412" i="3"/>
  <c r="AS413" i="3"/>
  <c r="AS414" i="3"/>
  <c r="AS415" i="3"/>
  <c r="AS416" i="3"/>
  <c r="AS417" i="3"/>
  <c r="AS418" i="3"/>
  <c r="AS419" i="3"/>
  <c r="AS420" i="3"/>
  <c r="AS421" i="3"/>
  <c r="AS422" i="3"/>
  <c r="AS423" i="3"/>
  <c r="AS424" i="3"/>
  <c r="AS425" i="3"/>
  <c r="AS426" i="3"/>
  <c r="AS427" i="3"/>
  <c r="AS428" i="3"/>
  <c r="AS429" i="3"/>
  <c r="AS430" i="3"/>
  <c r="AS431" i="3"/>
  <c r="AS432" i="3"/>
  <c r="AS433" i="3"/>
  <c r="AS434" i="3"/>
  <c r="AS435" i="3"/>
  <c r="AS436" i="3"/>
  <c r="AS437" i="3"/>
  <c r="AS438" i="3"/>
  <c r="AS439" i="3"/>
  <c r="AS440" i="3"/>
  <c r="AS441" i="3"/>
  <c r="AS442" i="3"/>
  <c r="AS443" i="3"/>
  <c r="AS444" i="3"/>
  <c r="AS445" i="3"/>
  <c r="AS446" i="3"/>
  <c r="AS447" i="3"/>
  <c r="AS448" i="3"/>
  <c r="AS449" i="3"/>
  <c r="AS450" i="3"/>
  <c r="AS451" i="3"/>
  <c r="AS452" i="3"/>
  <c r="AS453" i="3"/>
  <c r="AS454" i="3"/>
  <c r="AS455" i="3"/>
  <c r="AS456" i="3"/>
  <c r="AS457" i="3"/>
  <c r="AS458" i="3"/>
  <c r="AS459" i="3"/>
  <c r="AS460" i="3"/>
  <c r="AS461" i="3"/>
  <c r="AS462" i="3"/>
  <c r="AS463" i="3"/>
  <c r="AS464" i="3"/>
  <c r="AS465" i="3"/>
  <c r="AS466" i="3"/>
  <c r="AS467" i="3"/>
  <c r="AS468" i="3"/>
  <c r="AS469" i="3"/>
  <c r="AS470" i="3"/>
  <c r="AS471" i="3"/>
  <c r="AS472" i="3"/>
  <c r="AS473" i="3"/>
  <c r="AS474" i="3"/>
  <c r="AS475" i="3"/>
  <c r="AS476" i="3"/>
  <c r="AS477" i="3"/>
  <c r="AS478" i="3"/>
  <c r="AS479" i="3"/>
  <c r="AS480" i="3"/>
  <c r="AS481" i="3"/>
  <c r="AS482" i="3"/>
  <c r="AS483" i="3"/>
  <c r="AS484" i="3"/>
  <c r="AS485" i="3"/>
  <c r="AS486" i="3"/>
  <c r="AS487" i="3"/>
  <c r="AS488" i="3"/>
  <c r="AS489" i="3"/>
  <c r="AS490" i="3"/>
  <c r="AS491" i="3"/>
  <c r="AS492" i="3"/>
  <c r="AS493" i="3"/>
  <c r="AS494" i="3"/>
  <c r="AS495" i="3"/>
  <c r="AS496" i="3"/>
  <c r="AS497" i="3"/>
  <c r="AS498" i="3"/>
  <c r="AS499" i="3"/>
  <c r="AS500" i="3"/>
  <c r="AS501" i="3"/>
  <c r="AS502" i="3"/>
  <c r="AS503" i="3"/>
  <c r="AS504" i="3"/>
  <c r="AS505" i="3"/>
  <c r="AS506" i="3"/>
  <c r="AS507" i="3"/>
  <c r="AS508" i="3"/>
  <c r="AS509" i="3"/>
  <c r="AS510" i="3"/>
  <c r="AS511" i="3"/>
  <c r="AS512" i="3"/>
  <c r="AS513" i="3"/>
  <c r="AS514" i="3"/>
  <c r="AS515" i="3"/>
  <c r="AS516" i="3"/>
  <c r="AS517" i="3"/>
  <c r="AS518" i="3"/>
  <c r="AS519" i="3"/>
  <c r="AS520" i="3"/>
  <c r="AS521" i="3"/>
  <c r="AS522" i="3"/>
  <c r="AS523" i="3"/>
  <c r="AS524" i="3"/>
  <c r="AS525" i="3"/>
  <c r="AS526" i="3"/>
  <c r="AS527" i="3"/>
  <c r="AS528" i="3"/>
  <c r="AS529" i="3"/>
  <c r="AS530" i="3"/>
  <c r="AS531" i="3"/>
  <c r="AS532" i="3"/>
  <c r="AS533" i="3"/>
  <c r="AS534" i="3"/>
  <c r="AS535" i="3"/>
  <c r="AS536" i="3"/>
  <c r="AS537" i="3"/>
  <c r="AS538" i="3"/>
  <c r="AS539" i="3"/>
  <c r="AS540" i="3"/>
  <c r="AS541" i="3"/>
  <c r="AS542" i="3"/>
  <c r="AS543" i="3"/>
  <c r="AS544" i="3"/>
  <c r="AS545" i="3"/>
  <c r="AS546" i="3"/>
  <c r="AR3" i="3"/>
  <c r="AR4" i="3"/>
  <c r="AR5" i="3"/>
  <c r="AR6" i="3"/>
  <c r="AR7" i="3"/>
  <c r="AR8" i="3"/>
  <c r="AR9" i="3"/>
  <c r="AR10" i="3"/>
  <c r="AR11" i="3"/>
  <c r="AR12" i="3"/>
  <c r="AR13" i="3"/>
  <c r="AR14" i="3"/>
  <c r="AR15" i="3"/>
  <c r="AR16" i="3"/>
  <c r="AR17" i="3"/>
  <c r="AR18" i="3"/>
  <c r="AR19" i="3"/>
  <c r="AR20" i="3"/>
  <c r="AR21" i="3"/>
  <c r="AR22" i="3"/>
  <c r="AR23" i="3"/>
  <c r="AR24" i="3"/>
  <c r="AR25" i="3"/>
  <c r="AR26" i="3"/>
  <c r="AR27" i="3"/>
  <c r="AR28" i="3"/>
  <c r="AR29" i="3"/>
  <c r="AR30" i="3"/>
  <c r="AR31" i="3"/>
  <c r="AR32" i="3"/>
  <c r="AR33" i="3"/>
  <c r="AR34" i="3"/>
  <c r="AR35" i="3"/>
  <c r="AR36" i="3"/>
  <c r="AR37" i="3"/>
  <c r="AR38" i="3"/>
  <c r="AR39" i="3"/>
  <c r="AR40" i="3"/>
  <c r="AR41" i="3"/>
  <c r="AR42" i="3"/>
  <c r="AR43" i="3"/>
  <c r="AR44" i="3"/>
  <c r="AR45" i="3"/>
  <c r="AR46" i="3"/>
  <c r="AR47" i="3"/>
  <c r="AR48" i="3"/>
  <c r="AR49" i="3"/>
  <c r="AR50" i="3"/>
  <c r="AR51" i="3"/>
  <c r="AR52" i="3"/>
  <c r="AR53" i="3"/>
  <c r="AR54" i="3"/>
  <c r="AR55" i="3"/>
  <c r="AR56" i="3"/>
  <c r="AR57" i="3"/>
  <c r="AR58" i="3"/>
  <c r="AR59" i="3"/>
  <c r="AR60" i="3"/>
  <c r="AR61" i="3"/>
  <c r="AR62" i="3"/>
  <c r="AR63" i="3"/>
  <c r="AR64" i="3"/>
  <c r="AR65" i="3"/>
  <c r="AR66" i="3"/>
  <c r="AR67" i="3"/>
  <c r="AR68" i="3"/>
  <c r="AR69" i="3"/>
  <c r="AR70" i="3"/>
  <c r="AR71" i="3"/>
  <c r="AR72" i="3"/>
  <c r="AR73" i="3"/>
  <c r="AR74" i="3"/>
  <c r="AR75" i="3"/>
  <c r="AR76" i="3"/>
  <c r="AR77" i="3"/>
  <c r="AR78" i="3"/>
  <c r="AR79" i="3"/>
  <c r="AR80" i="3"/>
  <c r="AR81" i="3"/>
  <c r="AR82" i="3"/>
  <c r="AR83" i="3"/>
  <c r="AR84" i="3"/>
  <c r="AR85" i="3"/>
  <c r="AR86" i="3"/>
  <c r="AR87" i="3"/>
  <c r="AR88" i="3"/>
  <c r="AR89" i="3"/>
  <c r="AR90" i="3"/>
  <c r="AR91" i="3"/>
  <c r="AR92" i="3"/>
  <c r="AR93" i="3"/>
  <c r="AR94" i="3"/>
  <c r="AR95" i="3"/>
  <c r="AR96" i="3"/>
  <c r="AR97" i="3"/>
  <c r="AR98" i="3"/>
  <c r="AR99" i="3"/>
  <c r="AR100" i="3"/>
  <c r="AR101" i="3"/>
  <c r="AR102" i="3"/>
  <c r="AR103" i="3"/>
  <c r="AR104" i="3"/>
  <c r="AR105" i="3"/>
  <c r="AR106" i="3"/>
  <c r="AR107" i="3"/>
  <c r="AR108" i="3"/>
  <c r="AR109" i="3"/>
  <c r="AR124" i="3"/>
  <c r="AR125" i="3"/>
  <c r="AR126" i="3"/>
  <c r="AR127" i="3"/>
  <c r="AR128" i="3"/>
  <c r="AR129" i="3"/>
  <c r="AR130" i="3"/>
  <c r="AR131" i="3"/>
  <c r="AR132" i="3"/>
  <c r="AR133" i="3"/>
  <c r="AR134" i="3"/>
  <c r="AR135" i="3"/>
  <c r="AR136" i="3"/>
  <c r="AR137" i="3"/>
  <c r="AR138" i="3"/>
  <c r="AR139" i="3"/>
  <c r="AR140" i="3"/>
  <c r="AR141" i="3"/>
  <c r="AR142" i="3"/>
  <c r="AR143" i="3"/>
  <c r="AR144" i="3"/>
  <c r="AR145" i="3"/>
  <c r="AR146" i="3"/>
  <c r="AR147" i="3"/>
  <c r="AR148" i="3"/>
  <c r="AR149" i="3"/>
  <c r="AR150" i="3"/>
  <c r="AR151" i="3"/>
  <c r="AR152" i="3"/>
  <c r="AR153" i="3"/>
  <c r="AR154" i="3"/>
  <c r="AR155" i="3"/>
  <c r="AR156" i="3"/>
  <c r="AR157" i="3"/>
  <c r="AR158" i="3"/>
  <c r="AR159" i="3"/>
  <c r="AR160" i="3"/>
  <c r="AR161" i="3"/>
  <c r="AR162" i="3"/>
  <c r="AR163" i="3"/>
  <c r="AR164" i="3"/>
  <c r="AR165" i="3"/>
  <c r="AR166" i="3"/>
  <c r="AR167" i="3"/>
  <c r="AR168" i="3"/>
  <c r="AR169" i="3"/>
  <c r="AR170" i="3"/>
  <c r="AR171" i="3"/>
  <c r="AR172" i="3"/>
  <c r="AR173" i="3"/>
  <c r="AR174" i="3"/>
  <c r="AR175" i="3"/>
  <c r="AR176" i="3"/>
  <c r="AR177" i="3"/>
  <c r="AR178" i="3"/>
  <c r="AR179" i="3"/>
  <c r="AR180" i="3"/>
  <c r="AR181" i="3"/>
  <c r="AR182" i="3"/>
  <c r="AR183" i="3"/>
  <c r="AR184" i="3"/>
  <c r="AR185" i="3"/>
  <c r="AR186" i="3"/>
  <c r="AR187" i="3"/>
  <c r="AR188" i="3"/>
  <c r="AR189" i="3"/>
  <c r="AR190" i="3"/>
  <c r="AR191" i="3"/>
  <c r="AR192" i="3"/>
  <c r="AR193" i="3"/>
  <c r="AR194" i="3"/>
  <c r="AR195" i="3"/>
  <c r="AR196" i="3"/>
  <c r="AR197" i="3"/>
  <c r="AR198" i="3"/>
  <c r="AR199" i="3"/>
  <c r="AR200" i="3"/>
  <c r="AR201" i="3"/>
  <c r="AR202" i="3"/>
  <c r="AR203" i="3"/>
  <c r="AR204" i="3"/>
  <c r="AR205" i="3"/>
  <c r="AR206" i="3"/>
  <c r="AR207" i="3"/>
  <c r="AR208" i="3"/>
  <c r="AR209" i="3"/>
  <c r="AR210" i="3"/>
  <c r="AR211" i="3"/>
  <c r="AR212" i="3"/>
  <c r="AR213" i="3"/>
  <c r="AR214" i="3"/>
  <c r="AR215" i="3"/>
  <c r="AR216" i="3"/>
  <c r="AR217" i="3"/>
  <c r="AR218" i="3"/>
  <c r="AR219" i="3"/>
  <c r="AR220" i="3"/>
  <c r="AR221" i="3"/>
  <c r="AR222" i="3"/>
  <c r="AR223" i="3"/>
  <c r="AR224" i="3"/>
  <c r="AR225" i="3"/>
  <c r="AR226" i="3"/>
  <c r="AR227" i="3"/>
  <c r="AR228" i="3"/>
  <c r="AR229" i="3"/>
  <c r="AR230" i="3"/>
  <c r="AR231" i="3"/>
  <c r="AR232" i="3"/>
  <c r="AR233" i="3"/>
  <c r="AR234" i="3"/>
  <c r="AR235" i="3"/>
  <c r="AR236" i="3"/>
  <c r="AR237" i="3"/>
  <c r="AR238" i="3"/>
  <c r="AR239" i="3"/>
  <c r="AR240" i="3"/>
  <c r="AR241" i="3"/>
  <c r="AR242" i="3"/>
  <c r="AR243" i="3"/>
  <c r="AR244" i="3"/>
  <c r="AR245" i="3"/>
  <c r="AR246" i="3"/>
  <c r="AR247" i="3"/>
  <c r="AR248" i="3"/>
  <c r="AR249" i="3"/>
  <c r="AR250" i="3"/>
  <c r="AR251" i="3"/>
  <c r="AR252" i="3"/>
  <c r="AR253" i="3"/>
  <c r="AR254" i="3"/>
  <c r="AR255" i="3"/>
  <c r="AR256" i="3"/>
  <c r="AR257" i="3"/>
  <c r="AR258" i="3"/>
  <c r="AR259" i="3"/>
  <c r="AR260" i="3"/>
  <c r="AR261" i="3"/>
  <c r="AR262" i="3"/>
  <c r="AR263" i="3"/>
  <c r="AR264" i="3"/>
  <c r="AR265" i="3"/>
  <c r="AR266" i="3"/>
  <c r="AR267" i="3"/>
  <c r="AR268" i="3"/>
  <c r="AR269" i="3"/>
  <c r="AR270" i="3"/>
  <c r="AR271" i="3"/>
  <c r="AR272" i="3"/>
  <c r="AR273" i="3"/>
  <c r="AR274" i="3"/>
  <c r="AR275" i="3"/>
  <c r="AR276" i="3"/>
  <c r="AR277" i="3"/>
  <c r="AR278" i="3"/>
  <c r="AR279" i="3"/>
  <c r="AR280" i="3"/>
  <c r="AR281" i="3"/>
  <c r="AR282" i="3"/>
  <c r="AR283" i="3"/>
  <c r="AR284" i="3"/>
  <c r="AR285" i="3"/>
  <c r="AR286" i="3"/>
  <c r="AR287" i="3"/>
  <c r="AR288" i="3"/>
  <c r="AR289" i="3"/>
  <c r="AR290" i="3"/>
  <c r="AR291" i="3"/>
  <c r="AR292" i="3"/>
  <c r="AR293" i="3"/>
  <c r="AR294" i="3"/>
  <c r="AR295" i="3"/>
  <c r="AR296" i="3"/>
  <c r="AR297" i="3"/>
  <c r="AR298" i="3"/>
  <c r="AR299" i="3"/>
  <c r="AR300" i="3"/>
  <c r="AR301" i="3"/>
  <c r="AR302" i="3"/>
  <c r="AR303" i="3"/>
  <c r="AR304" i="3"/>
  <c r="AR305" i="3"/>
  <c r="AR306" i="3"/>
  <c r="AR307" i="3"/>
  <c r="AR308" i="3"/>
  <c r="AR309" i="3"/>
  <c r="AR310" i="3"/>
  <c r="AR311" i="3"/>
  <c r="AR312" i="3"/>
  <c r="AR313" i="3"/>
  <c r="AR314" i="3"/>
  <c r="AR315" i="3"/>
  <c r="AR316" i="3"/>
  <c r="AR317" i="3"/>
  <c r="AR318" i="3"/>
  <c r="AR319" i="3"/>
  <c r="AR320" i="3"/>
  <c r="AR321" i="3"/>
  <c r="AR322" i="3"/>
  <c r="AR323" i="3"/>
  <c r="AR324" i="3"/>
  <c r="AR325" i="3"/>
  <c r="AR326" i="3"/>
  <c r="AR327" i="3"/>
  <c r="AR328" i="3"/>
  <c r="AR329" i="3"/>
  <c r="AR330" i="3"/>
  <c r="AR331" i="3"/>
  <c r="AR332" i="3"/>
  <c r="AR333" i="3"/>
  <c r="AR334" i="3"/>
  <c r="AR335" i="3"/>
  <c r="AR336" i="3"/>
  <c r="AR337" i="3"/>
  <c r="AR338" i="3"/>
  <c r="AR339" i="3"/>
  <c r="AR340" i="3"/>
  <c r="AR341" i="3"/>
  <c r="AR342" i="3"/>
  <c r="AR343" i="3"/>
  <c r="AR344" i="3"/>
  <c r="AR345" i="3"/>
  <c r="AR346" i="3"/>
  <c r="AR347" i="3"/>
  <c r="AR348" i="3"/>
  <c r="AR349" i="3"/>
  <c r="AR350" i="3"/>
  <c r="AR351" i="3"/>
  <c r="AR352" i="3"/>
  <c r="AR353" i="3"/>
  <c r="AR354" i="3"/>
  <c r="AR355" i="3"/>
  <c r="AR356" i="3"/>
  <c r="AR357" i="3"/>
  <c r="AR358" i="3"/>
  <c r="AR359" i="3"/>
  <c r="AR360" i="3"/>
  <c r="AR361" i="3"/>
  <c r="AR362" i="3"/>
  <c r="AR363" i="3"/>
  <c r="AR364" i="3"/>
  <c r="AR365" i="3"/>
  <c r="AR366" i="3"/>
  <c r="AR367" i="3"/>
  <c r="AR368" i="3"/>
  <c r="AR369" i="3"/>
  <c r="AR370" i="3"/>
  <c r="AR371" i="3"/>
  <c r="AR372" i="3"/>
  <c r="AR373" i="3"/>
  <c r="AR374" i="3"/>
  <c r="AR375" i="3"/>
  <c r="AR376" i="3"/>
  <c r="AR377" i="3"/>
  <c r="AR378" i="3"/>
  <c r="AR379" i="3"/>
  <c r="AR380" i="3"/>
  <c r="AR381" i="3"/>
  <c r="AR382" i="3"/>
  <c r="AR383" i="3"/>
  <c r="AR384" i="3"/>
  <c r="AR385" i="3"/>
  <c r="AR386" i="3"/>
  <c r="AR387" i="3"/>
  <c r="AR388" i="3"/>
  <c r="AR389" i="3"/>
  <c r="AR390" i="3"/>
  <c r="AR391" i="3"/>
  <c r="AR392" i="3"/>
  <c r="AR393" i="3"/>
  <c r="AR394" i="3"/>
  <c r="AR395" i="3"/>
  <c r="AR396" i="3"/>
  <c r="AR397" i="3"/>
  <c r="AR398" i="3"/>
  <c r="AR399" i="3"/>
  <c r="AR400" i="3"/>
  <c r="AR401" i="3"/>
  <c r="AR402" i="3"/>
  <c r="AR403" i="3"/>
  <c r="AR404" i="3"/>
  <c r="AR405" i="3"/>
  <c r="AR406" i="3"/>
  <c r="AR407" i="3"/>
  <c r="AR408" i="3"/>
  <c r="AR409" i="3"/>
  <c r="AR410" i="3"/>
  <c r="AR411" i="3"/>
  <c r="AR412" i="3"/>
  <c r="AR413" i="3"/>
  <c r="AR414" i="3"/>
  <c r="AR415" i="3"/>
  <c r="AR416" i="3"/>
  <c r="AR417" i="3"/>
  <c r="AR418" i="3"/>
  <c r="AR419" i="3"/>
  <c r="AR420" i="3"/>
  <c r="AR421" i="3"/>
  <c r="AR422" i="3"/>
  <c r="AR423" i="3"/>
  <c r="AR424" i="3"/>
  <c r="AR425" i="3"/>
  <c r="AR426" i="3"/>
  <c r="AR427" i="3"/>
  <c r="AR428" i="3"/>
  <c r="AR429" i="3"/>
  <c r="AR430" i="3"/>
  <c r="AR431" i="3"/>
  <c r="AR432" i="3"/>
  <c r="AR433" i="3"/>
  <c r="AR434" i="3"/>
  <c r="AR435" i="3"/>
  <c r="AR436" i="3"/>
  <c r="AR437" i="3"/>
  <c r="AR438" i="3"/>
  <c r="AR439" i="3"/>
  <c r="AR440" i="3"/>
  <c r="AR441" i="3"/>
  <c r="AR442" i="3"/>
  <c r="AR443" i="3"/>
  <c r="AR444" i="3"/>
  <c r="AR445" i="3"/>
  <c r="AR446" i="3"/>
  <c r="AR447" i="3"/>
  <c r="AR448" i="3"/>
  <c r="AR449" i="3"/>
  <c r="AR450" i="3"/>
  <c r="AR451" i="3"/>
  <c r="AR452" i="3"/>
  <c r="AR453" i="3"/>
  <c r="AR454" i="3"/>
  <c r="AR455" i="3"/>
  <c r="AR456" i="3"/>
  <c r="AR457" i="3"/>
  <c r="AR458" i="3"/>
  <c r="AR459" i="3"/>
  <c r="AR460" i="3"/>
  <c r="AR461" i="3"/>
  <c r="AR462" i="3"/>
  <c r="AR463" i="3"/>
  <c r="AR464" i="3"/>
  <c r="AR465" i="3"/>
  <c r="AR466" i="3"/>
  <c r="AR467" i="3"/>
  <c r="AR468" i="3"/>
  <c r="AR469" i="3"/>
  <c r="AR470" i="3"/>
  <c r="AR471" i="3"/>
  <c r="AR472" i="3"/>
  <c r="AR473" i="3"/>
  <c r="AR474" i="3"/>
  <c r="AR475" i="3"/>
  <c r="AR476" i="3"/>
  <c r="AR477" i="3"/>
  <c r="AR478" i="3"/>
  <c r="AR479" i="3"/>
  <c r="AR480" i="3"/>
  <c r="AR481" i="3"/>
  <c r="AR482" i="3"/>
  <c r="AR483" i="3"/>
  <c r="AR484" i="3"/>
  <c r="AR485" i="3"/>
  <c r="AR486" i="3"/>
  <c r="AR487" i="3"/>
  <c r="AR488" i="3"/>
  <c r="AR489" i="3"/>
  <c r="AR490" i="3"/>
  <c r="AR491" i="3"/>
  <c r="AR492" i="3"/>
  <c r="AR493" i="3"/>
  <c r="AR494" i="3"/>
  <c r="AR495" i="3"/>
  <c r="AR496" i="3"/>
  <c r="AR497" i="3"/>
  <c r="AR498" i="3"/>
  <c r="AR499" i="3"/>
  <c r="AR500" i="3"/>
  <c r="AR501" i="3"/>
  <c r="AR502" i="3"/>
  <c r="AR503" i="3"/>
  <c r="AR504" i="3"/>
  <c r="AR505" i="3"/>
  <c r="AR506" i="3"/>
  <c r="AR507" i="3"/>
  <c r="AR508" i="3"/>
  <c r="AR509" i="3"/>
  <c r="AR510" i="3"/>
  <c r="AR511" i="3"/>
  <c r="AR512" i="3"/>
  <c r="AR513" i="3"/>
  <c r="AR514" i="3"/>
  <c r="AR515" i="3"/>
  <c r="AR516" i="3"/>
  <c r="AR517" i="3"/>
  <c r="AR518" i="3"/>
  <c r="AR519" i="3"/>
  <c r="AR520" i="3"/>
  <c r="AR521" i="3"/>
  <c r="AR522" i="3"/>
  <c r="AR523" i="3"/>
  <c r="AR524" i="3"/>
  <c r="AR525" i="3"/>
  <c r="AR526" i="3"/>
  <c r="AR527" i="3"/>
  <c r="AR528" i="3"/>
  <c r="AR529" i="3"/>
  <c r="AR530" i="3"/>
  <c r="AR531" i="3"/>
  <c r="AR532" i="3"/>
  <c r="AR533" i="3"/>
  <c r="AR534" i="3"/>
  <c r="AR535" i="3"/>
  <c r="AR536" i="3"/>
  <c r="AR537" i="3"/>
  <c r="AR538" i="3"/>
  <c r="AR539" i="3"/>
  <c r="AR540" i="3"/>
  <c r="AR541" i="3"/>
  <c r="AR542" i="3"/>
  <c r="AR543" i="3"/>
  <c r="AR544" i="3"/>
  <c r="AR545" i="3"/>
  <c r="AR546" i="3"/>
  <c r="AQ3" i="3"/>
  <c r="AQ4" i="3"/>
  <c r="AQ5" i="3"/>
  <c r="AQ6" i="3"/>
  <c r="AQ7" i="3"/>
  <c r="AQ8" i="3"/>
  <c r="AQ9" i="3"/>
  <c r="AQ10" i="3"/>
  <c r="AQ11" i="3"/>
  <c r="AQ12" i="3"/>
  <c r="AQ13" i="3"/>
  <c r="AQ14" i="3"/>
  <c r="AQ15" i="3"/>
  <c r="AQ16" i="3"/>
  <c r="AQ17" i="3"/>
  <c r="AQ18" i="3"/>
  <c r="AQ19" i="3"/>
  <c r="AQ20" i="3"/>
  <c r="AQ21" i="3"/>
  <c r="AQ22" i="3"/>
  <c r="AQ23" i="3"/>
  <c r="AQ24" i="3"/>
  <c r="AQ25" i="3"/>
  <c r="AQ26" i="3"/>
  <c r="AQ27" i="3"/>
  <c r="AQ28" i="3"/>
  <c r="AQ29" i="3"/>
  <c r="AQ30" i="3"/>
  <c r="AQ31" i="3"/>
  <c r="AQ32" i="3"/>
  <c r="AQ33" i="3"/>
  <c r="AQ34" i="3"/>
  <c r="AQ35" i="3"/>
  <c r="AQ36" i="3"/>
  <c r="AQ37" i="3"/>
  <c r="AQ38" i="3"/>
  <c r="AQ39" i="3"/>
  <c r="AQ40" i="3"/>
  <c r="AQ41" i="3"/>
  <c r="AQ42" i="3"/>
  <c r="AQ43" i="3"/>
  <c r="AQ44" i="3"/>
  <c r="AQ45" i="3"/>
  <c r="AQ46" i="3"/>
  <c r="AQ47" i="3"/>
  <c r="AQ48" i="3"/>
  <c r="AQ49" i="3"/>
  <c r="AQ50" i="3"/>
  <c r="AQ51" i="3"/>
  <c r="AQ52" i="3"/>
  <c r="AQ53" i="3"/>
  <c r="AQ54" i="3"/>
  <c r="AQ55" i="3"/>
  <c r="AQ56" i="3"/>
  <c r="AQ57" i="3"/>
  <c r="AQ58" i="3"/>
  <c r="AQ59" i="3"/>
  <c r="AQ60" i="3"/>
  <c r="AQ61" i="3"/>
  <c r="AQ62" i="3"/>
  <c r="AQ63" i="3"/>
  <c r="AQ64" i="3"/>
  <c r="AQ65" i="3"/>
  <c r="AQ66" i="3"/>
  <c r="AQ67" i="3"/>
  <c r="AQ68" i="3"/>
  <c r="AQ69" i="3"/>
  <c r="AQ70" i="3"/>
  <c r="AQ71" i="3"/>
  <c r="AQ72" i="3"/>
  <c r="AQ73" i="3"/>
  <c r="AQ74" i="3"/>
  <c r="AQ75" i="3"/>
  <c r="AQ76" i="3"/>
  <c r="AQ77" i="3"/>
  <c r="AQ78" i="3"/>
  <c r="AQ79" i="3"/>
  <c r="AQ80" i="3"/>
  <c r="AQ81" i="3"/>
  <c r="AQ82" i="3"/>
  <c r="AQ83" i="3"/>
  <c r="AQ84" i="3"/>
  <c r="AQ85" i="3"/>
  <c r="AQ86" i="3"/>
  <c r="AQ87" i="3"/>
  <c r="AQ88" i="3"/>
  <c r="AQ89" i="3"/>
  <c r="AQ90" i="3"/>
  <c r="AQ91" i="3"/>
  <c r="AQ92" i="3"/>
  <c r="AQ93" i="3"/>
  <c r="AQ94" i="3"/>
  <c r="AQ95" i="3"/>
  <c r="AQ96" i="3"/>
  <c r="AQ97" i="3"/>
  <c r="AQ98" i="3"/>
  <c r="AQ99" i="3"/>
  <c r="AQ100" i="3"/>
  <c r="AQ101" i="3"/>
  <c r="AQ102" i="3"/>
  <c r="AQ103" i="3"/>
  <c r="AQ104" i="3"/>
  <c r="AQ105" i="3"/>
  <c r="AQ106" i="3"/>
  <c r="AQ107" i="3"/>
  <c r="AQ108" i="3"/>
  <c r="AQ109" i="3"/>
  <c r="AQ124" i="3"/>
  <c r="AQ125" i="3"/>
  <c r="AQ126" i="3"/>
  <c r="AQ127" i="3"/>
  <c r="AQ128" i="3"/>
  <c r="AQ129" i="3"/>
  <c r="AQ130" i="3"/>
  <c r="AQ131" i="3"/>
  <c r="AQ132" i="3"/>
  <c r="AQ133" i="3"/>
  <c r="AQ134" i="3"/>
  <c r="AQ135" i="3"/>
  <c r="AQ136" i="3"/>
  <c r="AQ137" i="3"/>
  <c r="AQ138" i="3"/>
  <c r="AQ139" i="3"/>
  <c r="AQ140" i="3"/>
  <c r="AQ141" i="3"/>
  <c r="AQ142" i="3"/>
  <c r="AQ143" i="3"/>
  <c r="AQ144" i="3"/>
  <c r="AQ145" i="3"/>
  <c r="AQ146" i="3"/>
  <c r="AQ147" i="3"/>
  <c r="AQ148" i="3"/>
  <c r="AQ149" i="3"/>
  <c r="AQ150" i="3"/>
  <c r="AQ151" i="3"/>
  <c r="AQ152" i="3"/>
  <c r="AQ153" i="3"/>
  <c r="AQ154" i="3"/>
  <c r="AQ155" i="3"/>
  <c r="AQ156" i="3"/>
  <c r="AQ157" i="3"/>
  <c r="AQ158" i="3"/>
  <c r="AQ159" i="3"/>
  <c r="AQ160" i="3"/>
  <c r="AQ161" i="3"/>
  <c r="AQ162" i="3"/>
  <c r="AQ163" i="3"/>
  <c r="AQ164" i="3"/>
  <c r="AQ165" i="3"/>
  <c r="AQ166" i="3"/>
  <c r="AQ167" i="3"/>
  <c r="AQ168" i="3"/>
  <c r="AQ169" i="3"/>
  <c r="AQ170" i="3"/>
  <c r="AQ171" i="3"/>
  <c r="AQ172" i="3"/>
  <c r="AQ173" i="3"/>
  <c r="AQ174" i="3"/>
  <c r="AQ175" i="3"/>
  <c r="AQ176" i="3"/>
  <c r="AQ177" i="3"/>
  <c r="AQ178" i="3"/>
  <c r="AQ179" i="3"/>
  <c r="AQ180" i="3"/>
  <c r="AQ181" i="3"/>
  <c r="AQ182" i="3"/>
  <c r="AQ183" i="3"/>
  <c r="AQ184" i="3"/>
  <c r="AQ185" i="3"/>
  <c r="AQ186" i="3"/>
  <c r="AQ187" i="3"/>
  <c r="AQ188" i="3"/>
  <c r="AQ189" i="3"/>
  <c r="AQ190" i="3"/>
  <c r="AQ191" i="3"/>
  <c r="AQ192" i="3"/>
  <c r="AQ193" i="3"/>
  <c r="AQ194" i="3"/>
  <c r="AQ195" i="3"/>
  <c r="AQ196" i="3"/>
  <c r="AQ197" i="3"/>
  <c r="AQ198" i="3"/>
  <c r="AQ199" i="3"/>
  <c r="AQ200" i="3"/>
  <c r="AQ201" i="3"/>
  <c r="AQ202" i="3"/>
  <c r="AQ203" i="3"/>
  <c r="AQ204" i="3"/>
  <c r="AQ205" i="3"/>
  <c r="AQ206" i="3"/>
  <c r="AQ207" i="3"/>
  <c r="AQ208" i="3"/>
  <c r="AQ209" i="3"/>
  <c r="AQ210" i="3"/>
  <c r="AQ211" i="3"/>
  <c r="AQ212" i="3"/>
  <c r="AQ213" i="3"/>
  <c r="AQ214" i="3"/>
  <c r="AQ215" i="3"/>
  <c r="AQ216" i="3"/>
  <c r="AQ217" i="3"/>
  <c r="AQ218" i="3"/>
  <c r="AQ219" i="3"/>
  <c r="AQ220" i="3"/>
  <c r="AQ221" i="3"/>
  <c r="AQ222" i="3"/>
  <c r="AQ223" i="3"/>
  <c r="AQ224" i="3"/>
  <c r="AQ225" i="3"/>
  <c r="AQ226" i="3"/>
  <c r="AQ227" i="3"/>
  <c r="AQ228" i="3"/>
  <c r="AQ229" i="3"/>
  <c r="AQ230" i="3"/>
  <c r="AQ231" i="3"/>
  <c r="AQ232" i="3"/>
  <c r="AQ233" i="3"/>
  <c r="AQ234" i="3"/>
  <c r="AQ235" i="3"/>
  <c r="AQ236" i="3"/>
  <c r="AQ237" i="3"/>
  <c r="AQ238" i="3"/>
  <c r="AQ239" i="3"/>
  <c r="AQ240" i="3"/>
  <c r="AQ241" i="3"/>
  <c r="AQ242" i="3"/>
  <c r="AQ243" i="3"/>
  <c r="AQ244" i="3"/>
  <c r="AQ245" i="3"/>
  <c r="AQ246" i="3"/>
  <c r="AQ247" i="3"/>
  <c r="AQ248" i="3"/>
  <c r="AQ249" i="3"/>
  <c r="AQ250" i="3"/>
  <c r="AQ251" i="3"/>
  <c r="AQ252" i="3"/>
  <c r="AQ253" i="3"/>
  <c r="AQ254" i="3"/>
  <c r="AQ255" i="3"/>
  <c r="AQ256" i="3"/>
  <c r="AQ257" i="3"/>
  <c r="AQ258" i="3"/>
  <c r="AQ259" i="3"/>
  <c r="AQ260" i="3"/>
  <c r="AQ261" i="3"/>
  <c r="AQ262" i="3"/>
  <c r="AQ263" i="3"/>
  <c r="AQ264" i="3"/>
  <c r="AQ265" i="3"/>
  <c r="AQ266" i="3"/>
  <c r="AQ267" i="3"/>
  <c r="AQ268" i="3"/>
  <c r="AQ269" i="3"/>
  <c r="AQ270" i="3"/>
  <c r="AQ271" i="3"/>
  <c r="AQ272" i="3"/>
  <c r="AQ273" i="3"/>
  <c r="AQ274" i="3"/>
  <c r="AQ275" i="3"/>
  <c r="AQ276" i="3"/>
  <c r="AQ277" i="3"/>
  <c r="AQ278" i="3"/>
  <c r="AQ279" i="3"/>
  <c r="AQ280" i="3"/>
  <c r="AQ281" i="3"/>
  <c r="AQ282" i="3"/>
  <c r="AQ283" i="3"/>
  <c r="AQ284" i="3"/>
  <c r="AQ285" i="3"/>
  <c r="AQ286" i="3"/>
  <c r="AQ287" i="3"/>
  <c r="AQ288" i="3"/>
  <c r="AQ289" i="3"/>
  <c r="AQ290" i="3"/>
  <c r="AQ291" i="3"/>
  <c r="AQ292" i="3"/>
  <c r="AQ293" i="3"/>
  <c r="AQ294" i="3"/>
  <c r="AQ295" i="3"/>
  <c r="AQ296" i="3"/>
  <c r="AQ297" i="3"/>
  <c r="AQ298" i="3"/>
  <c r="AQ299" i="3"/>
  <c r="AQ300" i="3"/>
  <c r="AQ301" i="3"/>
  <c r="AQ302" i="3"/>
  <c r="AQ303" i="3"/>
  <c r="AQ304" i="3"/>
  <c r="AQ305" i="3"/>
  <c r="AQ306" i="3"/>
  <c r="AQ307" i="3"/>
  <c r="AQ308" i="3"/>
  <c r="AQ309" i="3"/>
  <c r="AQ310" i="3"/>
  <c r="AQ311" i="3"/>
  <c r="AQ312" i="3"/>
  <c r="AQ313" i="3"/>
  <c r="AQ314" i="3"/>
  <c r="AQ315" i="3"/>
  <c r="AQ316" i="3"/>
  <c r="AQ317" i="3"/>
  <c r="AQ318" i="3"/>
  <c r="AQ319" i="3"/>
  <c r="AQ320" i="3"/>
  <c r="AQ321" i="3"/>
  <c r="AQ322" i="3"/>
  <c r="AQ323" i="3"/>
  <c r="AQ324" i="3"/>
  <c r="AQ325" i="3"/>
  <c r="AQ326" i="3"/>
  <c r="AQ327" i="3"/>
  <c r="AQ328" i="3"/>
  <c r="AQ329" i="3"/>
  <c r="AQ330" i="3"/>
  <c r="AQ331" i="3"/>
  <c r="AQ332" i="3"/>
  <c r="AQ333" i="3"/>
  <c r="AQ334" i="3"/>
  <c r="AQ335" i="3"/>
  <c r="AQ336" i="3"/>
  <c r="AQ337" i="3"/>
  <c r="AQ338" i="3"/>
  <c r="AQ339" i="3"/>
  <c r="AQ340" i="3"/>
  <c r="AQ341" i="3"/>
  <c r="AQ342" i="3"/>
  <c r="AQ343" i="3"/>
  <c r="AQ344" i="3"/>
  <c r="AQ345" i="3"/>
  <c r="AQ346" i="3"/>
  <c r="AQ347" i="3"/>
  <c r="AQ348" i="3"/>
  <c r="AQ349" i="3"/>
  <c r="AQ350" i="3"/>
  <c r="AQ351" i="3"/>
  <c r="AQ352" i="3"/>
  <c r="AQ353" i="3"/>
  <c r="AQ354" i="3"/>
  <c r="AQ355" i="3"/>
  <c r="AQ356" i="3"/>
  <c r="AQ357" i="3"/>
  <c r="AQ358" i="3"/>
  <c r="AQ359" i="3"/>
  <c r="AQ360" i="3"/>
  <c r="AQ361" i="3"/>
  <c r="AQ362" i="3"/>
  <c r="AQ363" i="3"/>
  <c r="AQ364" i="3"/>
  <c r="AQ365" i="3"/>
  <c r="AQ366" i="3"/>
  <c r="AQ367" i="3"/>
  <c r="AQ368" i="3"/>
  <c r="AQ369" i="3"/>
  <c r="AQ370" i="3"/>
  <c r="AQ371" i="3"/>
  <c r="AQ372" i="3"/>
  <c r="AQ373" i="3"/>
  <c r="AQ374" i="3"/>
  <c r="AQ375" i="3"/>
  <c r="AQ376" i="3"/>
  <c r="AQ377" i="3"/>
  <c r="AQ378" i="3"/>
  <c r="AQ379" i="3"/>
  <c r="AQ380" i="3"/>
  <c r="AQ381" i="3"/>
  <c r="AQ382" i="3"/>
  <c r="AQ383" i="3"/>
  <c r="AQ384" i="3"/>
  <c r="AQ385" i="3"/>
  <c r="AQ386" i="3"/>
  <c r="AQ387" i="3"/>
  <c r="AQ388" i="3"/>
  <c r="AQ389" i="3"/>
  <c r="AQ390" i="3"/>
  <c r="AQ391" i="3"/>
  <c r="AQ392" i="3"/>
  <c r="AQ393" i="3"/>
  <c r="AQ394" i="3"/>
  <c r="AQ395" i="3"/>
  <c r="AQ396" i="3"/>
  <c r="AQ397" i="3"/>
  <c r="AQ398" i="3"/>
  <c r="AQ399" i="3"/>
  <c r="AQ400" i="3"/>
  <c r="AQ401" i="3"/>
  <c r="AQ402" i="3"/>
  <c r="AQ403" i="3"/>
  <c r="AQ404" i="3"/>
  <c r="AQ405" i="3"/>
  <c r="AQ406" i="3"/>
  <c r="AQ407" i="3"/>
  <c r="AQ408" i="3"/>
  <c r="AQ409" i="3"/>
  <c r="AQ410" i="3"/>
  <c r="AQ411" i="3"/>
  <c r="AQ412" i="3"/>
  <c r="AQ413" i="3"/>
  <c r="AQ414" i="3"/>
  <c r="AQ415" i="3"/>
  <c r="AQ416" i="3"/>
  <c r="AQ417" i="3"/>
  <c r="AQ418" i="3"/>
  <c r="AQ419" i="3"/>
  <c r="AQ420" i="3"/>
  <c r="AQ421" i="3"/>
  <c r="AQ422" i="3"/>
  <c r="AQ423" i="3"/>
  <c r="AQ424" i="3"/>
  <c r="AQ425" i="3"/>
  <c r="AQ426" i="3"/>
  <c r="AQ427" i="3"/>
  <c r="AQ428" i="3"/>
  <c r="AQ429" i="3"/>
  <c r="AQ430" i="3"/>
  <c r="AQ431" i="3"/>
  <c r="AQ432" i="3"/>
  <c r="AQ433" i="3"/>
  <c r="AQ434" i="3"/>
  <c r="AQ435" i="3"/>
  <c r="AQ436" i="3"/>
  <c r="AQ437" i="3"/>
  <c r="AQ438" i="3"/>
  <c r="AQ439" i="3"/>
  <c r="AQ440" i="3"/>
  <c r="AQ441" i="3"/>
  <c r="AQ442" i="3"/>
  <c r="AQ443" i="3"/>
  <c r="AQ444" i="3"/>
  <c r="AQ445" i="3"/>
  <c r="AQ446" i="3"/>
  <c r="AQ447" i="3"/>
  <c r="AQ448" i="3"/>
  <c r="AQ449" i="3"/>
  <c r="AQ450" i="3"/>
  <c r="AQ451" i="3"/>
  <c r="AQ452" i="3"/>
  <c r="AQ453" i="3"/>
  <c r="AQ454" i="3"/>
  <c r="AQ455" i="3"/>
  <c r="AQ456" i="3"/>
  <c r="AQ457" i="3"/>
  <c r="AQ458" i="3"/>
  <c r="AQ459" i="3"/>
  <c r="AQ460" i="3"/>
  <c r="AQ461" i="3"/>
  <c r="AQ462" i="3"/>
  <c r="AQ463" i="3"/>
  <c r="AQ464" i="3"/>
  <c r="AQ465" i="3"/>
  <c r="AQ466" i="3"/>
  <c r="AQ467" i="3"/>
  <c r="AQ468" i="3"/>
  <c r="AQ469" i="3"/>
  <c r="AQ470" i="3"/>
  <c r="AQ471" i="3"/>
  <c r="AQ472" i="3"/>
  <c r="AQ473" i="3"/>
  <c r="AQ474" i="3"/>
  <c r="AQ475" i="3"/>
  <c r="AQ476" i="3"/>
  <c r="AQ477" i="3"/>
  <c r="AQ478" i="3"/>
  <c r="AQ479" i="3"/>
  <c r="AQ480" i="3"/>
  <c r="AQ481" i="3"/>
  <c r="AQ482" i="3"/>
  <c r="AQ483" i="3"/>
  <c r="AQ484" i="3"/>
  <c r="AQ485" i="3"/>
  <c r="AQ486" i="3"/>
  <c r="AQ487" i="3"/>
  <c r="AQ488" i="3"/>
  <c r="AQ489" i="3"/>
  <c r="AQ490" i="3"/>
  <c r="AQ491" i="3"/>
  <c r="AQ492" i="3"/>
  <c r="AQ493" i="3"/>
  <c r="AQ494" i="3"/>
  <c r="AQ495" i="3"/>
  <c r="AQ496" i="3"/>
  <c r="AQ497" i="3"/>
  <c r="AQ498" i="3"/>
  <c r="AQ499" i="3"/>
  <c r="AQ500" i="3"/>
  <c r="AQ501" i="3"/>
  <c r="AQ502" i="3"/>
  <c r="AQ503" i="3"/>
  <c r="AQ504" i="3"/>
  <c r="AQ505" i="3"/>
  <c r="AQ506" i="3"/>
  <c r="AQ507" i="3"/>
  <c r="AQ508" i="3"/>
  <c r="AQ509" i="3"/>
  <c r="AQ510" i="3"/>
  <c r="AQ511" i="3"/>
  <c r="AQ512" i="3"/>
  <c r="AQ513" i="3"/>
  <c r="AQ514" i="3"/>
  <c r="AQ515" i="3"/>
  <c r="AQ516" i="3"/>
  <c r="AQ517" i="3"/>
  <c r="AQ518" i="3"/>
  <c r="AQ519" i="3"/>
  <c r="AQ520" i="3"/>
  <c r="AQ521" i="3"/>
  <c r="AQ522" i="3"/>
  <c r="AQ523" i="3"/>
  <c r="AQ524" i="3"/>
  <c r="AQ525" i="3"/>
  <c r="AQ526" i="3"/>
  <c r="AQ527" i="3"/>
  <c r="AQ528" i="3"/>
  <c r="AQ529" i="3"/>
  <c r="AQ530" i="3"/>
  <c r="AQ531" i="3"/>
  <c r="AQ532" i="3"/>
  <c r="AQ533" i="3"/>
  <c r="AQ534" i="3"/>
  <c r="AQ535" i="3"/>
  <c r="AQ536" i="3"/>
  <c r="AQ537" i="3"/>
  <c r="AQ538" i="3"/>
  <c r="AQ539" i="3"/>
  <c r="AQ540" i="3"/>
  <c r="AQ541" i="3"/>
  <c r="AQ542" i="3"/>
  <c r="AQ543" i="3"/>
  <c r="AQ544" i="3"/>
  <c r="AQ545" i="3"/>
  <c r="AQ546" i="3"/>
  <c r="AP3" i="3"/>
  <c r="AP4" i="3"/>
  <c r="AP5" i="3"/>
  <c r="AP6" i="3"/>
  <c r="AP7" i="3"/>
  <c r="AP8" i="3"/>
  <c r="AP9" i="3"/>
  <c r="AP10" i="3"/>
  <c r="AP11" i="3"/>
  <c r="AP12" i="3"/>
  <c r="AP13" i="3"/>
  <c r="AP14" i="3"/>
  <c r="AP15" i="3"/>
  <c r="AP16" i="3"/>
  <c r="AP17" i="3"/>
  <c r="AP18" i="3"/>
  <c r="AP19" i="3"/>
  <c r="AP20" i="3"/>
  <c r="AP21" i="3"/>
  <c r="AP22" i="3"/>
  <c r="AP23" i="3"/>
  <c r="AP24" i="3"/>
  <c r="AP25" i="3"/>
  <c r="AP26" i="3"/>
  <c r="AP27" i="3"/>
  <c r="AP28" i="3"/>
  <c r="AP29" i="3"/>
  <c r="AP30" i="3"/>
  <c r="AP31" i="3"/>
  <c r="AP32" i="3"/>
  <c r="AP33" i="3"/>
  <c r="AP34" i="3"/>
  <c r="AP35" i="3"/>
  <c r="AP36" i="3"/>
  <c r="AP37" i="3"/>
  <c r="AP38" i="3"/>
  <c r="AP39" i="3"/>
  <c r="AP40" i="3"/>
  <c r="AP41" i="3"/>
  <c r="AP42" i="3"/>
  <c r="AP43" i="3"/>
  <c r="AP44" i="3"/>
  <c r="AP45" i="3"/>
  <c r="AP46" i="3"/>
  <c r="AP47" i="3"/>
  <c r="AP48" i="3"/>
  <c r="AP49" i="3"/>
  <c r="AP50" i="3"/>
  <c r="AP51" i="3"/>
  <c r="AP52" i="3"/>
  <c r="AP53" i="3"/>
  <c r="AP54" i="3"/>
  <c r="AP55" i="3"/>
  <c r="AP56" i="3"/>
  <c r="AP57" i="3"/>
  <c r="AP58" i="3"/>
  <c r="AP59" i="3"/>
  <c r="AP60" i="3"/>
  <c r="AP61" i="3"/>
  <c r="AP62" i="3"/>
  <c r="AP63" i="3"/>
  <c r="AP64" i="3"/>
  <c r="AP65" i="3"/>
  <c r="AP66" i="3"/>
  <c r="AP67" i="3"/>
  <c r="AP68" i="3"/>
  <c r="AP69" i="3"/>
  <c r="AP70" i="3"/>
  <c r="AP71" i="3"/>
  <c r="AP72" i="3"/>
  <c r="AP73" i="3"/>
  <c r="AP74" i="3"/>
  <c r="AP75" i="3"/>
  <c r="AP76" i="3"/>
  <c r="AP77" i="3"/>
  <c r="AP78" i="3"/>
  <c r="AP79" i="3"/>
  <c r="AP80" i="3"/>
  <c r="AP81" i="3"/>
  <c r="AP82" i="3"/>
  <c r="AP83" i="3"/>
  <c r="AP84" i="3"/>
  <c r="AP85" i="3"/>
  <c r="AP86" i="3"/>
  <c r="AP87" i="3"/>
  <c r="AP88" i="3"/>
  <c r="AP89" i="3"/>
  <c r="AP90" i="3"/>
  <c r="AP91" i="3"/>
  <c r="AP92" i="3"/>
  <c r="AP93" i="3"/>
  <c r="AP94" i="3"/>
  <c r="AP95" i="3"/>
  <c r="AP96" i="3"/>
  <c r="AP97" i="3"/>
  <c r="AP98" i="3"/>
  <c r="AP99" i="3"/>
  <c r="AP100" i="3"/>
  <c r="AP101" i="3"/>
  <c r="AP102" i="3"/>
  <c r="AP103" i="3"/>
  <c r="AP104" i="3"/>
  <c r="AP105" i="3"/>
  <c r="AP106" i="3"/>
  <c r="AP107" i="3"/>
  <c r="AP108" i="3"/>
  <c r="AP109" i="3"/>
  <c r="AP124" i="3"/>
  <c r="AP125" i="3"/>
  <c r="AP126" i="3"/>
  <c r="AP127" i="3"/>
  <c r="AP128" i="3"/>
  <c r="AP129" i="3"/>
  <c r="AP130" i="3"/>
  <c r="AP131" i="3"/>
  <c r="AP132" i="3"/>
  <c r="AP133" i="3"/>
  <c r="AP134" i="3"/>
  <c r="AP135" i="3"/>
  <c r="AP136" i="3"/>
  <c r="AP137" i="3"/>
  <c r="AP138" i="3"/>
  <c r="AP139" i="3"/>
  <c r="AP140" i="3"/>
  <c r="AP141" i="3"/>
  <c r="AP142" i="3"/>
  <c r="AP143" i="3"/>
  <c r="AP144" i="3"/>
  <c r="AP145" i="3"/>
  <c r="AP146" i="3"/>
  <c r="AP147" i="3"/>
  <c r="AP148" i="3"/>
  <c r="AP149" i="3"/>
  <c r="AP150" i="3"/>
  <c r="AP151" i="3"/>
  <c r="AP152" i="3"/>
  <c r="AP153" i="3"/>
  <c r="AP154" i="3"/>
  <c r="AP155" i="3"/>
  <c r="AP156" i="3"/>
  <c r="AP157" i="3"/>
  <c r="AP158" i="3"/>
  <c r="AP159" i="3"/>
  <c r="AP160" i="3"/>
  <c r="AP161" i="3"/>
  <c r="AP162" i="3"/>
  <c r="AP163" i="3"/>
  <c r="AP164" i="3"/>
  <c r="AP165" i="3"/>
  <c r="AP166" i="3"/>
  <c r="AP167" i="3"/>
  <c r="AP168" i="3"/>
  <c r="AP169" i="3"/>
  <c r="AP170" i="3"/>
  <c r="AP171" i="3"/>
  <c r="AP172" i="3"/>
  <c r="AP173" i="3"/>
  <c r="AP174" i="3"/>
  <c r="AP175" i="3"/>
  <c r="AP176" i="3"/>
  <c r="AP177" i="3"/>
  <c r="AP178" i="3"/>
  <c r="AP179" i="3"/>
  <c r="AP180" i="3"/>
  <c r="AP181" i="3"/>
  <c r="AP182" i="3"/>
  <c r="AP183" i="3"/>
  <c r="AP184" i="3"/>
  <c r="AP185" i="3"/>
  <c r="AP186" i="3"/>
  <c r="AP187" i="3"/>
  <c r="AP188" i="3"/>
  <c r="AP189" i="3"/>
  <c r="AP190" i="3"/>
  <c r="AP191" i="3"/>
  <c r="AP192" i="3"/>
  <c r="AP193" i="3"/>
  <c r="AP194" i="3"/>
  <c r="AP195" i="3"/>
  <c r="AP196" i="3"/>
  <c r="AP197" i="3"/>
  <c r="AP198" i="3"/>
  <c r="AP199" i="3"/>
  <c r="AP200" i="3"/>
  <c r="AP201" i="3"/>
  <c r="AP202" i="3"/>
  <c r="AP203" i="3"/>
  <c r="AP204" i="3"/>
  <c r="AP205" i="3"/>
  <c r="AP206" i="3"/>
  <c r="AP207" i="3"/>
  <c r="AP208" i="3"/>
  <c r="AP209" i="3"/>
  <c r="AP210" i="3"/>
  <c r="AP211" i="3"/>
  <c r="AP212" i="3"/>
  <c r="AP213" i="3"/>
  <c r="AP214" i="3"/>
  <c r="AP215" i="3"/>
  <c r="AP216" i="3"/>
  <c r="AP217" i="3"/>
  <c r="AP218" i="3"/>
  <c r="AP219" i="3"/>
  <c r="AP220" i="3"/>
  <c r="AP221" i="3"/>
  <c r="AP222" i="3"/>
  <c r="AP223" i="3"/>
  <c r="AP224" i="3"/>
  <c r="AP225" i="3"/>
  <c r="AP226" i="3"/>
  <c r="AP227" i="3"/>
  <c r="AP228" i="3"/>
  <c r="AP229" i="3"/>
  <c r="AP230" i="3"/>
  <c r="AP231" i="3"/>
  <c r="AP232" i="3"/>
  <c r="AP233" i="3"/>
  <c r="AP234" i="3"/>
  <c r="AP235" i="3"/>
  <c r="AP236" i="3"/>
  <c r="AP237" i="3"/>
  <c r="AP238" i="3"/>
  <c r="AP239" i="3"/>
  <c r="AP240" i="3"/>
  <c r="AP241" i="3"/>
  <c r="AP242" i="3"/>
  <c r="AP243" i="3"/>
  <c r="AP244" i="3"/>
  <c r="AP245" i="3"/>
  <c r="AP246" i="3"/>
  <c r="AP247" i="3"/>
  <c r="AP248" i="3"/>
  <c r="AP249" i="3"/>
  <c r="AP250" i="3"/>
  <c r="AP251" i="3"/>
  <c r="AP252" i="3"/>
  <c r="AP253" i="3"/>
  <c r="AP254" i="3"/>
  <c r="AP255" i="3"/>
  <c r="AP256" i="3"/>
  <c r="AP257" i="3"/>
  <c r="AP258" i="3"/>
  <c r="AP259" i="3"/>
  <c r="AP260" i="3"/>
  <c r="AP261" i="3"/>
  <c r="AP262" i="3"/>
  <c r="AP263" i="3"/>
  <c r="AP264" i="3"/>
  <c r="AP265" i="3"/>
  <c r="AP266" i="3"/>
  <c r="AP267" i="3"/>
  <c r="AP268" i="3"/>
  <c r="AP269" i="3"/>
  <c r="AP270" i="3"/>
  <c r="AP271" i="3"/>
  <c r="AP272" i="3"/>
  <c r="AP273" i="3"/>
  <c r="AP274" i="3"/>
  <c r="AP275" i="3"/>
  <c r="AP276" i="3"/>
  <c r="AP277" i="3"/>
  <c r="AP278" i="3"/>
  <c r="AP279" i="3"/>
  <c r="AP280" i="3"/>
  <c r="AP281" i="3"/>
  <c r="AP282" i="3"/>
  <c r="AP283" i="3"/>
  <c r="AP284" i="3"/>
  <c r="AP285" i="3"/>
  <c r="AP286" i="3"/>
  <c r="AP287" i="3"/>
  <c r="AP288" i="3"/>
  <c r="AP289" i="3"/>
  <c r="AP290" i="3"/>
  <c r="AP291" i="3"/>
  <c r="AP292" i="3"/>
  <c r="AP293" i="3"/>
  <c r="AP294" i="3"/>
  <c r="AP295" i="3"/>
  <c r="AP296" i="3"/>
  <c r="AP297" i="3"/>
  <c r="AP298" i="3"/>
  <c r="AP299" i="3"/>
  <c r="AP300" i="3"/>
  <c r="AP301" i="3"/>
  <c r="AP302" i="3"/>
  <c r="AP303" i="3"/>
  <c r="AP304" i="3"/>
  <c r="AP305" i="3"/>
  <c r="AP306" i="3"/>
  <c r="AP307" i="3"/>
  <c r="AP308" i="3"/>
  <c r="AP309" i="3"/>
  <c r="AP310" i="3"/>
  <c r="AP311" i="3"/>
  <c r="AP312" i="3"/>
  <c r="AP313" i="3"/>
  <c r="AP314" i="3"/>
  <c r="AP315" i="3"/>
  <c r="AP316" i="3"/>
  <c r="AP317" i="3"/>
  <c r="AP318" i="3"/>
  <c r="AP319" i="3"/>
  <c r="AP320" i="3"/>
  <c r="AP321" i="3"/>
  <c r="AP322" i="3"/>
  <c r="AP323" i="3"/>
  <c r="AP324" i="3"/>
  <c r="AP325" i="3"/>
  <c r="AP326" i="3"/>
  <c r="AP327" i="3"/>
  <c r="AP328" i="3"/>
  <c r="AP329" i="3"/>
  <c r="AP330" i="3"/>
  <c r="AP331" i="3"/>
  <c r="AP332" i="3"/>
  <c r="AP333" i="3"/>
  <c r="AP334" i="3"/>
  <c r="AP335" i="3"/>
  <c r="AP336" i="3"/>
  <c r="AP337" i="3"/>
  <c r="AP338" i="3"/>
  <c r="AP339" i="3"/>
  <c r="AP340" i="3"/>
  <c r="AP341" i="3"/>
  <c r="AP342" i="3"/>
  <c r="AP343" i="3"/>
  <c r="AP344" i="3"/>
  <c r="AP345" i="3"/>
  <c r="AP346" i="3"/>
  <c r="AP347" i="3"/>
  <c r="AP348" i="3"/>
  <c r="AP349" i="3"/>
  <c r="AP350" i="3"/>
  <c r="AP351" i="3"/>
  <c r="AP352" i="3"/>
  <c r="AP353" i="3"/>
  <c r="AP354" i="3"/>
  <c r="AP355" i="3"/>
  <c r="AP356" i="3"/>
  <c r="AP357" i="3"/>
  <c r="AP358" i="3"/>
  <c r="AP359" i="3"/>
  <c r="AP360" i="3"/>
  <c r="AP361" i="3"/>
  <c r="AP362" i="3"/>
  <c r="AP363" i="3"/>
  <c r="AP364" i="3"/>
  <c r="AP365" i="3"/>
  <c r="AP366" i="3"/>
  <c r="AP367" i="3"/>
  <c r="AP368" i="3"/>
  <c r="AP369" i="3"/>
  <c r="AP370" i="3"/>
  <c r="AP371" i="3"/>
  <c r="AP372" i="3"/>
  <c r="AP373" i="3"/>
  <c r="AP374" i="3"/>
  <c r="AP375" i="3"/>
  <c r="AP376" i="3"/>
  <c r="AP377" i="3"/>
  <c r="AP378" i="3"/>
  <c r="AP379" i="3"/>
  <c r="AP380" i="3"/>
  <c r="AP381" i="3"/>
  <c r="AP382" i="3"/>
  <c r="AP383" i="3"/>
  <c r="AP384" i="3"/>
  <c r="AP385" i="3"/>
  <c r="AP386" i="3"/>
  <c r="AP387" i="3"/>
  <c r="AP388" i="3"/>
  <c r="AP389" i="3"/>
  <c r="AP390" i="3"/>
  <c r="AP391" i="3"/>
  <c r="AP392" i="3"/>
  <c r="AP393" i="3"/>
  <c r="AP394" i="3"/>
  <c r="AP395" i="3"/>
  <c r="AP396" i="3"/>
  <c r="AP397" i="3"/>
  <c r="AP398" i="3"/>
  <c r="AP399" i="3"/>
  <c r="AP400" i="3"/>
  <c r="AP401" i="3"/>
  <c r="AP402" i="3"/>
  <c r="AP403" i="3"/>
  <c r="AP404" i="3"/>
  <c r="AP405" i="3"/>
  <c r="AP406" i="3"/>
  <c r="AP407" i="3"/>
  <c r="AP408" i="3"/>
  <c r="AP409" i="3"/>
  <c r="AP410" i="3"/>
  <c r="AP411" i="3"/>
  <c r="AP412" i="3"/>
  <c r="AP413" i="3"/>
  <c r="AP414" i="3"/>
  <c r="AP415" i="3"/>
  <c r="AP416" i="3"/>
  <c r="AP417" i="3"/>
  <c r="AP418" i="3"/>
  <c r="AP419" i="3"/>
  <c r="AP420" i="3"/>
  <c r="AP421" i="3"/>
  <c r="AP422" i="3"/>
  <c r="AP423" i="3"/>
  <c r="AP424" i="3"/>
  <c r="AP425" i="3"/>
  <c r="AP426" i="3"/>
  <c r="AP427" i="3"/>
  <c r="AP428" i="3"/>
  <c r="AP429" i="3"/>
  <c r="AP430" i="3"/>
  <c r="AP431" i="3"/>
  <c r="AP432" i="3"/>
  <c r="AP433" i="3"/>
  <c r="AP434" i="3"/>
  <c r="AP435" i="3"/>
  <c r="AP436" i="3"/>
  <c r="AP437" i="3"/>
  <c r="AP438" i="3"/>
  <c r="AP439" i="3"/>
  <c r="AP440" i="3"/>
  <c r="AP441" i="3"/>
  <c r="AP442" i="3"/>
  <c r="AP443" i="3"/>
  <c r="AP444" i="3"/>
  <c r="AP445" i="3"/>
  <c r="AP446" i="3"/>
  <c r="AP447" i="3"/>
  <c r="AP448" i="3"/>
  <c r="AP449" i="3"/>
  <c r="AP450" i="3"/>
  <c r="AP451" i="3"/>
  <c r="AP452" i="3"/>
  <c r="AP453" i="3"/>
  <c r="AP454" i="3"/>
  <c r="AP455" i="3"/>
  <c r="AP456" i="3"/>
  <c r="AP457" i="3"/>
  <c r="AP458" i="3"/>
  <c r="AP459" i="3"/>
  <c r="AP460" i="3"/>
  <c r="AP461" i="3"/>
  <c r="AP462" i="3"/>
  <c r="AP463" i="3"/>
  <c r="AP464" i="3"/>
  <c r="AP465" i="3"/>
  <c r="AP466" i="3"/>
  <c r="AP467" i="3"/>
  <c r="AP468" i="3"/>
  <c r="AP469" i="3"/>
  <c r="AP470" i="3"/>
  <c r="AP471" i="3"/>
  <c r="AP472" i="3"/>
  <c r="AP473" i="3"/>
  <c r="AP474" i="3"/>
  <c r="AP475" i="3"/>
  <c r="AP476" i="3"/>
  <c r="AP477" i="3"/>
  <c r="AP478" i="3"/>
  <c r="AP479" i="3"/>
  <c r="AP480" i="3"/>
  <c r="AP481" i="3"/>
  <c r="AP482" i="3"/>
  <c r="AP483" i="3"/>
  <c r="AP484" i="3"/>
  <c r="AP485" i="3"/>
  <c r="AP486" i="3"/>
  <c r="AP487" i="3"/>
  <c r="AP488" i="3"/>
  <c r="AP489" i="3"/>
  <c r="AP490" i="3"/>
  <c r="AP491" i="3"/>
  <c r="AP492" i="3"/>
  <c r="AP493" i="3"/>
  <c r="AP494" i="3"/>
  <c r="AP495" i="3"/>
  <c r="AP496" i="3"/>
  <c r="AP497" i="3"/>
  <c r="AP498" i="3"/>
  <c r="AP499" i="3"/>
  <c r="AP500" i="3"/>
  <c r="AP501" i="3"/>
  <c r="AP502" i="3"/>
  <c r="AP503" i="3"/>
  <c r="AP504" i="3"/>
  <c r="AP505" i="3"/>
  <c r="AP506" i="3"/>
  <c r="AP507" i="3"/>
  <c r="AP508" i="3"/>
  <c r="AP509" i="3"/>
  <c r="AP510" i="3"/>
  <c r="AP511" i="3"/>
  <c r="AP512" i="3"/>
  <c r="AP513" i="3"/>
  <c r="AP514" i="3"/>
  <c r="AP515" i="3"/>
  <c r="AP516" i="3"/>
  <c r="AP517" i="3"/>
  <c r="AP518" i="3"/>
  <c r="AP519" i="3"/>
  <c r="AP520" i="3"/>
  <c r="AP521" i="3"/>
  <c r="AP522" i="3"/>
  <c r="AP523" i="3"/>
  <c r="AP524" i="3"/>
  <c r="AP525" i="3"/>
  <c r="AP526" i="3"/>
  <c r="AP527" i="3"/>
  <c r="AP528" i="3"/>
  <c r="AP529" i="3"/>
  <c r="AP530" i="3"/>
  <c r="AP531" i="3"/>
  <c r="AP532" i="3"/>
  <c r="AP533" i="3"/>
  <c r="AP534" i="3"/>
  <c r="AP535" i="3"/>
  <c r="AP536" i="3"/>
  <c r="AP537" i="3"/>
  <c r="AP538" i="3"/>
  <c r="AP539" i="3"/>
  <c r="AP540" i="3"/>
  <c r="AP541" i="3"/>
  <c r="AP542" i="3"/>
  <c r="AP543" i="3"/>
  <c r="AP544" i="3"/>
  <c r="AP545" i="3"/>
  <c r="AP546" i="3"/>
  <c r="AO3" i="3"/>
  <c r="AO4" i="3"/>
  <c r="AO5" i="3"/>
  <c r="AO6" i="3"/>
  <c r="AO7" i="3"/>
  <c r="AO8" i="3"/>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6" i="3"/>
  <c r="AO57" i="3"/>
  <c r="AO58" i="3"/>
  <c r="AO59" i="3"/>
  <c r="AO60" i="3"/>
  <c r="AO61" i="3"/>
  <c r="AO62" i="3"/>
  <c r="AO63" i="3"/>
  <c r="AO64" i="3"/>
  <c r="AO65" i="3"/>
  <c r="AO66" i="3"/>
  <c r="AO67" i="3"/>
  <c r="AO68" i="3"/>
  <c r="AO69" i="3"/>
  <c r="AO70" i="3"/>
  <c r="AO71" i="3"/>
  <c r="AO72" i="3"/>
  <c r="AO73" i="3"/>
  <c r="AO74" i="3"/>
  <c r="AO75" i="3"/>
  <c r="AO76" i="3"/>
  <c r="AO77" i="3"/>
  <c r="AO78" i="3"/>
  <c r="AO79" i="3"/>
  <c r="AO80" i="3"/>
  <c r="AO81" i="3"/>
  <c r="AO82" i="3"/>
  <c r="AO83" i="3"/>
  <c r="AO84" i="3"/>
  <c r="AO85" i="3"/>
  <c r="AO86" i="3"/>
  <c r="AO87" i="3"/>
  <c r="AO88" i="3"/>
  <c r="AO89" i="3"/>
  <c r="AO90" i="3"/>
  <c r="AO91" i="3"/>
  <c r="AO92" i="3"/>
  <c r="AO93" i="3"/>
  <c r="AO94" i="3"/>
  <c r="AO95" i="3"/>
  <c r="AO96" i="3"/>
  <c r="AO97" i="3"/>
  <c r="AO98" i="3"/>
  <c r="AO99" i="3"/>
  <c r="AO100" i="3"/>
  <c r="AO101" i="3"/>
  <c r="AO102" i="3"/>
  <c r="AO103" i="3"/>
  <c r="AO104" i="3"/>
  <c r="AO105" i="3"/>
  <c r="AO106" i="3"/>
  <c r="AO107" i="3"/>
  <c r="AO108" i="3"/>
  <c r="AO109" i="3"/>
  <c r="AO124" i="3"/>
  <c r="AO125" i="3"/>
  <c r="AO126" i="3"/>
  <c r="AO127" i="3"/>
  <c r="AO128" i="3"/>
  <c r="AO129" i="3"/>
  <c r="AO130" i="3"/>
  <c r="AO131" i="3"/>
  <c r="AO132" i="3"/>
  <c r="AO133" i="3"/>
  <c r="AO134" i="3"/>
  <c r="AO135" i="3"/>
  <c r="AO136" i="3"/>
  <c r="AO137" i="3"/>
  <c r="AO138" i="3"/>
  <c r="AO139" i="3"/>
  <c r="AO140" i="3"/>
  <c r="AO141" i="3"/>
  <c r="AO142" i="3"/>
  <c r="AO143" i="3"/>
  <c r="AO144" i="3"/>
  <c r="AO145" i="3"/>
  <c r="AO146" i="3"/>
  <c r="AO147" i="3"/>
  <c r="AO148" i="3"/>
  <c r="AO149" i="3"/>
  <c r="AO150" i="3"/>
  <c r="AO151" i="3"/>
  <c r="AO152" i="3"/>
  <c r="AO153" i="3"/>
  <c r="AO154" i="3"/>
  <c r="AO155" i="3"/>
  <c r="AO156" i="3"/>
  <c r="AO157" i="3"/>
  <c r="AO158" i="3"/>
  <c r="AO159" i="3"/>
  <c r="AO160" i="3"/>
  <c r="AO161" i="3"/>
  <c r="AO162" i="3"/>
  <c r="AO163" i="3"/>
  <c r="AO164" i="3"/>
  <c r="AO165" i="3"/>
  <c r="AO166" i="3"/>
  <c r="AO167" i="3"/>
  <c r="AO168" i="3"/>
  <c r="AO169" i="3"/>
  <c r="AO170" i="3"/>
  <c r="AO171" i="3"/>
  <c r="AO172" i="3"/>
  <c r="AO173" i="3"/>
  <c r="AO174" i="3"/>
  <c r="AO175" i="3"/>
  <c r="AO176" i="3"/>
  <c r="AO177" i="3"/>
  <c r="AO178" i="3"/>
  <c r="AO179" i="3"/>
  <c r="AO180" i="3"/>
  <c r="AO181" i="3"/>
  <c r="AO182" i="3"/>
  <c r="AO183" i="3"/>
  <c r="AO184" i="3"/>
  <c r="AO185" i="3"/>
  <c r="AO186" i="3"/>
  <c r="AO187" i="3"/>
  <c r="AO188" i="3"/>
  <c r="AO189" i="3"/>
  <c r="AO190" i="3"/>
  <c r="AO191" i="3"/>
  <c r="AO192" i="3"/>
  <c r="AO193" i="3"/>
  <c r="AO194" i="3"/>
  <c r="AO195" i="3"/>
  <c r="AO196" i="3"/>
  <c r="AO197" i="3"/>
  <c r="AO198" i="3"/>
  <c r="AO199" i="3"/>
  <c r="AO200" i="3"/>
  <c r="AO201" i="3"/>
  <c r="AO202" i="3"/>
  <c r="AO203" i="3"/>
  <c r="AO204" i="3"/>
  <c r="AO205" i="3"/>
  <c r="AO206" i="3"/>
  <c r="AO207" i="3"/>
  <c r="AO208" i="3"/>
  <c r="AO209" i="3"/>
  <c r="AO210" i="3"/>
  <c r="AO211" i="3"/>
  <c r="AO212" i="3"/>
  <c r="AO213" i="3"/>
  <c r="AO214" i="3"/>
  <c r="AO215" i="3"/>
  <c r="AO216" i="3"/>
  <c r="AO217" i="3"/>
  <c r="AO218" i="3"/>
  <c r="AO219" i="3"/>
  <c r="AO220" i="3"/>
  <c r="AO221" i="3"/>
  <c r="AO222" i="3"/>
  <c r="AO223" i="3"/>
  <c r="AO224" i="3"/>
  <c r="AO225" i="3"/>
  <c r="AO226" i="3"/>
  <c r="AO227" i="3"/>
  <c r="AO228" i="3"/>
  <c r="AO229" i="3"/>
  <c r="AO230" i="3"/>
  <c r="AO231" i="3"/>
  <c r="AO232" i="3"/>
  <c r="AO233" i="3"/>
  <c r="AO234" i="3"/>
  <c r="AO235" i="3"/>
  <c r="AO236" i="3"/>
  <c r="AO237" i="3"/>
  <c r="AO238" i="3"/>
  <c r="AO239" i="3"/>
  <c r="AO240" i="3"/>
  <c r="AO241" i="3"/>
  <c r="AO242" i="3"/>
  <c r="AO243" i="3"/>
  <c r="AO244" i="3"/>
  <c r="AO245" i="3"/>
  <c r="AO246" i="3"/>
  <c r="AO247" i="3"/>
  <c r="AO248" i="3"/>
  <c r="AO249" i="3"/>
  <c r="AO250" i="3"/>
  <c r="AO251" i="3"/>
  <c r="AO252" i="3"/>
  <c r="AO253" i="3"/>
  <c r="AO254" i="3"/>
  <c r="AO255" i="3"/>
  <c r="AO256" i="3"/>
  <c r="AO257" i="3"/>
  <c r="AO258" i="3"/>
  <c r="AO259" i="3"/>
  <c r="AO260" i="3"/>
  <c r="AO261" i="3"/>
  <c r="AO262" i="3"/>
  <c r="AO263" i="3"/>
  <c r="AO264" i="3"/>
  <c r="AO265" i="3"/>
  <c r="AO266" i="3"/>
  <c r="AO267" i="3"/>
  <c r="AO268" i="3"/>
  <c r="AO269" i="3"/>
  <c r="AO270" i="3"/>
  <c r="AO271" i="3"/>
  <c r="AO272" i="3"/>
  <c r="AO273" i="3"/>
  <c r="AO274" i="3"/>
  <c r="AO275" i="3"/>
  <c r="AO276" i="3"/>
  <c r="AO277" i="3"/>
  <c r="AO278" i="3"/>
  <c r="AO279" i="3"/>
  <c r="AO280" i="3"/>
  <c r="AO281" i="3"/>
  <c r="AO282" i="3"/>
  <c r="AO283" i="3"/>
  <c r="AO284" i="3"/>
  <c r="AO285" i="3"/>
  <c r="AO286" i="3"/>
  <c r="AO287" i="3"/>
  <c r="AO288" i="3"/>
  <c r="AO289" i="3"/>
  <c r="AO290" i="3"/>
  <c r="AO291" i="3"/>
  <c r="AO292" i="3"/>
  <c r="AO293" i="3"/>
  <c r="AO294" i="3"/>
  <c r="AO295" i="3"/>
  <c r="AO296" i="3"/>
  <c r="AO297" i="3"/>
  <c r="AO298" i="3"/>
  <c r="AO299" i="3"/>
  <c r="AO300" i="3"/>
  <c r="AO301" i="3"/>
  <c r="AO302" i="3"/>
  <c r="AO303" i="3"/>
  <c r="AO304" i="3"/>
  <c r="AO305" i="3"/>
  <c r="AO306" i="3"/>
  <c r="AO307" i="3"/>
  <c r="AO308" i="3"/>
  <c r="AO309" i="3"/>
  <c r="AO310" i="3"/>
  <c r="AO311" i="3"/>
  <c r="AO312" i="3"/>
  <c r="AO313" i="3"/>
  <c r="AO314" i="3"/>
  <c r="AO315" i="3"/>
  <c r="AO316" i="3"/>
  <c r="AO317" i="3"/>
  <c r="AO318" i="3"/>
  <c r="AO319" i="3"/>
  <c r="AO320" i="3"/>
  <c r="AO321" i="3"/>
  <c r="AO322" i="3"/>
  <c r="AO323" i="3"/>
  <c r="AO324" i="3"/>
  <c r="AO325" i="3"/>
  <c r="AO326" i="3"/>
  <c r="AO327" i="3"/>
  <c r="AO328" i="3"/>
  <c r="AO329" i="3"/>
  <c r="AO330" i="3"/>
  <c r="AO331" i="3"/>
  <c r="AO332" i="3"/>
  <c r="AO333" i="3"/>
  <c r="AO334" i="3"/>
  <c r="AO335" i="3"/>
  <c r="AO336" i="3"/>
  <c r="AO337" i="3"/>
  <c r="AO338" i="3"/>
  <c r="AO339" i="3"/>
  <c r="AO340" i="3"/>
  <c r="AO341" i="3"/>
  <c r="AO342" i="3"/>
  <c r="AO343" i="3"/>
  <c r="AO344" i="3"/>
  <c r="AO345" i="3"/>
  <c r="AO346" i="3"/>
  <c r="AO347" i="3"/>
  <c r="AO348" i="3"/>
  <c r="AO349" i="3"/>
  <c r="AO350" i="3"/>
  <c r="AO351" i="3"/>
  <c r="AO352" i="3"/>
  <c r="AO353" i="3"/>
  <c r="AO354" i="3"/>
  <c r="AO355" i="3"/>
  <c r="AO356" i="3"/>
  <c r="AO357" i="3"/>
  <c r="AO358" i="3"/>
  <c r="AO359" i="3"/>
  <c r="AO360" i="3"/>
  <c r="AO361" i="3"/>
  <c r="AO362" i="3"/>
  <c r="AO363" i="3"/>
  <c r="AO364" i="3"/>
  <c r="AO365" i="3"/>
  <c r="AO366" i="3"/>
  <c r="AO367" i="3"/>
  <c r="AO368" i="3"/>
  <c r="AO369" i="3"/>
  <c r="AO370" i="3"/>
  <c r="AO371" i="3"/>
  <c r="AO372" i="3"/>
  <c r="AO373" i="3"/>
  <c r="AO374" i="3"/>
  <c r="AO375" i="3"/>
  <c r="AO376" i="3"/>
  <c r="AO377" i="3"/>
  <c r="AO378" i="3"/>
  <c r="AO379" i="3"/>
  <c r="AO380" i="3"/>
  <c r="AO381" i="3"/>
  <c r="AO382" i="3"/>
  <c r="AO383" i="3"/>
  <c r="AO384" i="3"/>
  <c r="AO385" i="3"/>
  <c r="AO386" i="3"/>
  <c r="AO387" i="3"/>
  <c r="AO388" i="3"/>
  <c r="AO389" i="3"/>
  <c r="AO390" i="3"/>
  <c r="AO391" i="3"/>
  <c r="AO392" i="3"/>
  <c r="AO393" i="3"/>
  <c r="AO394" i="3"/>
  <c r="AO395" i="3"/>
  <c r="AO396" i="3"/>
  <c r="AO397" i="3"/>
  <c r="AO398" i="3"/>
  <c r="AO399" i="3"/>
  <c r="AO400" i="3"/>
  <c r="AO401" i="3"/>
  <c r="AO402" i="3"/>
  <c r="AO403" i="3"/>
  <c r="AO404" i="3"/>
  <c r="AO405" i="3"/>
  <c r="AO406" i="3"/>
  <c r="AO407" i="3"/>
  <c r="AO408" i="3"/>
  <c r="AO409" i="3"/>
  <c r="AO410" i="3"/>
  <c r="AO411" i="3"/>
  <c r="AO412" i="3"/>
  <c r="AO413" i="3"/>
  <c r="AO414" i="3"/>
  <c r="AO415" i="3"/>
  <c r="AO416" i="3"/>
  <c r="AO417" i="3"/>
  <c r="AO418" i="3"/>
  <c r="AO419" i="3"/>
  <c r="AO420" i="3"/>
  <c r="AO421" i="3"/>
  <c r="AO422" i="3"/>
  <c r="AO423" i="3"/>
  <c r="AO424" i="3"/>
  <c r="AO425" i="3"/>
  <c r="AO426" i="3"/>
  <c r="AO427" i="3"/>
  <c r="AO428" i="3"/>
  <c r="AO429" i="3"/>
  <c r="AO430" i="3"/>
  <c r="AO431" i="3"/>
  <c r="AO432" i="3"/>
  <c r="AO433" i="3"/>
  <c r="AO434" i="3"/>
  <c r="AO435" i="3"/>
  <c r="AO436" i="3"/>
  <c r="AO437" i="3"/>
  <c r="AO438" i="3"/>
  <c r="AO439" i="3"/>
  <c r="AO440" i="3"/>
  <c r="AO441" i="3"/>
  <c r="AO442" i="3"/>
  <c r="AO443" i="3"/>
  <c r="AO444" i="3"/>
  <c r="AO445" i="3"/>
  <c r="AO446" i="3"/>
  <c r="AO447" i="3"/>
  <c r="AO448" i="3"/>
  <c r="AO449" i="3"/>
  <c r="AO450" i="3"/>
  <c r="AO451" i="3"/>
  <c r="AO452" i="3"/>
  <c r="AO453" i="3"/>
  <c r="AO454" i="3"/>
  <c r="AO455" i="3"/>
  <c r="AO456" i="3"/>
  <c r="AO457" i="3"/>
  <c r="AO458" i="3"/>
  <c r="AO459" i="3"/>
  <c r="AO460" i="3"/>
  <c r="AO461" i="3"/>
  <c r="AO462" i="3"/>
  <c r="AO463" i="3"/>
  <c r="AO464" i="3"/>
  <c r="AO465" i="3"/>
  <c r="AO466" i="3"/>
  <c r="AO467" i="3"/>
  <c r="AO468" i="3"/>
  <c r="AO469" i="3"/>
  <c r="AO470" i="3"/>
  <c r="AO471" i="3"/>
  <c r="AO472" i="3"/>
  <c r="AO473" i="3"/>
  <c r="AO474" i="3"/>
  <c r="AO475" i="3"/>
  <c r="AO476" i="3"/>
  <c r="AO477" i="3"/>
  <c r="AO478" i="3"/>
  <c r="AO479" i="3"/>
  <c r="AO480" i="3"/>
  <c r="AO481" i="3"/>
  <c r="AO482" i="3"/>
  <c r="AO483" i="3"/>
  <c r="AO484" i="3"/>
  <c r="AO485" i="3"/>
  <c r="AO486" i="3"/>
  <c r="AO487" i="3"/>
  <c r="AO488" i="3"/>
  <c r="AO489" i="3"/>
  <c r="AO490" i="3"/>
  <c r="AO491" i="3"/>
  <c r="AO492" i="3"/>
  <c r="AO493" i="3"/>
  <c r="AO494" i="3"/>
  <c r="AO495" i="3"/>
  <c r="AO496" i="3"/>
  <c r="AO497" i="3"/>
  <c r="AO498" i="3"/>
  <c r="AO499" i="3"/>
  <c r="AO500" i="3"/>
  <c r="AO501" i="3"/>
  <c r="AO502" i="3"/>
  <c r="AO503" i="3"/>
  <c r="AO504" i="3"/>
  <c r="AO505" i="3"/>
  <c r="AO506" i="3"/>
  <c r="AO507" i="3"/>
  <c r="AO508" i="3"/>
  <c r="AO509" i="3"/>
  <c r="AO510" i="3"/>
  <c r="AO511" i="3"/>
  <c r="AO512" i="3"/>
  <c r="AO513" i="3"/>
  <c r="AO514" i="3"/>
  <c r="AO515" i="3"/>
  <c r="AO516" i="3"/>
  <c r="AO517" i="3"/>
  <c r="AO518" i="3"/>
  <c r="AO519" i="3"/>
  <c r="AO520" i="3"/>
  <c r="AO521" i="3"/>
  <c r="AO522" i="3"/>
  <c r="AO523" i="3"/>
  <c r="AO524" i="3"/>
  <c r="AO525" i="3"/>
  <c r="AO526" i="3"/>
  <c r="AO527" i="3"/>
  <c r="AO528" i="3"/>
  <c r="AO529" i="3"/>
  <c r="AO530" i="3"/>
  <c r="AO531" i="3"/>
  <c r="AO532" i="3"/>
  <c r="AO533" i="3"/>
  <c r="AO534" i="3"/>
  <c r="AO535" i="3"/>
  <c r="AO536" i="3"/>
  <c r="AO537" i="3"/>
  <c r="AO538" i="3"/>
  <c r="AO539" i="3"/>
  <c r="AO540" i="3"/>
  <c r="AO541" i="3"/>
  <c r="AO542" i="3"/>
  <c r="AO543" i="3"/>
  <c r="AO544" i="3"/>
  <c r="AO545" i="3"/>
  <c r="AO546" i="3"/>
  <c r="AN3" i="3"/>
  <c r="AN4" i="3"/>
  <c r="AN5" i="3"/>
  <c r="AN6" i="3"/>
  <c r="AN7" i="3"/>
  <c r="AN8" i="3"/>
  <c r="AN9" i="3"/>
  <c r="AN10" i="3"/>
  <c r="AN11" i="3"/>
  <c r="AN12" i="3"/>
  <c r="AN13" i="3"/>
  <c r="AN14" i="3"/>
  <c r="AN15" i="3"/>
  <c r="AN16" i="3"/>
  <c r="AN17" i="3"/>
  <c r="AN18" i="3"/>
  <c r="AN19" i="3"/>
  <c r="AN20" i="3"/>
  <c r="AN21" i="3"/>
  <c r="AN22" i="3"/>
  <c r="AN23" i="3"/>
  <c r="AN24" i="3"/>
  <c r="AN25" i="3"/>
  <c r="AN26" i="3"/>
  <c r="AN27" i="3"/>
  <c r="AN28" i="3"/>
  <c r="AN29" i="3"/>
  <c r="AN30" i="3"/>
  <c r="AN31" i="3"/>
  <c r="AN32" i="3"/>
  <c r="AN33" i="3"/>
  <c r="AN34" i="3"/>
  <c r="AN35" i="3"/>
  <c r="AN36" i="3"/>
  <c r="AN37" i="3"/>
  <c r="AN38" i="3"/>
  <c r="AN39" i="3"/>
  <c r="AN40" i="3"/>
  <c r="AN41" i="3"/>
  <c r="AN42" i="3"/>
  <c r="AN43" i="3"/>
  <c r="AN44" i="3"/>
  <c r="AN45" i="3"/>
  <c r="AN46" i="3"/>
  <c r="AN47" i="3"/>
  <c r="AN48" i="3"/>
  <c r="AN49" i="3"/>
  <c r="AN50" i="3"/>
  <c r="AN51" i="3"/>
  <c r="AN52" i="3"/>
  <c r="AN53" i="3"/>
  <c r="AN54" i="3"/>
  <c r="AN55" i="3"/>
  <c r="AN56" i="3"/>
  <c r="AN57" i="3"/>
  <c r="AN58" i="3"/>
  <c r="AN59" i="3"/>
  <c r="AN60" i="3"/>
  <c r="AN61" i="3"/>
  <c r="AN62" i="3"/>
  <c r="AN63" i="3"/>
  <c r="AN64" i="3"/>
  <c r="AN65" i="3"/>
  <c r="AN66" i="3"/>
  <c r="AN67" i="3"/>
  <c r="AN68" i="3"/>
  <c r="AN69" i="3"/>
  <c r="AN70" i="3"/>
  <c r="AN71" i="3"/>
  <c r="AN72" i="3"/>
  <c r="AN73" i="3"/>
  <c r="AN74" i="3"/>
  <c r="AN75" i="3"/>
  <c r="AN76" i="3"/>
  <c r="AN77" i="3"/>
  <c r="AN78" i="3"/>
  <c r="AN79" i="3"/>
  <c r="AN80" i="3"/>
  <c r="AN81" i="3"/>
  <c r="AN82" i="3"/>
  <c r="AN83" i="3"/>
  <c r="AN84" i="3"/>
  <c r="AN85" i="3"/>
  <c r="AN86" i="3"/>
  <c r="AN87" i="3"/>
  <c r="AN88" i="3"/>
  <c r="AN89" i="3"/>
  <c r="AN90" i="3"/>
  <c r="AN91" i="3"/>
  <c r="AN92" i="3"/>
  <c r="AN93" i="3"/>
  <c r="AN94" i="3"/>
  <c r="AN95" i="3"/>
  <c r="AN96" i="3"/>
  <c r="AN97" i="3"/>
  <c r="AN98" i="3"/>
  <c r="AN99" i="3"/>
  <c r="AN100" i="3"/>
  <c r="AN101" i="3"/>
  <c r="AN102" i="3"/>
  <c r="AN103" i="3"/>
  <c r="AN104" i="3"/>
  <c r="AN105" i="3"/>
  <c r="AN106" i="3"/>
  <c r="AN107" i="3"/>
  <c r="AN108" i="3"/>
  <c r="AN109" i="3"/>
  <c r="AN124" i="3"/>
  <c r="AN125" i="3"/>
  <c r="AN126" i="3"/>
  <c r="AN127" i="3"/>
  <c r="AN128" i="3"/>
  <c r="AN129" i="3"/>
  <c r="AN130" i="3"/>
  <c r="AN131" i="3"/>
  <c r="AN132" i="3"/>
  <c r="AN133" i="3"/>
  <c r="AN134" i="3"/>
  <c r="AN135" i="3"/>
  <c r="AN136" i="3"/>
  <c r="AN137" i="3"/>
  <c r="AN138" i="3"/>
  <c r="AN139" i="3"/>
  <c r="AN140" i="3"/>
  <c r="AN141" i="3"/>
  <c r="AN142" i="3"/>
  <c r="AN143" i="3"/>
  <c r="AN144" i="3"/>
  <c r="AN145" i="3"/>
  <c r="AN146" i="3"/>
  <c r="AN147" i="3"/>
  <c r="AN148" i="3"/>
  <c r="AN149" i="3"/>
  <c r="AN150" i="3"/>
  <c r="AN151" i="3"/>
  <c r="AN152" i="3"/>
  <c r="AN153" i="3"/>
  <c r="AN154" i="3"/>
  <c r="AN155" i="3"/>
  <c r="AN156" i="3"/>
  <c r="AN157" i="3"/>
  <c r="AN158" i="3"/>
  <c r="AN159" i="3"/>
  <c r="AN160" i="3"/>
  <c r="AN161" i="3"/>
  <c r="AN162" i="3"/>
  <c r="AN163" i="3"/>
  <c r="AN164" i="3"/>
  <c r="AN165" i="3"/>
  <c r="AN166" i="3"/>
  <c r="AN167" i="3"/>
  <c r="AN168" i="3"/>
  <c r="AN169" i="3"/>
  <c r="AN170" i="3"/>
  <c r="AN171" i="3"/>
  <c r="AN172" i="3"/>
  <c r="AN173" i="3"/>
  <c r="AN174" i="3"/>
  <c r="AN175" i="3"/>
  <c r="AN176" i="3"/>
  <c r="AN177" i="3"/>
  <c r="AN178" i="3"/>
  <c r="AN179" i="3"/>
  <c r="AN180" i="3"/>
  <c r="AN181" i="3"/>
  <c r="AN182" i="3"/>
  <c r="AN183" i="3"/>
  <c r="AN184" i="3"/>
  <c r="AN185" i="3"/>
  <c r="AN186" i="3"/>
  <c r="AN187" i="3"/>
  <c r="AN188" i="3"/>
  <c r="AN189" i="3"/>
  <c r="AN190" i="3"/>
  <c r="AN191" i="3"/>
  <c r="AN192" i="3"/>
  <c r="AN193" i="3"/>
  <c r="AN194" i="3"/>
  <c r="AN195" i="3"/>
  <c r="AN196" i="3"/>
  <c r="AN197" i="3"/>
  <c r="AN198" i="3"/>
  <c r="AN199" i="3"/>
  <c r="AN200" i="3"/>
  <c r="AN201" i="3"/>
  <c r="AN202" i="3"/>
  <c r="AN203" i="3"/>
  <c r="AN204" i="3"/>
  <c r="AN205" i="3"/>
  <c r="AN206" i="3"/>
  <c r="AN207" i="3"/>
  <c r="AN208" i="3"/>
  <c r="AN209" i="3"/>
  <c r="AN210" i="3"/>
  <c r="AN211" i="3"/>
  <c r="AN212" i="3"/>
  <c r="AN213" i="3"/>
  <c r="AN214" i="3"/>
  <c r="AN215" i="3"/>
  <c r="AN216" i="3"/>
  <c r="AN217" i="3"/>
  <c r="AN218" i="3"/>
  <c r="AN219" i="3"/>
  <c r="AN220" i="3"/>
  <c r="AN221" i="3"/>
  <c r="AN222" i="3"/>
  <c r="AN223" i="3"/>
  <c r="AN224" i="3"/>
  <c r="AN225" i="3"/>
  <c r="AN226" i="3"/>
  <c r="AN227" i="3"/>
  <c r="AN228" i="3"/>
  <c r="AN229" i="3"/>
  <c r="AN230" i="3"/>
  <c r="AN231" i="3"/>
  <c r="AN232" i="3"/>
  <c r="AN233" i="3"/>
  <c r="AN234" i="3"/>
  <c r="AN235" i="3"/>
  <c r="AN236" i="3"/>
  <c r="AN237" i="3"/>
  <c r="AN238" i="3"/>
  <c r="AN239" i="3"/>
  <c r="AN240" i="3"/>
  <c r="AN241" i="3"/>
  <c r="AN242" i="3"/>
  <c r="AN243" i="3"/>
  <c r="AN244" i="3"/>
  <c r="AN245" i="3"/>
  <c r="AN246" i="3"/>
  <c r="AN247" i="3"/>
  <c r="AN248" i="3"/>
  <c r="AN249" i="3"/>
  <c r="AN250" i="3"/>
  <c r="AN251" i="3"/>
  <c r="AN252" i="3"/>
  <c r="AN253" i="3"/>
  <c r="AN254" i="3"/>
  <c r="AN255" i="3"/>
  <c r="AN256" i="3"/>
  <c r="AN257" i="3"/>
  <c r="AN258" i="3"/>
  <c r="AN259" i="3"/>
  <c r="AN260" i="3"/>
  <c r="AN261" i="3"/>
  <c r="AN262" i="3"/>
  <c r="AN263" i="3"/>
  <c r="AN264" i="3"/>
  <c r="AN265" i="3"/>
  <c r="AN266" i="3"/>
  <c r="AN267" i="3"/>
  <c r="AN268" i="3"/>
  <c r="AN269" i="3"/>
  <c r="AN270" i="3"/>
  <c r="AN271" i="3"/>
  <c r="AN272" i="3"/>
  <c r="AN273" i="3"/>
  <c r="AN274" i="3"/>
  <c r="AN275" i="3"/>
  <c r="AN276" i="3"/>
  <c r="AN277" i="3"/>
  <c r="AN278" i="3"/>
  <c r="AN279" i="3"/>
  <c r="AN280" i="3"/>
  <c r="AN281" i="3"/>
  <c r="AN282" i="3"/>
  <c r="AN283" i="3"/>
  <c r="AN284" i="3"/>
  <c r="AN285" i="3"/>
  <c r="AN286" i="3"/>
  <c r="AN287" i="3"/>
  <c r="AN288" i="3"/>
  <c r="AN289" i="3"/>
  <c r="AN290" i="3"/>
  <c r="AN291" i="3"/>
  <c r="AN292" i="3"/>
  <c r="AN293" i="3"/>
  <c r="AN294" i="3"/>
  <c r="AN295" i="3"/>
  <c r="AN296" i="3"/>
  <c r="AN297" i="3"/>
  <c r="AN298" i="3"/>
  <c r="AN299" i="3"/>
  <c r="AN300" i="3"/>
  <c r="AN301" i="3"/>
  <c r="AN302" i="3"/>
  <c r="AN303" i="3"/>
  <c r="AN304" i="3"/>
  <c r="AN305" i="3"/>
  <c r="AN306" i="3"/>
  <c r="AN307" i="3"/>
  <c r="AN308" i="3"/>
  <c r="AN309" i="3"/>
  <c r="AN310" i="3"/>
  <c r="AN311" i="3"/>
  <c r="AN312" i="3"/>
  <c r="AN313" i="3"/>
  <c r="AN314" i="3"/>
  <c r="AN315" i="3"/>
  <c r="AN316" i="3"/>
  <c r="AN317" i="3"/>
  <c r="AN318" i="3"/>
  <c r="AN319" i="3"/>
  <c r="AN320" i="3"/>
  <c r="AN321" i="3"/>
  <c r="AN322" i="3"/>
  <c r="AN323" i="3"/>
  <c r="AN324" i="3"/>
  <c r="AN325" i="3"/>
  <c r="AN326" i="3"/>
  <c r="AN327" i="3"/>
  <c r="AN328" i="3"/>
  <c r="AN329" i="3"/>
  <c r="AN330" i="3"/>
  <c r="AN331" i="3"/>
  <c r="AN332" i="3"/>
  <c r="AN333" i="3"/>
  <c r="AN334" i="3"/>
  <c r="AN335" i="3"/>
  <c r="AN336" i="3"/>
  <c r="AN337" i="3"/>
  <c r="AN338" i="3"/>
  <c r="AN339" i="3"/>
  <c r="AN340" i="3"/>
  <c r="AN341" i="3"/>
  <c r="AN342" i="3"/>
  <c r="AN343" i="3"/>
  <c r="AN344" i="3"/>
  <c r="AN345" i="3"/>
  <c r="AN346" i="3"/>
  <c r="AN347" i="3"/>
  <c r="AN348" i="3"/>
  <c r="AN349" i="3"/>
  <c r="AN350" i="3"/>
  <c r="AN351" i="3"/>
  <c r="AN352" i="3"/>
  <c r="AN353" i="3"/>
  <c r="AN354" i="3"/>
  <c r="AN355" i="3"/>
  <c r="AN356" i="3"/>
  <c r="AN357" i="3"/>
  <c r="AN358" i="3"/>
  <c r="AN359" i="3"/>
  <c r="AN360" i="3"/>
  <c r="AN361" i="3"/>
  <c r="AN362" i="3"/>
  <c r="AN363" i="3"/>
  <c r="AN364" i="3"/>
  <c r="AN365" i="3"/>
  <c r="AN366" i="3"/>
  <c r="AN367" i="3"/>
  <c r="AN368" i="3"/>
  <c r="AN369" i="3"/>
  <c r="AN370" i="3"/>
  <c r="AN371" i="3"/>
  <c r="AN372" i="3"/>
  <c r="AN373" i="3"/>
  <c r="AN374" i="3"/>
  <c r="AN375" i="3"/>
  <c r="AN376" i="3"/>
  <c r="AN377" i="3"/>
  <c r="AN378" i="3"/>
  <c r="AN379" i="3"/>
  <c r="AN380" i="3"/>
  <c r="AN381" i="3"/>
  <c r="AN382" i="3"/>
  <c r="AN383" i="3"/>
  <c r="AN384" i="3"/>
  <c r="AN385" i="3"/>
  <c r="AN386" i="3"/>
  <c r="AN387" i="3"/>
  <c r="AN388" i="3"/>
  <c r="AN389" i="3"/>
  <c r="AN390" i="3"/>
  <c r="AN391" i="3"/>
  <c r="AN392" i="3"/>
  <c r="AN393" i="3"/>
  <c r="AN394" i="3"/>
  <c r="AN395" i="3"/>
  <c r="AN396" i="3"/>
  <c r="AN397" i="3"/>
  <c r="AN398" i="3"/>
  <c r="AN399" i="3"/>
  <c r="AN400" i="3"/>
  <c r="AN401" i="3"/>
  <c r="AN402" i="3"/>
  <c r="AN403" i="3"/>
  <c r="AN404" i="3"/>
  <c r="AN405" i="3"/>
  <c r="AN406" i="3"/>
  <c r="AN407" i="3"/>
  <c r="AN408" i="3"/>
  <c r="AN409" i="3"/>
  <c r="AN410" i="3"/>
  <c r="AN411" i="3"/>
  <c r="AN412" i="3"/>
  <c r="AN413" i="3"/>
  <c r="AN414" i="3"/>
  <c r="AN415" i="3"/>
  <c r="AN416" i="3"/>
  <c r="AN417" i="3"/>
  <c r="AN418" i="3"/>
  <c r="AN419" i="3"/>
  <c r="AN420" i="3"/>
  <c r="AN421" i="3"/>
  <c r="AN422" i="3"/>
  <c r="AN423" i="3"/>
  <c r="AN424" i="3"/>
  <c r="AN425" i="3"/>
  <c r="AN426" i="3"/>
  <c r="AN427" i="3"/>
  <c r="AN428" i="3"/>
  <c r="AN429" i="3"/>
  <c r="AN430" i="3"/>
  <c r="AN431" i="3"/>
  <c r="AN432" i="3"/>
  <c r="AN433" i="3"/>
  <c r="AN434" i="3"/>
  <c r="AN435" i="3"/>
  <c r="AN436" i="3"/>
  <c r="AN437" i="3"/>
  <c r="AN438" i="3"/>
  <c r="AN439" i="3"/>
  <c r="AN440" i="3"/>
  <c r="AN441" i="3"/>
  <c r="AN442" i="3"/>
  <c r="AN443" i="3"/>
  <c r="AN444" i="3"/>
  <c r="AN445" i="3"/>
  <c r="AN446" i="3"/>
  <c r="AN447" i="3"/>
  <c r="AN448" i="3"/>
  <c r="AN449" i="3"/>
  <c r="AN450" i="3"/>
  <c r="AN451" i="3"/>
  <c r="AN452" i="3"/>
  <c r="AN453" i="3"/>
  <c r="AN454" i="3"/>
  <c r="AN455" i="3"/>
  <c r="AN456" i="3"/>
  <c r="AN457" i="3"/>
  <c r="AN458" i="3"/>
  <c r="AN459" i="3"/>
  <c r="AN460" i="3"/>
  <c r="AN461" i="3"/>
  <c r="AN462" i="3"/>
  <c r="AN463" i="3"/>
  <c r="AN464" i="3"/>
  <c r="AN465" i="3"/>
  <c r="AN466" i="3"/>
  <c r="AN467" i="3"/>
  <c r="AN468" i="3"/>
  <c r="AN469" i="3"/>
  <c r="AN470" i="3"/>
  <c r="AN471" i="3"/>
  <c r="AN472" i="3"/>
  <c r="AN473" i="3"/>
  <c r="AN474" i="3"/>
  <c r="AN475" i="3"/>
  <c r="AN476" i="3"/>
  <c r="AN477" i="3"/>
  <c r="AN478" i="3"/>
  <c r="AN479" i="3"/>
  <c r="AN480" i="3"/>
  <c r="AN481" i="3"/>
  <c r="AN482" i="3"/>
  <c r="AN483" i="3"/>
  <c r="AN484" i="3"/>
  <c r="AN485" i="3"/>
  <c r="AN486" i="3"/>
  <c r="AN487" i="3"/>
  <c r="AN488" i="3"/>
  <c r="AN489" i="3"/>
  <c r="AN490" i="3"/>
  <c r="AN491" i="3"/>
  <c r="AN492" i="3"/>
  <c r="AN493" i="3"/>
  <c r="AN494" i="3"/>
  <c r="AN495" i="3"/>
  <c r="AN496" i="3"/>
  <c r="AN497" i="3"/>
  <c r="AN498" i="3"/>
  <c r="AN499" i="3"/>
  <c r="AN500" i="3"/>
  <c r="AN501" i="3"/>
  <c r="AN502" i="3"/>
  <c r="AN503" i="3"/>
  <c r="AN504" i="3"/>
  <c r="AN505" i="3"/>
  <c r="AN506" i="3"/>
  <c r="AN507" i="3"/>
  <c r="AN508" i="3"/>
  <c r="AN509" i="3"/>
  <c r="AN510" i="3"/>
  <c r="AN511" i="3"/>
  <c r="AN512" i="3"/>
  <c r="AN513" i="3"/>
  <c r="AN514" i="3"/>
  <c r="AN515" i="3"/>
  <c r="AN516" i="3"/>
  <c r="AN517" i="3"/>
  <c r="AN518" i="3"/>
  <c r="AN519" i="3"/>
  <c r="AN520" i="3"/>
  <c r="AN521" i="3"/>
  <c r="AN522" i="3"/>
  <c r="AN523" i="3"/>
  <c r="AN524" i="3"/>
  <c r="AN525" i="3"/>
  <c r="AN526" i="3"/>
  <c r="AN527" i="3"/>
  <c r="AN528" i="3"/>
  <c r="AN529" i="3"/>
  <c r="AN530" i="3"/>
  <c r="AN531" i="3"/>
  <c r="AN532" i="3"/>
  <c r="AN533" i="3"/>
  <c r="AN534" i="3"/>
  <c r="AN535" i="3"/>
  <c r="AN536" i="3"/>
  <c r="AN537" i="3"/>
  <c r="AN538" i="3"/>
  <c r="AN539" i="3"/>
  <c r="AN540" i="3"/>
  <c r="AN541" i="3"/>
  <c r="AN542" i="3"/>
  <c r="AN543" i="3"/>
  <c r="AN544" i="3"/>
  <c r="AN545" i="3"/>
  <c r="AN546" i="3"/>
  <c r="AM3" i="3"/>
  <c r="AM4" i="3"/>
  <c r="AM5" i="3"/>
  <c r="AM6" i="3"/>
  <c r="AM7" i="3"/>
  <c r="AM8" i="3"/>
  <c r="AM9" i="3"/>
  <c r="AM10" i="3"/>
  <c r="AM11" i="3"/>
  <c r="AM12" i="3"/>
  <c r="AM13" i="3"/>
  <c r="AM14" i="3"/>
  <c r="AM15" i="3"/>
  <c r="AM16" i="3"/>
  <c r="AM17" i="3"/>
  <c r="AM18" i="3"/>
  <c r="AM19" i="3"/>
  <c r="AM20" i="3"/>
  <c r="AM21" i="3"/>
  <c r="AM22" i="3"/>
  <c r="AM23" i="3"/>
  <c r="AM24" i="3"/>
  <c r="AM25" i="3"/>
  <c r="AM26" i="3"/>
  <c r="AM27" i="3"/>
  <c r="AM28" i="3"/>
  <c r="AM29" i="3"/>
  <c r="AM30" i="3"/>
  <c r="AM31" i="3"/>
  <c r="AM32" i="3"/>
  <c r="AM33" i="3"/>
  <c r="AM34" i="3"/>
  <c r="AM35" i="3"/>
  <c r="AM36" i="3"/>
  <c r="AM37" i="3"/>
  <c r="AM38" i="3"/>
  <c r="AM39" i="3"/>
  <c r="AM40" i="3"/>
  <c r="AM41" i="3"/>
  <c r="AM42" i="3"/>
  <c r="AM43" i="3"/>
  <c r="AM44" i="3"/>
  <c r="AM45" i="3"/>
  <c r="AM46" i="3"/>
  <c r="AM47" i="3"/>
  <c r="AM48" i="3"/>
  <c r="AM49" i="3"/>
  <c r="AM50" i="3"/>
  <c r="AM51" i="3"/>
  <c r="AM52" i="3"/>
  <c r="AM53" i="3"/>
  <c r="AM54" i="3"/>
  <c r="AM55" i="3"/>
  <c r="AM56" i="3"/>
  <c r="AM57" i="3"/>
  <c r="AM58" i="3"/>
  <c r="AM59" i="3"/>
  <c r="AM60" i="3"/>
  <c r="AM61" i="3"/>
  <c r="AM62" i="3"/>
  <c r="AM63" i="3"/>
  <c r="AM64" i="3"/>
  <c r="AM65" i="3"/>
  <c r="AM66" i="3"/>
  <c r="AM67" i="3"/>
  <c r="AM68" i="3"/>
  <c r="AM69" i="3"/>
  <c r="AM70" i="3"/>
  <c r="AM71" i="3"/>
  <c r="AM72" i="3"/>
  <c r="AM73" i="3"/>
  <c r="AM74" i="3"/>
  <c r="AM75" i="3"/>
  <c r="AM76" i="3"/>
  <c r="AM77" i="3"/>
  <c r="AM78" i="3"/>
  <c r="AM79" i="3"/>
  <c r="AM80" i="3"/>
  <c r="AM81" i="3"/>
  <c r="AM82" i="3"/>
  <c r="AM83" i="3"/>
  <c r="AM84" i="3"/>
  <c r="AM85" i="3"/>
  <c r="AM86" i="3"/>
  <c r="AM87" i="3"/>
  <c r="AM88" i="3"/>
  <c r="AM89" i="3"/>
  <c r="AM90" i="3"/>
  <c r="AM91" i="3"/>
  <c r="AM92" i="3"/>
  <c r="AM93" i="3"/>
  <c r="AM94" i="3"/>
  <c r="AM95" i="3"/>
  <c r="AM96" i="3"/>
  <c r="AM97" i="3"/>
  <c r="AM98" i="3"/>
  <c r="AM99" i="3"/>
  <c r="AM100" i="3"/>
  <c r="AM101" i="3"/>
  <c r="AM102" i="3"/>
  <c r="AM103" i="3"/>
  <c r="AM104" i="3"/>
  <c r="AM105" i="3"/>
  <c r="AM106" i="3"/>
  <c r="AM107" i="3"/>
  <c r="AM108" i="3"/>
  <c r="AM109" i="3"/>
  <c r="AM124" i="3"/>
  <c r="AM125" i="3"/>
  <c r="AM126" i="3"/>
  <c r="AM127" i="3"/>
  <c r="AM128" i="3"/>
  <c r="AM129" i="3"/>
  <c r="AM130" i="3"/>
  <c r="AM131" i="3"/>
  <c r="AM132" i="3"/>
  <c r="AM133" i="3"/>
  <c r="AM134" i="3"/>
  <c r="AM135" i="3"/>
  <c r="AM136" i="3"/>
  <c r="AM137" i="3"/>
  <c r="AM138" i="3"/>
  <c r="AM139" i="3"/>
  <c r="AM140" i="3"/>
  <c r="AM141" i="3"/>
  <c r="AM142" i="3"/>
  <c r="AM143" i="3"/>
  <c r="AM144" i="3"/>
  <c r="AM145" i="3"/>
  <c r="AM146" i="3"/>
  <c r="AM147" i="3"/>
  <c r="AM148" i="3"/>
  <c r="AM149" i="3"/>
  <c r="AM150" i="3"/>
  <c r="AM151" i="3"/>
  <c r="AM152" i="3"/>
  <c r="AM153" i="3"/>
  <c r="AM154" i="3"/>
  <c r="AM155" i="3"/>
  <c r="AM156" i="3"/>
  <c r="AM157" i="3"/>
  <c r="AM158" i="3"/>
  <c r="AM159" i="3"/>
  <c r="AM160" i="3"/>
  <c r="AM161" i="3"/>
  <c r="AM162" i="3"/>
  <c r="AM163" i="3"/>
  <c r="AM164" i="3"/>
  <c r="AM165" i="3"/>
  <c r="AM166" i="3"/>
  <c r="AM167" i="3"/>
  <c r="AM168" i="3"/>
  <c r="AM169" i="3"/>
  <c r="AM170" i="3"/>
  <c r="AM171" i="3"/>
  <c r="AM172" i="3"/>
  <c r="AM173" i="3"/>
  <c r="AM174" i="3"/>
  <c r="AM175" i="3"/>
  <c r="AM176" i="3"/>
  <c r="AM177" i="3"/>
  <c r="AM178" i="3"/>
  <c r="AM179" i="3"/>
  <c r="AM180" i="3"/>
  <c r="AM181" i="3"/>
  <c r="AM182" i="3"/>
  <c r="AM183" i="3"/>
  <c r="AM184" i="3"/>
  <c r="AM185" i="3"/>
  <c r="AM186" i="3"/>
  <c r="AM187" i="3"/>
  <c r="AM188" i="3"/>
  <c r="AM189" i="3"/>
  <c r="AM190" i="3"/>
  <c r="AM191" i="3"/>
  <c r="AM192" i="3"/>
  <c r="AM193" i="3"/>
  <c r="AM194" i="3"/>
  <c r="AM195" i="3"/>
  <c r="AM196" i="3"/>
  <c r="AM197" i="3"/>
  <c r="AM198" i="3"/>
  <c r="AM199" i="3"/>
  <c r="AM200" i="3"/>
  <c r="AM201" i="3"/>
  <c r="AM202" i="3"/>
  <c r="AM203" i="3"/>
  <c r="AM204" i="3"/>
  <c r="AM205" i="3"/>
  <c r="AM206" i="3"/>
  <c r="AM207" i="3"/>
  <c r="AM208" i="3"/>
  <c r="AM209" i="3"/>
  <c r="AM210" i="3"/>
  <c r="AM211" i="3"/>
  <c r="AM212" i="3"/>
  <c r="AM213" i="3"/>
  <c r="AM214" i="3"/>
  <c r="AM215" i="3"/>
  <c r="AM216" i="3"/>
  <c r="AM217" i="3"/>
  <c r="AM218" i="3"/>
  <c r="AM219" i="3"/>
  <c r="AM220" i="3"/>
  <c r="AM221" i="3"/>
  <c r="AM222" i="3"/>
  <c r="AM223" i="3"/>
  <c r="AM224" i="3"/>
  <c r="AM225" i="3"/>
  <c r="AM226" i="3"/>
  <c r="AM227" i="3"/>
  <c r="AM228" i="3"/>
  <c r="AM229" i="3"/>
  <c r="AM230" i="3"/>
  <c r="AM231" i="3"/>
  <c r="AM232" i="3"/>
  <c r="AM233" i="3"/>
  <c r="AM234" i="3"/>
  <c r="AM235" i="3"/>
  <c r="AM236" i="3"/>
  <c r="AM237" i="3"/>
  <c r="AM238" i="3"/>
  <c r="AM239" i="3"/>
  <c r="AM240" i="3"/>
  <c r="AM241" i="3"/>
  <c r="AM242" i="3"/>
  <c r="AM243" i="3"/>
  <c r="AM244" i="3"/>
  <c r="AM245" i="3"/>
  <c r="AM246" i="3"/>
  <c r="AM247" i="3"/>
  <c r="AM248" i="3"/>
  <c r="AM249" i="3"/>
  <c r="AM250" i="3"/>
  <c r="AM251" i="3"/>
  <c r="AM252" i="3"/>
  <c r="AM253" i="3"/>
  <c r="AM254" i="3"/>
  <c r="AM255" i="3"/>
  <c r="AM256" i="3"/>
  <c r="AM257" i="3"/>
  <c r="AM258" i="3"/>
  <c r="AM259" i="3"/>
  <c r="AM260" i="3"/>
  <c r="AM261" i="3"/>
  <c r="AM262" i="3"/>
  <c r="AM263" i="3"/>
  <c r="AM264" i="3"/>
  <c r="AM265" i="3"/>
  <c r="AM266" i="3"/>
  <c r="AM267" i="3"/>
  <c r="AM268" i="3"/>
  <c r="AM269" i="3"/>
  <c r="AM270" i="3"/>
  <c r="AM271" i="3"/>
  <c r="AM272" i="3"/>
  <c r="AM273" i="3"/>
  <c r="AM274" i="3"/>
  <c r="AM275" i="3"/>
  <c r="AM276" i="3"/>
  <c r="AM277" i="3"/>
  <c r="AM278" i="3"/>
  <c r="AM279" i="3"/>
  <c r="AM280" i="3"/>
  <c r="AM281" i="3"/>
  <c r="AM282" i="3"/>
  <c r="AM283" i="3"/>
  <c r="AM284" i="3"/>
  <c r="AM285" i="3"/>
  <c r="AM286" i="3"/>
  <c r="AM287" i="3"/>
  <c r="AM288" i="3"/>
  <c r="AM289" i="3"/>
  <c r="AM290" i="3"/>
  <c r="AM291" i="3"/>
  <c r="AM292" i="3"/>
  <c r="AM293" i="3"/>
  <c r="AM294" i="3"/>
  <c r="AM295" i="3"/>
  <c r="AM296" i="3"/>
  <c r="AM297" i="3"/>
  <c r="AM298" i="3"/>
  <c r="AM299" i="3"/>
  <c r="AM300" i="3"/>
  <c r="AM301" i="3"/>
  <c r="AM302" i="3"/>
  <c r="AM303" i="3"/>
  <c r="AM304" i="3"/>
  <c r="AM305" i="3"/>
  <c r="AM306" i="3"/>
  <c r="AM307" i="3"/>
  <c r="AM308" i="3"/>
  <c r="AM309" i="3"/>
  <c r="AM310" i="3"/>
  <c r="AM311" i="3"/>
  <c r="AM312" i="3"/>
  <c r="AM313" i="3"/>
  <c r="AM314" i="3"/>
  <c r="AM315" i="3"/>
  <c r="AM316" i="3"/>
  <c r="AM317" i="3"/>
  <c r="AM318" i="3"/>
  <c r="AM319" i="3"/>
  <c r="AM320" i="3"/>
  <c r="AM321" i="3"/>
  <c r="AM322" i="3"/>
  <c r="AM323" i="3"/>
  <c r="AM324" i="3"/>
  <c r="AM325" i="3"/>
  <c r="AM326" i="3"/>
  <c r="AM327" i="3"/>
  <c r="AM328" i="3"/>
  <c r="AM329" i="3"/>
  <c r="AM330" i="3"/>
  <c r="AM331" i="3"/>
  <c r="AM332" i="3"/>
  <c r="AM333" i="3"/>
  <c r="AM334" i="3"/>
  <c r="AM335" i="3"/>
  <c r="AM336" i="3"/>
  <c r="AM337" i="3"/>
  <c r="AM338" i="3"/>
  <c r="AM339" i="3"/>
  <c r="AM340" i="3"/>
  <c r="AM341" i="3"/>
  <c r="AM342" i="3"/>
  <c r="AM343" i="3"/>
  <c r="AM344" i="3"/>
  <c r="AM345" i="3"/>
  <c r="AM346" i="3"/>
  <c r="AM347" i="3"/>
  <c r="AM348" i="3"/>
  <c r="AM349" i="3"/>
  <c r="AM350" i="3"/>
  <c r="AM351" i="3"/>
  <c r="AM352" i="3"/>
  <c r="AM353" i="3"/>
  <c r="AM354" i="3"/>
  <c r="AM355" i="3"/>
  <c r="AM356" i="3"/>
  <c r="AM357" i="3"/>
  <c r="AM358" i="3"/>
  <c r="AM359" i="3"/>
  <c r="AM360" i="3"/>
  <c r="AM361" i="3"/>
  <c r="AM362" i="3"/>
  <c r="AM363" i="3"/>
  <c r="AM364" i="3"/>
  <c r="AM365" i="3"/>
  <c r="AM366" i="3"/>
  <c r="AM367" i="3"/>
  <c r="AM368" i="3"/>
  <c r="AM369" i="3"/>
  <c r="AM370" i="3"/>
  <c r="AM371" i="3"/>
  <c r="AM372" i="3"/>
  <c r="AM373" i="3"/>
  <c r="AM374" i="3"/>
  <c r="AM375" i="3"/>
  <c r="AM376" i="3"/>
  <c r="AM377" i="3"/>
  <c r="AM378" i="3"/>
  <c r="AM379" i="3"/>
  <c r="AM380" i="3"/>
  <c r="AM381" i="3"/>
  <c r="AM382" i="3"/>
  <c r="AM383" i="3"/>
  <c r="AM384" i="3"/>
  <c r="AM385" i="3"/>
  <c r="AM386" i="3"/>
  <c r="AM387" i="3"/>
  <c r="AM388" i="3"/>
  <c r="AM389" i="3"/>
  <c r="AM390" i="3"/>
  <c r="AM391" i="3"/>
  <c r="AM392" i="3"/>
  <c r="AM393" i="3"/>
  <c r="AM394" i="3"/>
  <c r="AM395" i="3"/>
  <c r="AM396" i="3"/>
  <c r="AM397" i="3"/>
  <c r="AM398" i="3"/>
  <c r="AM399" i="3"/>
  <c r="AM400" i="3"/>
  <c r="AM401" i="3"/>
  <c r="AM402" i="3"/>
  <c r="AM403" i="3"/>
  <c r="AM404" i="3"/>
  <c r="AM405" i="3"/>
  <c r="AM406" i="3"/>
  <c r="AM407" i="3"/>
  <c r="AM408" i="3"/>
  <c r="AM409" i="3"/>
  <c r="AM410" i="3"/>
  <c r="AM411" i="3"/>
  <c r="AM412" i="3"/>
  <c r="AM413" i="3"/>
  <c r="AM414" i="3"/>
  <c r="AM415" i="3"/>
  <c r="AM416" i="3"/>
  <c r="AM417" i="3"/>
  <c r="AM418" i="3"/>
  <c r="AM419" i="3"/>
  <c r="AM420" i="3"/>
  <c r="AM421" i="3"/>
  <c r="AM422" i="3"/>
  <c r="AM423" i="3"/>
  <c r="AM424" i="3"/>
  <c r="AM425" i="3"/>
  <c r="AM426" i="3"/>
  <c r="AM427" i="3"/>
  <c r="AM428" i="3"/>
  <c r="AM429" i="3"/>
  <c r="AM430" i="3"/>
  <c r="AM431" i="3"/>
  <c r="AM432" i="3"/>
  <c r="AM433" i="3"/>
  <c r="AM434" i="3"/>
  <c r="AM435" i="3"/>
  <c r="AM436" i="3"/>
  <c r="AM437" i="3"/>
  <c r="AM438" i="3"/>
  <c r="AM439" i="3"/>
  <c r="AM440" i="3"/>
  <c r="AM441" i="3"/>
  <c r="AM442" i="3"/>
  <c r="AM443" i="3"/>
  <c r="AM444" i="3"/>
  <c r="AM445" i="3"/>
  <c r="AM446" i="3"/>
  <c r="AM447" i="3"/>
  <c r="AM448" i="3"/>
  <c r="AM449" i="3"/>
  <c r="AM450" i="3"/>
  <c r="AM451" i="3"/>
  <c r="AM452" i="3"/>
  <c r="AM453" i="3"/>
  <c r="AM454" i="3"/>
  <c r="AM455" i="3"/>
  <c r="AM456" i="3"/>
  <c r="AM457" i="3"/>
  <c r="AM458" i="3"/>
  <c r="AM459" i="3"/>
  <c r="AM460" i="3"/>
  <c r="AM461" i="3"/>
  <c r="AM462" i="3"/>
  <c r="AM463" i="3"/>
  <c r="AM464" i="3"/>
  <c r="AM465" i="3"/>
  <c r="AM466" i="3"/>
  <c r="AM467" i="3"/>
  <c r="AM468" i="3"/>
  <c r="AM469" i="3"/>
  <c r="AM470" i="3"/>
  <c r="AM471" i="3"/>
  <c r="AM472" i="3"/>
  <c r="AM473" i="3"/>
  <c r="AM474" i="3"/>
  <c r="AM475" i="3"/>
  <c r="AM476" i="3"/>
  <c r="AM477" i="3"/>
  <c r="AM478" i="3"/>
  <c r="AM479" i="3"/>
  <c r="AM480" i="3"/>
  <c r="AM481" i="3"/>
  <c r="AM482" i="3"/>
  <c r="AM483" i="3"/>
  <c r="AM484" i="3"/>
  <c r="AM485" i="3"/>
  <c r="AM486" i="3"/>
  <c r="AM487" i="3"/>
  <c r="AM488" i="3"/>
  <c r="AM489" i="3"/>
  <c r="AM490" i="3"/>
  <c r="AM491" i="3"/>
  <c r="AM492" i="3"/>
  <c r="AM493" i="3"/>
  <c r="AM494" i="3"/>
  <c r="AM495" i="3"/>
  <c r="AM496" i="3"/>
  <c r="AM497" i="3"/>
  <c r="AM498" i="3"/>
  <c r="AM499" i="3"/>
  <c r="AM500" i="3"/>
  <c r="AM501" i="3"/>
  <c r="AM502" i="3"/>
  <c r="AM503" i="3"/>
  <c r="AM504" i="3"/>
  <c r="AM505" i="3"/>
  <c r="AM506" i="3"/>
  <c r="AM507" i="3"/>
  <c r="AM508" i="3"/>
  <c r="AM509" i="3"/>
  <c r="AM510" i="3"/>
  <c r="AM511" i="3"/>
  <c r="AM512" i="3"/>
  <c r="AM513" i="3"/>
  <c r="AM514" i="3"/>
  <c r="AM515" i="3"/>
  <c r="AM516" i="3"/>
  <c r="AM517" i="3"/>
  <c r="AM518" i="3"/>
  <c r="AM519" i="3"/>
  <c r="AM520" i="3"/>
  <c r="AM521" i="3"/>
  <c r="AM522" i="3"/>
  <c r="AM523" i="3"/>
  <c r="AM524" i="3"/>
  <c r="AM525" i="3"/>
  <c r="AM526" i="3"/>
  <c r="AM527" i="3"/>
  <c r="AM528" i="3"/>
  <c r="AM529" i="3"/>
  <c r="AM530" i="3"/>
  <c r="AM531" i="3"/>
  <c r="AM532" i="3"/>
  <c r="AM533" i="3"/>
  <c r="AM534" i="3"/>
  <c r="AM535" i="3"/>
  <c r="AM536" i="3"/>
  <c r="AM537" i="3"/>
  <c r="AM538" i="3"/>
  <c r="AM539" i="3"/>
  <c r="AM540" i="3"/>
  <c r="AM541" i="3"/>
  <c r="AM542" i="3"/>
  <c r="AM543" i="3"/>
  <c r="AM544" i="3"/>
  <c r="AM545" i="3"/>
  <c r="AM546" i="3"/>
  <c r="AL3" i="3"/>
  <c r="AL4" i="3"/>
  <c r="AL5" i="3"/>
  <c r="AL6" i="3"/>
  <c r="AL7" i="3"/>
  <c r="AL8" i="3"/>
  <c r="AL9" i="3"/>
  <c r="AL10" i="3"/>
  <c r="AL11" i="3"/>
  <c r="AL12" i="3"/>
  <c r="AL13" i="3"/>
  <c r="AL14" i="3"/>
  <c r="AL15" i="3"/>
  <c r="AL16" i="3"/>
  <c r="AL17" i="3"/>
  <c r="AL18" i="3"/>
  <c r="AL19" i="3"/>
  <c r="AL20" i="3"/>
  <c r="AL21" i="3"/>
  <c r="AL22" i="3"/>
  <c r="AL23" i="3"/>
  <c r="AL24" i="3"/>
  <c r="AL25" i="3"/>
  <c r="AL26" i="3"/>
  <c r="AL27" i="3"/>
  <c r="AL28" i="3"/>
  <c r="AL29" i="3"/>
  <c r="AL30" i="3"/>
  <c r="AL31" i="3"/>
  <c r="AL32" i="3"/>
  <c r="AL33" i="3"/>
  <c r="AL34" i="3"/>
  <c r="AL35" i="3"/>
  <c r="AL36" i="3"/>
  <c r="AL37" i="3"/>
  <c r="AL38" i="3"/>
  <c r="AL39" i="3"/>
  <c r="AL40" i="3"/>
  <c r="AL41" i="3"/>
  <c r="AL42" i="3"/>
  <c r="AL43" i="3"/>
  <c r="AL44" i="3"/>
  <c r="AL45" i="3"/>
  <c r="AL46" i="3"/>
  <c r="AL47" i="3"/>
  <c r="AL48" i="3"/>
  <c r="AL49" i="3"/>
  <c r="AL50" i="3"/>
  <c r="AL51" i="3"/>
  <c r="AL52" i="3"/>
  <c r="AL53" i="3"/>
  <c r="AL54" i="3"/>
  <c r="AL55" i="3"/>
  <c r="AL56" i="3"/>
  <c r="AL57" i="3"/>
  <c r="AL58" i="3"/>
  <c r="AL59" i="3"/>
  <c r="AL60" i="3"/>
  <c r="AL61" i="3"/>
  <c r="AL62" i="3"/>
  <c r="AL63" i="3"/>
  <c r="AL64" i="3"/>
  <c r="AL65" i="3"/>
  <c r="AL66" i="3"/>
  <c r="AL67" i="3"/>
  <c r="AL68" i="3"/>
  <c r="AL69" i="3"/>
  <c r="AL70" i="3"/>
  <c r="AL71" i="3"/>
  <c r="AL72" i="3"/>
  <c r="AL73" i="3"/>
  <c r="AL74" i="3"/>
  <c r="AL75" i="3"/>
  <c r="AL76" i="3"/>
  <c r="AL77" i="3"/>
  <c r="AL78" i="3"/>
  <c r="AL79" i="3"/>
  <c r="AL80" i="3"/>
  <c r="AL81" i="3"/>
  <c r="AL82" i="3"/>
  <c r="AL83" i="3"/>
  <c r="AL84" i="3"/>
  <c r="AL85" i="3"/>
  <c r="AL86" i="3"/>
  <c r="AL87" i="3"/>
  <c r="AL88" i="3"/>
  <c r="AL89" i="3"/>
  <c r="AL90" i="3"/>
  <c r="AL91" i="3"/>
  <c r="AL92" i="3"/>
  <c r="AL93" i="3"/>
  <c r="AL94" i="3"/>
  <c r="AL95" i="3"/>
  <c r="AL96" i="3"/>
  <c r="AL97" i="3"/>
  <c r="AL98" i="3"/>
  <c r="AL99" i="3"/>
  <c r="AL100" i="3"/>
  <c r="AL101" i="3"/>
  <c r="AL102" i="3"/>
  <c r="AL103" i="3"/>
  <c r="AL104" i="3"/>
  <c r="AL105" i="3"/>
  <c r="AL106" i="3"/>
  <c r="AL107" i="3"/>
  <c r="AL108" i="3"/>
  <c r="AL109" i="3"/>
  <c r="AL124" i="3"/>
  <c r="AL125" i="3"/>
  <c r="AL126" i="3"/>
  <c r="AL127" i="3"/>
  <c r="AL128" i="3"/>
  <c r="AL129" i="3"/>
  <c r="AL130" i="3"/>
  <c r="AL131" i="3"/>
  <c r="AL132" i="3"/>
  <c r="AL133" i="3"/>
  <c r="AL134" i="3"/>
  <c r="AL135" i="3"/>
  <c r="AL136" i="3"/>
  <c r="AL137" i="3"/>
  <c r="AL138" i="3"/>
  <c r="AL139" i="3"/>
  <c r="AL140" i="3"/>
  <c r="AL141" i="3"/>
  <c r="AL142" i="3"/>
  <c r="AL143" i="3"/>
  <c r="AL144" i="3"/>
  <c r="AL145" i="3"/>
  <c r="AL146" i="3"/>
  <c r="AL147" i="3"/>
  <c r="AL148" i="3"/>
  <c r="AL149" i="3"/>
  <c r="AL150" i="3"/>
  <c r="AL151" i="3"/>
  <c r="AL152" i="3"/>
  <c r="AL153" i="3"/>
  <c r="AL154" i="3"/>
  <c r="AL155" i="3"/>
  <c r="AL156" i="3"/>
  <c r="AL157" i="3"/>
  <c r="AL158" i="3"/>
  <c r="AL159" i="3"/>
  <c r="AL160" i="3"/>
  <c r="AL161" i="3"/>
  <c r="AL162" i="3"/>
  <c r="AL163" i="3"/>
  <c r="AL164" i="3"/>
  <c r="AL165" i="3"/>
  <c r="AL166" i="3"/>
  <c r="AL167" i="3"/>
  <c r="AL168" i="3"/>
  <c r="AL169" i="3"/>
  <c r="AL170" i="3"/>
  <c r="AL171" i="3"/>
  <c r="AL172" i="3"/>
  <c r="AL173" i="3"/>
  <c r="AL174" i="3"/>
  <c r="AL175" i="3"/>
  <c r="AL176" i="3"/>
  <c r="AL177" i="3"/>
  <c r="AL178" i="3"/>
  <c r="AL179" i="3"/>
  <c r="AL180" i="3"/>
  <c r="AL181" i="3"/>
  <c r="AL182" i="3"/>
  <c r="AL183" i="3"/>
  <c r="AL184" i="3"/>
  <c r="AL185" i="3"/>
  <c r="AL186" i="3"/>
  <c r="AL187" i="3"/>
  <c r="AL188" i="3"/>
  <c r="AL189" i="3"/>
  <c r="AL190" i="3"/>
  <c r="AL191" i="3"/>
  <c r="AL192" i="3"/>
  <c r="AL193" i="3"/>
  <c r="AL194" i="3"/>
  <c r="AL195" i="3"/>
  <c r="AL196" i="3"/>
  <c r="AL197" i="3"/>
  <c r="AL198" i="3"/>
  <c r="AL199" i="3"/>
  <c r="AL200" i="3"/>
  <c r="AL201" i="3"/>
  <c r="AL202" i="3"/>
  <c r="AL203" i="3"/>
  <c r="AL204" i="3"/>
  <c r="AL205" i="3"/>
  <c r="AL206" i="3"/>
  <c r="AL207" i="3"/>
  <c r="AL208" i="3"/>
  <c r="AL209" i="3"/>
  <c r="AL210" i="3"/>
  <c r="AL211" i="3"/>
  <c r="AL212" i="3"/>
  <c r="AL213" i="3"/>
  <c r="AL214" i="3"/>
  <c r="AL215" i="3"/>
  <c r="AL216" i="3"/>
  <c r="AL217" i="3"/>
  <c r="AL218" i="3"/>
  <c r="AL219" i="3"/>
  <c r="AL220" i="3"/>
  <c r="AL221" i="3"/>
  <c r="AL222" i="3"/>
  <c r="AL223" i="3"/>
  <c r="AL224" i="3"/>
  <c r="AL225" i="3"/>
  <c r="AL226" i="3"/>
  <c r="AL227" i="3"/>
  <c r="AL228" i="3"/>
  <c r="AL229" i="3"/>
  <c r="AL230" i="3"/>
  <c r="AL231" i="3"/>
  <c r="AL232" i="3"/>
  <c r="AL233" i="3"/>
  <c r="AL234" i="3"/>
  <c r="AL235" i="3"/>
  <c r="AL236" i="3"/>
  <c r="AL237" i="3"/>
  <c r="AL238" i="3"/>
  <c r="AL239" i="3"/>
  <c r="AL240" i="3"/>
  <c r="AL241" i="3"/>
  <c r="AL242" i="3"/>
  <c r="AL243" i="3"/>
  <c r="AL244" i="3"/>
  <c r="AL245" i="3"/>
  <c r="AL246" i="3"/>
  <c r="AL247" i="3"/>
  <c r="AL248" i="3"/>
  <c r="AL249" i="3"/>
  <c r="AL250" i="3"/>
  <c r="AL251" i="3"/>
  <c r="AL252" i="3"/>
  <c r="AL253" i="3"/>
  <c r="AL254" i="3"/>
  <c r="AL255" i="3"/>
  <c r="AL256" i="3"/>
  <c r="AL257" i="3"/>
  <c r="AL258" i="3"/>
  <c r="AL259" i="3"/>
  <c r="AL260" i="3"/>
  <c r="AL261" i="3"/>
  <c r="AL262" i="3"/>
  <c r="AL263" i="3"/>
  <c r="AL264" i="3"/>
  <c r="AL265" i="3"/>
  <c r="AL266" i="3"/>
  <c r="AL267" i="3"/>
  <c r="AL268" i="3"/>
  <c r="AL269" i="3"/>
  <c r="AL270" i="3"/>
  <c r="AL271" i="3"/>
  <c r="AL272" i="3"/>
  <c r="AL273" i="3"/>
  <c r="AL274" i="3"/>
  <c r="AL275" i="3"/>
  <c r="AL276" i="3"/>
  <c r="AL277" i="3"/>
  <c r="AL278" i="3"/>
  <c r="AL279" i="3"/>
  <c r="AL280" i="3"/>
  <c r="AL281" i="3"/>
  <c r="AL282" i="3"/>
  <c r="AL283" i="3"/>
  <c r="AL284" i="3"/>
  <c r="AL285" i="3"/>
  <c r="AL286" i="3"/>
  <c r="AL287" i="3"/>
  <c r="AL288" i="3"/>
  <c r="AL289" i="3"/>
  <c r="AL290" i="3"/>
  <c r="AL291" i="3"/>
  <c r="AL292" i="3"/>
  <c r="AL293" i="3"/>
  <c r="AL294" i="3"/>
  <c r="AL295" i="3"/>
  <c r="AL296" i="3"/>
  <c r="AL297" i="3"/>
  <c r="AL298" i="3"/>
  <c r="AL299" i="3"/>
  <c r="AL300" i="3"/>
  <c r="AL301" i="3"/>
  <c r="AL302" i="3"/>
  <c r="AL303" i="3"/>
  <c r="AL304" i="3"/>
  <c r="AL305" i="3"/>
  <c r="AL306" i="3"/>
  <c r="AL307" i="3"/>
  <c r="AL308" i="3"/>
  <c r="AL309" i="3"/>
  <c r="AL310" i="3"/>
  <c r="AL311" i="3"/>
  <c r="AL312" i="3"/>
  <c r="AL313" i="3"/>
  <c r="AL314" i="3"/>
  <c r="AL315" i="3"/>
  <c r="AL316" i="3"/>
  <c r="AL317" i="3"/>
  <c r="AL318" i="3"/>
  <c r="AL319" i="3"/>
  <c r="AL320" i="3"/>
  <c r="AL321" i="3"/>
  <c r="AL322" i="3"/>
  <c r="AL323" i="3"/>
  <c r="AL324" i="3"/>
  <c r="AL325" i="3"/>
  <c r="AL326" i="3"/>
  <c r="AL327" i="3"/>
  <c r="AL328" i="3"/>
  <c r="AL329" i="3"/>
  <c r="AL330" i="3"/>
  <c r="AL331" i="3"/>
  <c r="AL332" i="3"/>
  <c r="AL333" i="3"/>
  <c r="AL334" i="3"/>
  <c r="AL335" i="3"/>
  <c r="AL336" i="3"/>
  <c r="AL337" i="3"/>
  <c r="AL338" i="3"/>
  <c r="AL339" i="3"/>
  <c r="AL340" i="3"/>
  <c r="AL341" i="3"/>
  <c r="AL342" i="3"/>
  <c r="AL343" i="3"/>
  <c r="AL344" i="3"/>
  <c r="AL345" i="3"/>
  <c r="AL346" i="3"/>
  <c r="AL347" i="3"/>
  <c r="AL348" i="3"/>
  <c r="AL349" i="3"/>
  <c r="AL350" i="3"/>
  <c r="AL351" i="3"/>
  <c r="AL352" i="3"/>
  <c r="AL353" i="3"/>
  <c r="AL354" i="3"/>
  <c r="AL355" i="3"/>
  <c r="AL356" i="3"/>
  <c r="AL357" i="3"/>
  <c r="AL358" i="3"/>
  <c r="AL359" i="3"/>
  <c r="AL360" i="3"/>
  <c r="AL361" i="3"/>
  <c r="AL362" i="3"/>
  <c r="AL363" i="3"/>
  <c r="AL364" i="3"/>
  <c r="AL365" i="3"/>
  <c r="AL366" i="3"/>
  <c r="AL367" i="3"/>
  <c r="AL368" i="3"/>
  <c r="AL369" i="3"/>
  <c r="AL370" i="3"/>
  <c r="AL371" i="3"/>
  <c r="AL372" i="3"/>
  <c r="AL373" i="3"/>
  <c r="AL374" i="3"/>
  <c r="AL375" i="3"/>
  <c r="AL376" i="3"/>
  <c r="AL377" i="3"/>
  <c r="AL378" i="3"/>
  <c r="AL379" i="3"/>
  <c r="AL380" i="3"/>
  <c r="AL381" i="3"/>
  <c r="AL382" i="3"/>
  <c r="AL383" i="3"/>
  <c r="AL384" i="3"/>
  <c r="AL385" i="3"/>
  <c r="AL386" i="3"/>
  <c r="AL387" i="3"/>
  <c r="AL388" i="3"/>
  <c r="AL389" i="3"/>
  <c r="AL390" i="3"/>
  <c r="AL391" i="3"/>
  <c r="AL392" i="3"/>
  <c r="AL393" i="3"/>
  <c r="AL394" i="3"/>
  <c r="AL395" i="3"/>
  <c r="AL396" i="3"/>
  <c r="AL397" i="3"/>
  <c r="AL398" i="3"/>
  <c r="AL399" i="3"/>
  <c r="AL400" i="3"/>
  <c r="AL401" i="3"/>
  <c r="AL402" i="3"/>
  <c r="AL403" i="3"/>
  <c r="AL404" i="3"/>
  <c r="AL405" i="3"/>
  <c r="AL406" i="3"/>
  <c r="AL407" i="3"/>
  <c r="AL408" i="3"/>
  <c r="AL409" i="3"/>
  <c r="AL410" i="3"/>
  <c r="AL411" i="3"/>
  <c r="AL412" i="3"/>
  <c r="AL413" i="3"/>
  <c r="AL414" i="3"/>
  <c r="AL415" i="3"/>
  <c r="AL416" i="3"/>
  <c r="AL417" i="3"/>
  <c r="AL418" i="3"/>
  <c r="AL419" i="3"/>
  <c r="AL420" i="3"/>
  <c r="AL421" i="3"/>
  <c r="AL422" i="3"/>
  <c r="AL423" i="3"/>
  <c r="AL424" i="3"/>
  <c r="AL425" i="3"/>
  <c r="AL426" i="3"/>
  <c r="AL427" i="3"/>
  <c r="AL428" i="3"/>
  <c r="AL429" i="3"/>
  <c r="AL430" i="3"/>
  <c r="AL431" i="3"/>
  <c r="AL432" i="3"/>
  <c r="AL433" i="3"/>
  <c r="AL434" i="3"/>
  <c r="AL435" i="3"/>
  <c r="AL436" i="3"/>
  <c r="AL437" i="3"/>
  <c r="AL438" i="3"/>
  <c r="AL439" i="3"/>
  <c r="AL440" i="3"/>
  <c r="AL441" i="3"/>
  <c r="AL442" i="3"/>
  <c r="AL443" i="3"/>
  <c r="AL444" i="3"/>
  <c r="AL445" i="3"/>
  <c r="AL446" i="3"/>
  <c r="AL447" i="3"/>
  <c r="AL448" i="3"/>
  <c r="AL449" i="3"/>
  <c r="AL450" i="3"/>
  <c r="AL451" i="3"/>
  <c r="AL452" i="3"/>
  <c r="AL453" i="3"/>
  <c r="AL454" i="3"/>
  <c r="AL455" i="3"/>
  <c r="AL456" i="3"/>
  <c r="AL457" i="3"/>
  <c r="AL458" i="3"/>
  <c r="AL459" i="3"/>
  <c r="AL460" i="3"/>
  <c r="AL461" i="3"/>
  <c r="AL462" i="3"/>
  <c r="AL463" i="3"/>
  <c r="AL464" i="3"/>
  <c r="AL465" i="3"/>
  <c r="AL466" i="3"/>
  <c r="AL467" i="3"/>
  <c r="AL468" i="3"/>
  <c r="AL469" i="3"/>
  <c r="AL470" i="3"/>
  <c r="AL471" i="3"/>
  <c r="AL472" i="3"/>
  <c r="AL473" i="3"/>
  <c r="AL474" i="3"/>
  <c r="AL475" i="3"/>
  <c r="AL476" i="3"/>
  <c r="AL477" i="3"/>
  <c r="AL478" i="3"/>
  <c r="AL479" i="3"/>
  <c r="AL480" i="3"/>
  <c r="AL481" i="3"/>
  <c r="AL482" i="3"/>
  <c r="AL483" i="3"/>
  <c r="AL484" i="3"/>
  <c r="AL485" i="3"/>
  <c r="AL486" i="3"/>
  <c r="AL487" i="3"/>
  <c r="AL488" i="3"/>
  <c r="AL489" i="3"/>
  <c r="AL490" i="3"/>
  <c r="AL491" i="3"/>
  <c r="AL492" i="3"/>
  <c r="AL493" i="3"/>
  <c r="AL494" i="3"/>
  <c r="AL495" i="3"/>
  <c r="AL496" i="3"/>
  <c r="AL497" i="3"/>
  <c r="AL498" i="3"/>
  <c r="AL499" i="3"/>
  <c r="AL500" i="3"/>
  <c r="AL501" i="3"/>
  <c r="AL502" i="3"/>
  <c r="AL503" i="3"/>
  <c r="AL504" i="3"/>
  <c r="AL505" i="3"/>
  <c r="AL506" i="3"/>
  <c r="AL507" i="3"/>
  <c r="AL508" i="3"/>
  <c r="AL509" i="3"/>
  <c r="AL510" i="3"/>
  <c r="AL511" i="3"/>
  <c r="AL512" i="3"/>
  <c r="AL513" i="3"/>
  <c r="AL514" i="3"/>
  <c r="AL515" i="3"/>
  <c r="AL516" i="3"/>
  <c r="AL517" i="3"/>
  <c r="AL518" i="3"/>
  <c r="AL519" i="3"/>
  <c r="AL520" i="3"/>
  <c r="AL521" i="3"/>
  <c r="AL522" i="3"/>
  <c r="AL523" i="3"/>
  <c r="AL524" i="3"/>
  <c r="AL525" i="3"/>
  <c r="AL526" i="3"/>
  <c r="AL527" i="3"/>
  <c r="AL528" i="3"/>
  <c r="AL529" i="3"/>
  <c r="AL530" i="3"/>
  <c r="AL531" i="3"/>
  <c r="AL532" i="3"/>
  <c r="AL533" i="3"/>
  <c r="AL534" i="3"/>
  <c r="AL535" i="3"/>
  <c r="AL536" i="3"/>
  <c r="AL537" i="3"/>
  <c r="AL538" i="3"/>
  <c r="AL539" i="3"/>
  <c r="AL540" i="3"/>
  <c r="AL541" i="3"/>
  <c r="AL542" i="3"/>
  <c r="AL543" i="3"/>
  <c r="AL544" i="3"/>
  <c r="AL545" i="3"/>
  <c r="AL546" i="3"/>
  <c r="AK3" i="3"/>
  <c r="AK4" i="3"/>
  <c r="AK5" i="3"/>
  <c r="AK6" i="3"/>
  <c r="AK7" i="3"/>
  <c r="AK8" i="3"/>
  <c r="AK9" i="3"/>
  <c r="AK10" i="3"/>
  <c r="AK11" i="3"/>
  <c r="AK12" i="3"/>
  <c r="AK13" i="3"/>
  <c r="AK14" i="3"/>
  <c r="AK15" i="3"/>
  <c r="AK16" i="3"/>
  <c r="AK17" i="3"/>
  <c r="AK18" i="3"/>
  <c r="AK19" i="3"/>
  <c r="AK20" i="3"/>
  <c r="AK21" i="3"/>
  <c r="AK22" i="3"/>
  <c r="AK23" i="3"/>
  <c r="AK24" i="3"/>
  <c r="AK25" i="3"/>
  <c r="AK26" i="3"/>
  <c r="AK27" i="3"/>
  <c r="AK28" i="3"/>
  <c r="AK29" i="3"/>
  <c r="AK30" i="3"/>
  <c r="AK31" i="3"/>
  <c r="AK32" i="3"/>
  <c r="AK33" i="3"/>
  <c r="AK34" i="3"/>
  <c r="AK35" i="3"/>
  <c r="AK36" i="3"/>
  <c r="AK37" i="3"/>
  <c r="AK38" i="3"/>
  <c r="AK39" i="3"/>
  <c r="AK40" i="3"/>
  <c r="AK41" i="3"/>
  <c r="AK42" i="3"/>
  <c r="AK43" i="3"/>
  <c r="AK44" i="3"/>
  <c r="AK45" i="3"/>
  <c r="AK46" i="3"/>
  <c r="AK47" i="3"/>
  <c r="AK48" i="3"/>
  <c r="AK49" i="3"/>
  <c r="AK50" i="3"/>
  <c r="AK51" i="3"/>
  <c r="AK52" i="3"/>
  <c r="AK53" i="3"/>
  <c r="AK54" i="3"/>
  <c r="AK55" i="3"/>
  <c r="AK56" i="3"/>
  <c r="AK57" i="3"/>
  <c r="AK58" i="3"/>
  <c r="AK59" i="3"/>
  <c r="AK60" i="3"/>
  <c r="AK61" i="3"/>
  <c r="AK62" i="3"/>
  <c r="AK63" i="3"/>
  <c r="AK64" i="3"/>
  <c r="AK65" i="3"/>
  <c r="AK66" i="3"/>
  <c r="AK67" i="3"/>
  <c r="AK68" i="3"/>
  <c r="AK69" i="3"/>
  <c r="AK70" i="3"/>
  <c r="AK71" i="3"/>
  <c r="AK72" i="3"/>
  <c r="AK73" i="3"/>
  <c r="AK74" i="3"/>
  <c r="AK75" i="3"/>
  <c r="AK76" i="3"/>
  <c r="AK77" i="3"/>
  <c r="AK78" i="3"/>
  <c r="AK79" i="3"/>
  <c r="AK80" i="3"/>
  <c r="AK81" i="3"/>
  <c r="AK82" i="3"/>
  <c r="AK83" i="3"/>
  <c r="AK85" i="3"/>
  <c r="AK86" i="3"/>
  <c r="AK87" i="3"/>
  <c r="AK88" i="3"/>
  <c r="AK89" i="3"/>
  <c r="AK90" i="3"/>
  <c r="AK91" i="3"/>
  <c r="AK92" i="3"/>
  <c r="AK93" i="3"/>
  <c r="AK94" i="3"/>
  <c r="AK95" i="3"/>
  <c r="AK96" i="3"/>
  <c r="AK97" i="3"/>
  <c r="AK98" i="3"/>
  <c r="AK99" i="3"/>
  <c r="AK100" i="3"/>
  <c r="AK101" i="3"/>
  <c r="AK102" i="3"/>
  <c r="AK103" i="3"/>
  <c r="AK104" i="3"/>
  <c r="AK105" i="3"/>
  <c r="AK106" i="3"/>
  <c r="AK107" i="3"/>
  <c r="AK108" i="3"/>
  <c r="AK109" i="3"/>
  <c r="AK124" i="3"/>
  <c r="AK125" i="3"/>
  <c r="AK126" i="3"/>
  <c r="AK127" i="3"/>
  <c r="AK128" i="3"/>
  <c r="AK129" i="3"/>
  <c r="AK130" i="3"/>
  <c r="AK131" i="3"/>
  <c r="AK132" i="3"/>
  <c r="AK133" i="3"/>
  <c r="AK134" i="3"/>
  <c r="AK135" i="3"/>
  <c r="AK136" i="3"/>
  <c r="AK137" i="3"/>
  <c r="AK138" i="3"/>
  <c r="AK139" i="3"/>
  <c r="AK140" i="3"/>
  <c r="AK141" i="3"/>
  <c r="AK142" i="3"/>
  <c r="AK143" i="3"/>
  <c r="AK144" i="3"/>
  <c r="AK145" i="3"/>
  <c r="AK146" i="3"/>
  <c r="AK147" i="3"/>
  <c r="AK148" i="3"/>
  <c r="AK149" i="3"/>
  <c r="AK150" i="3"/>
  <c r="AK151" i="3"/>
  <c r="AK152" i="3"/>
  <c r="AK153" i="3"/>
  <c r="AK154" i="3"/>
  <c r="AK155" i="3"/>
  <c r="AK156" i="3"/>
  <c r="AK157" i="3"/>
  <c r="AK158" i="3"/>
  <c r="AK159" i="3"/>
  <c r="AK160" i="3"/>
  <c r="AK161" i="3"/>
  <c r="AK162" i="3"/>
  <c r="AK163" i="3"/>
  <c r="AK164" i="3"/>
  <c r="AK165" i="3"/>
  <c r="AK166" i="3"/>
  <c r="AK167" i="3"/>
  <c r="AK168" i="3"/>
  <c r="AK169" i="3"/>
  <c r="AK170" i="3"/>
  <c r="AK171" i="3"/>
  <c r="AK172" i="3"/>
  <c r="AK173" i="3"/>
  <c r="AK174" i="3"/>
  <c r="AK175" i="3"/>
  <c r="AK176" i="3"/>
  <c r="AK177" i="3"/>
  <c r="AK178" i="3"/>
  <c r="AK179" i="3"/>
  <c r="AK180" i="3"/>
  <c r="AK181" i="3"/>
  <c r="AK182" i="3"/>
  <c r="AK183" i="3"/>
  <c r="AK184" i="3"/>
  <c r="AK185" i="3"/>
  <c r="AK186" i="3"/>
  <c r="AK187" i="3"/>
  <c r="AK188" i="3"/>
  <c r="AK189" i="3"/>
  <c r="AK190" i="3"/>
  <c r="AK191" i="3"/>
  <c r="AK192" i="3"/>
  <c r="AK193" i="3"/>
  <c r="AK194" i="3"/>
  <c r="AK195" i="3"/>
  <c r="AK196" i="3"/>
  <c r="AK197" i="3"/>
  <c r="AK198" i="3"/>
  <c r="AK199" i="3"/>
  <c r="AK200" i="3"/>
  <c r="AK201" i="3"/>
  <c r="AK202" i="3"/>
  <c r="AK203" i="3"/>
  <c r="AK204" i="3"/>
  <c r="AK205" i="3"/>
  <c r="AK206" i="3"/>
  <c r="AK207" i="3"/>
  <c r="AK208" i="3"/>
  <c r="AK209" i="3"/>
  <c r="AK210" i="3"/>
  <c r="AK211" i="3"/>
  <c r="AK212" i="3"/>
  <c r="AK213" i="3"/>
  <c r="AK214" i="3"/>
  <c r="AK215" i="3"/>
  <c r="AK216" i="3"/>
  <c r="AK217" i="3"/>
  <c r="AK218" i="3"/>
  <c r="AK219" i="3"/>
  <c r="AK220" i="3"/>
  <c r="AK221" i="3"/>
  <c r="AK222" i="3"/>
  <c r="AK223" i="3"/>
  <c r="AK224" i="3"/>
  <c r="AK225" i="3"/>
  <c r="AK226" i="3"/>
  <c r="AK227" i="3"/>
  <c r="AK228" i="3"/>
  <c r="AK229" i="3"/>
  <c r="AK230" i="3"/>
  <c r="AK231" i="3"/>
  <c r="AK232" i="3"/>
  <c r="AK233" i="3"/>
  <c r="AK234" i="3"/>
  <c r="AK235" i="3"/>
  <c r="AK236" i="3"/>
  <c r="AK237" i="3"/>
  <c r="AK238" i="3"/>
  <c r="AK239" i="3"/>
  <c r="AK240" i="3"/>
  <c r="AK241" i="3"/>
  <c r="AK242" i="3"/>
  <c r="AK243" i="3"/>
  <c r="AK244" i="3"/>
  <c r="AK245" i="3"/>
  <c r="AK246" i="3"/>
  <c r="AK247" i="3"/>
  <c r="AK248" i="3"/>
  <c r="AK249" i="3"/>
  <c r="AK250" i="3"/>
  <c r="AK251" i="3"/>
  <c r="AK252" i="3"/>
  <c r="AK253" i="3"/>
  <c r="AK254" i="3"/>
  <c r="AK255" i="3"/>
  <c r="AK256" i="3"/>
  <c r="AK257" i="3"/>
  <c r="AK258" i="3"/>
  <c r="AK259" i="3"/>
  <c r="AK260" i="3"/>
  <c r="AK261" i="3"/>
  <c r="AK262" i="3"/>
  <c r="AK263" i="3"/>
  <c r="AK264" i="3"/>
  <c r="AK265" i="3"/>
  <c r="AK266" i="3"/>
  <c r="AK267" i="3"/>
  <c r="AK268" i="3"/>
  <c r="AK269" i="3"/>
  <c r="AK270" i="3"/>
  <c r="AK271" i="3"/>
  <c r="AK272" i="3"/>
  <c r="AK273" i="3"/>
  <c r="AK274" i="3"/>
  <c r="AK275" i="3"/>
  <c r="AK276" i="3"/>
  <c r="AK277" i="3"/>
  <c r="AK278" i="3"/>
  <c r="AK279" i="3"/>
  <c r="AK280" i="3"/>
  <c r="AK281" i="3"/>
  <c r="AK282" i="3"/>
  <c r="AK283" i="3"/>
  <c r="AK284" i="3"/>
  <c r="AK285" i="3"/>
  <c r="AK286" i="3"/>
  <c r="AK287" i="3"/>
  <c r="AK288" i="3"/>
  <c r="AK289" i="3"/>
  <c r="AK290" i="3"/>
  <c r="AK291" i="3"/>
  <c r="AK292" i="3"/>
  <c r="AK293" i="3"/>
  <c r="AK294" i="3"/>
  <c r="AK295" i="3"/>
  <c r="AK296" i="3"/>
  <c r="AK297" i="3"/>
  <c r="AK298" i="3"/>
  <c r="AK299" i="3"/>
  <c r="AK300" i="3"/>
  <c r="AK301" i="3"/>
  <c r="AK302" i="3"/>
  <c r="AK303" i="3"/>
  <c r="AK304" i="3"/>
  <c r="AK305" i="3"/>
  <c r="AK306" i="3"/>
  <c r="AK307" i="3"/>
  <c r="AK308" i="3"/>
  <c r="AK309" i="3"/>
  <c r="AK310" i="3"/>
  <c r="AK311" i="3"/>
  <c r="AK312" i="3"/>
  <c r="AK313" i="3"/>
  <c r="AK314" i="3"/>
  <c r="AK315" i="3"/>
  <c r="AK316" i="3"/>
  <c r="AK317" i="3"/>
  <c r="AK318" i="3"/>
  <c r="AK319" i="3"/>
  <c r="AK320" i="3"/>
  <c r="AK321" i="3"/>
  <c r="AK322" i="3"/>
  <c r="AK323" i="3"/>
  <c r="AK324" i="3"/>
  <c r="AK325" i="3"/>
  <c r="AK326" i="3"/>
  <c r="AK327" i="3"/>
  <c r="AK328" i="3"/>
  <c r="AK329" i="3"/>
  <c r="AK330" i="3"/>
  <c r="AK331" i="3"/>
  <c r="AK332" i="3"/>
  <c r="AK333" i="3"/>
  <c r="AK334" i="3"/>
  <c r="AK335" i="3"/>
  <c r="AK336" i="3"/>
  <c r="AK337" i="3"/>
  <c r="AK338" i="3"/>
  <c r="AK339" i="3"/>
  <c r="AK340" i="3"/>
  <c r="AK341" i="3"/>
  <c r="AK342" i="3"/>
  <c r="AK343" i="3"/>
  <c r="AK344" i="3"/>
  <c r="AK345" i="3"/>
  <c r="AK346" i="3"/>
  <c r="AK347" i="3"/>
  <c r="AK348" i="3"/>
  <c r="AK349" i="3"/>
  <c r="AK350" i="3"/>
  <c r="AK351" i="3"/>
  <c r="AK352" i="3"/>
  <c r="AK353" i="3"/>
  <c r="AK354" i="3"/>
  <c r="AK355" i="3"/>
  <c r="AK356" i="3"/>
  <c r="AK357" i="3"/>
  <c r="AK358" i="3"/>
  <c r="AK359" i="3"/>
  <c r="AK360" i="3"/>
  <c r="AK361" i="3"/>
  <c r="AK362" i="3"/>
  <c r="AK363" i="3"/>
  <c r="AK364" i="3"/>
  <c r="AK365" i="3"/>
  <c r="AK366" i="3"/>
  <c r="AK367" i="3"/>
  <c r="AK368" i="3"/>
  <c r="AK369" i="3"/>
  <c r="AK370" i="3"/>
  <c r="AK371" i="3"/>
  <c r="AK372" i="3"/>
  <c r="AK373" i="3"/>
  <c r="AK374" i="3"/>
  <c r="AK375" i="3"/>
  <c r="AK376" i="3"/>
  <c r="AK377" i="3"/>
  <c r="AK378" i="3"/>
  <c r="AK379" i="3"/>
  <c r="AK380" i="3"/>
  <c r="AK381" i="3"/>
  <c r="AK382" i="3"/>
  <c r="AK383" i="3"/>
  <c r="AK384" i="3"/>
  <c r="AK385" i="3"/>
  <c r="AK386" i="3"/>
  <c r="AK387" i="3"/>
  <c r="AK388" i="3"/>
  <c r="AK389" i="3"/>
  <c r="AK390" i="3"/>
  <c r="AK391" i="3"/>
  <c r="AK392" i="3"/>
  <c r="AK393" i="3"/>
  <c r="AK394" i="3"/>
  <c r="AK395" i="3"/>
  <c r="AK396" i="3"/>
  <c r="AK397" i="3"/>
  <c r="AK398" i="3"/>
  <c r="AK399" i="3"/>
  <c r="AK400" i="3"/>
  <c r="AK401" i="3"/>
  <c r="AK402" i="3"/>
  <c r="AK403" i="3"/>
  <c r="AK404" i="3"/>
  <c r="AK405" i="3"/>
  <c r="AK406" i="3"/>
  <c r="AK407" i="3"/>
  <c r="AK408" i="3"/>
  <c r="AK409" i="3"/>
  <c r="AK410" i="3"/>
  <c r="AK411" i="3"/>
  <c r="AK412" i="3"/>
  <c r="AK413" i="3"/>
  <c r="AK414" i="3"/>
  <c r="AK415" i="3"/>
  <c r="AK416" i="3"/>
  <c r="AK417" i="3"/>
  <c r="AK418" i="3"/>
  <c r="AK419" i="3"/>
  <c r="AK420" i="3"/>
  <c r="AK421" i="3"/>
  <c r="AK422" i="3"/>
  <c r="AK423" i="3"/>
  <c r="AK424" i="3"/>
  <c r="AK425" i="3"/>
  <c r="AK426" i="3"/>
  <c r="AK427" i="3"/>
  <c r="AK428" i="3"/>
  <c r="AK429" i="3"/>
  <c r="AK430" i="3"/>
  <c r="AK431" i="3"/>
  <c r="AK432" i="3"/>
  <c r="AK433" i="3"/>
  <c r="AK434" i="3"/>
  <c r="AK435" i="3"/>
  <c r="AK436" i="3"/>
  <c r="AK437" i="3"/>
  <c r="AK438" i="3"/>
  <c r="AK439" i="3"/>
  <c r="AK440" i="3"/>
  <c r="AK441" i="3"/>
  <c r="AK442" i="3"/>
  <c r="AK443" i="3"/>
  <c r="AK444" i="3"/>
  <c r="AK445" i="3"/>
  <c r="AK446" i="3"/>
  <c r="AK447" i="3"/>
  <c r="AK448" i="3"/>
  <c r="AK449" i="3"/>
  <c r="AK450" i="3"/>
  <c r="AK451" i="3"/>
  <c r="AK452" i="3"/>
  <c r="AK453" i="3"/>
  <c r="AK454" i="3"/>
  <c r="AK455" i="3"/>
  <c r="AK456" i="3"/>
  <c r="AK457" i="3"/>
  <c r="AK458" i="3"/>
  <c r="AK459" i="3"/>
  <c r="AK460" i="3"/>
  <c r="AK461" i="3"/>
  <c r="AK462" i="3"/>
  <c r="AK463" i="3"/>
  <c r="AK464" i="3"/>
  <c r="AK465" i="3"/>
  <c r="AK466" i="3"/>
  <c r="AK467" i="3"/>
  <c r="AK468" i="3"/>
  <c r="AK469" i="3"/>
  <c r="AK470" i="3"/>
  <c r="AK471" i="3"/>
  <c r="AK472" i="3"/>
  <c r="AK473" i="3"/>
  <c r="AK474" i="3"/>
  <c r="AK475" i="3"/>
  <c r="AK476" i="3"/>
  <c r="AK477" i="3"/>
  <c r="AK478" i="3"/>
  <c r="AK479" i="3"/>
  <c r="AK480" i="3"/>
  <c r="AK481" i="3"/>
  <c r="AK482" i="3"/>
  <c r="AK483" i="3"/>
  <c r="AK484" i="3"/>
  <c r="AK485" i="3"/>
  <c r="AK486" i="3"/>
  <c r="AK487" i="3"/>
  <c r="AK488" i="3"/>
  <c r="AK489" i="3"/>
  <c r="AK490" i="3"/>
  <c r="AK491" i="3"/>
  <c r="AK492" i="3"/>
  <c r="AK493" i="3"/>
  <c r="AK494" i="3"/>
  <c r="AK495" i="3"/>
  <c r="AK496" i="3"/>
  <c r="AK497" i="3"/>
  <c r="AK498" i="3"/>
  <c r="AK499" i="3"/>
  <c r="AK500" i="3"/>
  <c r="AK501" i="3"/>
  <c r="AK502" i="3"/>
  <c r="AK503" i="3"/>
  <c r="AK504" i="3"/>
  <c r="AK505" i="3"/>
  <c r="AK506" i="3"/>
  <c r="AK507" i="3"/>
  <c r="AK508" i="3"/>
  <c r="AK509" i="3"/>
  <c r="AK510" i="3"/>
  <c r="AK511" i="3"/>
  <c r="AK512" i="3"/>
  <c r="AK513" i="3"/>
  <c r="AK514" i="3"/>
  <c r="AK515" i="3"/>
  <c r="AK516" i="3"/>
  <c r="AK517" i="3"/>
  <c r="AK518" i="3"/>
  <c r="AK519" i="3"/>
  <c r="AK520" i="3"/>
  <c r="AK521" i="3"/>
  <c r="AK522" i="3"/>
  <c r="AK523" i="3"/>
  <c r="AK524" i="3"/>
  <c r="AK525" i="3"/>
  <c r="AK526" i="3"/>
  <c r="AK527" i="3"/>
  <c r="AK528" i="3"/>
  <c r="AK529" i="3"/>
  <c r="AK530" i="3"/>
  <c r="AK531" i="3"/>
  <c r="AK532" i="3"/>
  <c r="AK533" i="3"/>
  <c r="AK534" i="3"/>
  <c r="AK535" i="3"/>
  <c r="AK536" i="3"/>
  <c r="AK537" i="3"/>
  <c r="AK538" i="3"/>
  <c r="AK539" i="3"/>
  <c r="AK540" i="3"/>
  <c r="AK541" i="3"/>
  <c r="AK542" i="3"/>
  <c r="AK543" i="3"/>
  <c r="AK544" i="3"/>
  <c r="AK545" i="3"/>
  <c r="AK546" i="3"/>
  <c r="AJ3" i="3"/>
  <c r="AJ4" i="3"/>
  <c r="AJ5" i="3"/>
  <c r="AJ6" i="3"/>
  <c r="AJ7" i="3"/>
  <c r="AJ8" i="3"/>
  <c r="AJ9" i="3"/>
  <c r="AJ10" i="3"/>
  <c r="AJ11" i="3"/>
  <c r="AJ12" i="3"/>
  <c r="AJ13" i="3"/>
  <c r="AJ14" i="3"/>
  <c r="AJ15" i="3"/>
  <c r="AJ16" i="3"/>
  <c r="AJ17" i="3"/>
  <c r="AJ18" i="3"/>
  <c r="AJ19" i="3"/>
  <c r="AJ20" i="3"/>
  <c r="AJ21" i="3"/>
  <c r="AJ22" i="3"/>
  <c r="AJ23" i="3"/>
  <c r="AJ24" i="3"/>
  <c r="AJ25" i="3"/>
  <c r="AJ26" i="3"/>
  <c r="AJ27" i="3"/>
  <c r="AJ28" i="3"/>
  <c r="AJ29" i="3"/>
  <c r="AJ30" i="3"/>
  <c r="AJ31" i="3"/>
  <c r="AJ32" i="3"/>
  <c r="AJ33" i="3"/>
  <c r="AJ34" i="3"/>
  <c r="AJ35" i="3"/>
  <c r="AJ36" i="3"/>
  <c r="AJ37" i="3"/>
  <c r="AJ38" i="3"/>
  <c r="AJ39" i="3"/>
  <c r="AJ40" i="3"/>
  <c r="AJ41" i="3"/>
  <c r="AJ42" i="3"/>
  <c r="AJ43" i="3"/>
  <c r="AJ44" i="3"/>
  <c r="AJ45" i="3"/>
  <c r="AJ46" i="3"/>
  <c r="AJ47" i="3"/>
  <c r="AJ48" i="3"/>
  <c r="AJ49" i="3"/>
  <c r="AJ50" i="3"/>
  <c r="AJ51" i="3"/>
  <c r="AJ52" i="3"/>
  <c r="AJ53" i="3"/>
  <c r="AJ54" i="3"/>
  <c r="AJ55" i="3"/>
  <c r="AJ56" i="3"/>
  <c r="AJ57" i="3"/>
  <c r="AJ58" i="3"/>
  <c r="AJ59" i="3"/>
  <c r="AJ60" i="3"/>
  <c r="AJ61" i="3"/>
  <c r="AJ62" i="3"/>
  <c r="AJ63" i="3"/>
  <c r="AJ64" i="3"/>
  <c r="AJ65" i="3"/>
  <c r="AJ66" i="3"/>
  <c r="AJ67" i="3"/>
  <c r="AJ68" i="3"/>
  <c r="AJ69" i="3"/>
  <c r="AJ70" i="3"/>
  <c r="AJ71" i="3"/>
  <c r="AJ72" i="3"/>
  <c r="AJ73" i="3"/>
  <c r="AJ74" i="3"/>
  <c r="AJ75" i="3"/>
  <c r="AJ76" i="3"/>
  <c r="AJ77" i="3"/>
  <c r="AJ78" i="3"/>
  <c r="AJ79" i="3"/>
  <c r="AJ80" i="3"/>
  <c r="AJ81" i="3"/>
  <c r="AJ82" i="3"/>
  <c r="AJ83" i="3"/>
  <c r="AJ84" i="3"/>
  <c r="AJ85" i="3"/>
  <c r="AJ86" i="3"/>
  <c r="AJ87" i="3"/>
  <c r="AJ88" i="3"/>
  <c r="AJ89" i="3"/>
  <c r="AJ90" i="3"/>
  <c r="AJ91" i="3"/>
  <c r="AJ92" i="3"/>
  <c r="AJ93" i="3"/>
  <c r="AJ94" i="3"/>
  <c r="AJ95" i="3"/>
  <c r="AJ96" i="3"/>
  <c r="AJ97" i="3"/>
  <c r="AJ98" i="3"/>
  <c r="AJ99" i="3"/>
  <c r="AJ100" i="3"/>
  <c r="AJ101" i="3"/>
  <c r="AJ102" i="3"/>
  <c r="AJ103" i="3"/>
  <c r="AJ104" i="3"/>
  <c r="AJ105" i="3"/>
  <c r="AJ106" i="3"/>
  <c r="AJ107" i="3"/>
  <c r="AJ108" i="3"/>
  <c r="AJ109" i="3"/>
  <c r="AJ124" i="3"/>
  <c r="AJ125" i="3"/>
  <c r="AJ126" i="3"/>
  <c r="AJ127" i="3"/>
  <c r="AJ128" i="3"/>
  <c r="AJ129" i="3"/>
  <c r="AJ130" i="3"/>
  <c r="AJ131" i="3"/>
  <c r="AJ132" i="3"/>
  <c r="AJ133" i="3"/>
  <c r="AJ134" i="3"/>
  <c r="AJ135" i="3"/>
  <c r="AJ136" i="3"/>
  <c r="AJ137" i="3"/>
  <c r="AJ138" i="3"/>
  <c r="AJ139" i="3"/>
  <c r="AJ140" i="3"/>
  <c r="AJ141" i="3"/>
  <c r="AJ142" i="3"/>
  <c r="AJ143" i="3"/>
  <c r="AJ144" i="3"/>
  <c r="AJ145" i="3"/>
  <c r="AJ146" i="3"/>
  <c r="AJ147" i="3"/>
  <c r="AJ148" i="3"/>
  <c r="AJ149" i="3"/>
  <c r="AJ150" i="3"/>
  <c r="AJ151" i="3"/>
  <c r="AJ152" i="3"/>
  <c r="AJ153" i="3"/>
  <c r="AJ154" i="3"/>
  <c r="AJ155" i="3"/>
  <c r="AJ156" i="3"/>
  <c r="AJ157" i="3"/>
  <c r="AJ158" i="3"/>
  <c r="AJ159" i="3"/>
  <c r="AJ160" i="3"/>
  <c r="AJ161" i="3"/>
  <c r="AJ162" i="3"/>
  <c r="AJ163" i="3"/>
  <c r="AJ164" i="3"/>
  <c r="AJ165" i="3"/>
  <c r="AJ166" i="3"/>
  <c r="AJ167" i="3"/>
  <c r="AJ168" i="3"/>
  <c r="AJ169" i="3"/>
  <c r="AJ170" i="3"/>
  <c r="AJ171" i="3"/>
  <c r="AJ172" i="3"/>
  <c r="AJ173" i="3"/>
  <c r="AJ174" i="3"/>
  <c r="AJ175" i="3"/>
  <c r="AJ176" i="3"/>
  <c r="AJ177" i="3"/>
  <c r="AJ178" i="3"/>
  <c r="AJ179" i="3"/>
  <c r="AJ180" i="3"/>
  <c r="AJ181" i="3"/>
  <c r="AJ182" i="3"/>
  <c r="AJ183" i="3"/>
  <c r="AJ184" i="3"/>
  <c r="AJ185" i="3"/>
  <c r="AJ186" i="3"/>
  <c r="AJ187" i="3"/>
  <c r="AJ188" i="3"/>
  <c r="AJ189" i="3"/>
  <c r="AJ190" i="3"/>
  <c r="AJ191" i="3"/>
  <c r="AJ192" i="3"/>
  <c r="AJ193" i="3"/>
  <c r="AJ194" i="3"/>
  <c r="AJ195" i="3"/>
  <c r="AJ196" i="3"/>
  <c r="AJ197" i="3"/>
  <c r="AJ198" i="3"/>
  <c r="AJ199" i="3"/>
  <c r="AJ200" i="3"/>
  <c r="AJ201" i="3"/>
  <c r="AJ202" i="3"/>
  <c r="AJ203" i="3"/>
  <c r="AJ204" i="3"/>
  <c r="AJ205" i="3"/>
  <c r="AJ206" i="3"/>
  <c r="AJ207" i="3"/>
  <c r="AJ208" i="3"/>
  <c r="AJ209" i="3"/>
  <c r="AJ210" i="3"/>
  <c r="AJ211" i="3"/>
  <c r="AJ212" i="3"/>
  <c r="AJ213" i="3"/>
  <c r="AJ214" i="3"/>
  <c r="AJ215" i="3"/>
  <c r="AJ216" i="3"/>
  <c r="AJ217" i="3"/>
  <c r="AJ218" i="3"/>
  <c r="AJ219" i="3"/>
  <c r="AJ220" i="3"/>
  <c r="AJ221" i="3"/>
  <c r="AJ222" i="3"/>
  <c r="AJ223" i="3"/>
  <c r="AJ224" i="3"/>
  <c r="AJ225" i="3"/>
  <c r="AJ226" i="3"/>
  <c r="AJ227" i="3"/>
  <c r="AJ228" i="3"/>
  <c r="AJ229" i="3"/>
  <c r="AJ230" i="3"/>
  <c r="AJ231" i="3"/>
  <c r="AJ232" i="3"/>
  <c r="AJ233" i="3"/>
  <c r="AJ234" i="3"/>
  <c r="AJ235" i="3"/>
  <c r="AJ236" i="3"/>
  <c r="AJ237" i="3"/>
  <c r="AJ238" i="3"/>
  <c r="AJ239" i="3"/>
  <c r="AJ240" i="3"/>
  <c r="AJ241" i="3"/>
  <c r="AJ242" i="3"/>
  <c r="AJ243" i="3"/>
  <c r="AJ244" i="3"/>
  <c r="AJ245" i="3"/>
  <c r="AJ246" i="3"/>
  <c r="AJ247" i="3"/>
  <c r="AJ248" i="3"/>
  <c r="AJ249" i="3"/>
  <c r="AJ250" i="3"/>
  <c r="AJ251" i="3"/>
  <c r="AJ252" i="3"/>
  <c r="AJ253" i="3"/>
  <c r="AJ254" i="3"/>
  <c r="AJ255" i="3"/>
  <c r="AJ256" i="3"/>
  <c r="AJ257" i="3"/>
  <c r="AJ258" i="3"/>
  <c r="AJ259" i="3"/>
  <c r="AJ260" i="3"/>
  <c r="AJ261" i="3"/>
  <c r="AJ262" i="3"/>
  <c r="AJ263" i="3"/>
  <c r="AJ264" i="3"/>
  <c r="AJ265" i="3"/>
  <c r="AJ266" i="3"/>
  <c r="AJ267" i="3"/>
  <c r="AJ268" i="3"/>
  <c r="AJ269" i="3"/>
  <c r="AJ270" i="3"/>
  <c r="AJ271" i="3"/>
  <c r="AJ272" i="3"/>
  <c r="AJ273" i="3"/>
  <c r="AJ274" i="3"/>
  <c r="AJ275" i="3"/>
  <c r="AJ276" i="3"/>
  <c r="AJ277" i="3"/>
  <c r="AJ278" i="3"/>
  <c r="AJ279" i="3"/>
  <c r="AJ280" i="3"/>
  <c r="AJ281" i="3"/>
  <c r="AJ282" i="3"/>
  <c r="AJ283" i="3"/>
  <c r="AJ284" i="3"/>
  <c r="AJ285" i="3"/>
  <c r="AJ286" i="3"/>
  <c r="AJ287" i="3"/>
  <c r="AJ288" i="3"/>
  <c r="AJ289" i="3"/>
  <c r="AJ290" i="3"/>
  <c r="AJ291" i="3"/>
  <c r="AJ292" i="3"/>
  <c r="AJ293" i="3"/>
  <c r="AJ294" i="3"/>
  <c r="AJ295" i="3"/>
  <c r="AJ296" i="3"/>
  <c r="AJ297" i="3"/>
  <c r="AJ298" i="3"/>
  <c r="AJ299" i="3"/>
  <c r="AJ300" i="3"/>
  <c r="AJ301" i="3"/>
  <c r="AJ302" i="3"/>
  <c r="AJ303" i="3"/>
  <c r="AJ304" i="3"/>
  <c r="AJ305" i="3"/>
  <c r="AJ306" i="3"/>
  <c r="AJ307" i="3"/>
  <c r="AJ308" i="3"/>
  <c r="AJ309" i="3"/>
  <c r="AJ310" i="3"/>
  <c r="AJ311" i="3"/>
  <c r="AJ312" i="3"/>
  <c r="AJ313" i="3"/>
  <c r="AJ314" i="3"/>
  <c r="AJ315" i="3"/>
  <c r="AJ316" i="3"/>
  <c r="AJ317" i="3"/>
  <c r="AJ318" i="3"/>
  <c r="AJ319" i="3"/>
  <c r="AJ320" i="3"/>
  <c r="AJ321" i="3"/>
  <c r="AJ322" i="3"/>
  <c r="AJ323" i="3"/>
  <c r="AJ324" i="3"/>
  <c r="AJ325" i="3"/>
  <c r="AJ326" i="3"/>
  <c r="AJ327" i="3"/>
  <c r="AJ328" i="3"/>
  <c r="AJ329" i="3"/>
  <c r="AJ330" i="3"/>
  <c r="AJ331" i="3"/>
  <c r="AJ332" i="3"/>
  <c r="AJ333" i="3"/>
  <c r="AJ334" i="3"/>
  <c r="AJ335" i="3"/>
  <c r="AJ336" i="3"/>
  <c r="AJ337" i="3"/>
  <c r="AJ338" i="3"/>
  <c r="AJ339" i="3"/>
  <c r="AJ340" i="3"/>
  <c r="AJ341" i="3"/>
  <c r="AJ342" i="3"/>
  <c r="AJ343" i="3"/>
  <c r="AJ344" i="3"/>
  <c r="AJ345" i="3"/>
  <c r="AJ346" i="3"/>
  <c r="AJ347" i="3"/>
  <c r="AJ348" i="3"/>
  <c r="AJ349" i="3"/>
  <c r="AJ350" i="3"/>
  <c r="AJ351" i="3"/>
  <c r="AJ352" i="3"/>
  <c r="AJ353" i="3"/>
  <c r="AJ354" i="3"/>
  <c r="AJ355" i="3"/>
  <c r="AJ356" i="3"/>
  <c r="AJ357" i="3"/>
  <c r="AJ358" i="3"/>
  <c r="AJ359" i="3"/>
  <c r="AJ360" i="3"/>
  <c r="AJ361" i="3"/>
  <c r="AJ362" i="3"/>
  <c r="AJ363" i="3"/>
  <c r="AJ364" i="3"/>
  <c r="AJ365" i="3"/>
  <c r="AJ366" i="3"/>
  <c r="AJ367" i="3"/>
  <c r="AJ368" i="3"/>
  <c r="AJ369" i="3"/>
  <c r="AJ370" i="3"/>
  <c r="AJ371" i="3"/>
  <c r="AJ372" i="3"/>
  <c r="AJ373" i="3"/>
  <c r="AJ374" i="3"/>
  <c r="AJ375" i="3"/>
  <c r="AJ376" i="3"/>
  <c r="AJ377" i="3"/>
  <c r="AJ378" i="3"/>
  <c r="AJ379" i="3"/>
  <c r="AJ380" i="3"/>
  <c r="AJ381" i="3"/>
  <c r="AJ382" i="3"/>
  <c r="AJ383" i="3"/>
  <c r="AJ384" i="3"/>
  <c r="AJ385" i="3"/>
  <c r="AJ386" i="3"/>
  <c r="AJ387" i="3"/>
  <c r="AJ388" i="3"/>
  <c r="AJ389" i="3"/>
  <c r="AJ390" i="3"/>
  <c r="AJ391" i="3"/>
  <c r="AJ392" i="3"/>
  <c r="AJ393" i="3"/>
  <c r="AJ394" i="3"/>
  <c r="AJ395" i="3"/>
  <c r="AJ396" i="3"/>
  <c r="AJ397" i="3"/>
  <c r="AJ398" i="3"/>
  <c r="AJ399" i="3"/>
  <c r="AJ400" i="3"/>
  <c r="AJ401" i="3"/>
  <c r="AJ402" i="3"/>
  <c r="AJ403" i="3"/>
  <c r="AJ404" i="3"/>
  <c r="AJ405" i="3"/>
  <c r="AJ406" i="3"/>
  <c r="AJ407" i="3"/>
  <c r="AJ408" i="3"/>
  <c r="AJ409" i="3"/>
  <c r="AJ410" i="3"/>
  <c r="AJ411" i="3"/>
  <c r="AJ412" i="3"/>
  <c r="AJ413" i="3"/>
  <c r="AJ414" i="3"/>
  <c r="AJ415" i="3"/>
  <c r="AJ416" i="3"/>
  <c r="AJ417" i="3"/>
  <c r="AJ418" i="3"/>
  <c r="AJ419" i="3"/>
  <c r="AJ420" i="3"/>
  <c r="AJ421" i="3"/>
  <c r="AJ422" i="3"/>
  <c r="AJ423" i="3"/>
  <c r="AJ424" i="3"/>
  <c r="AJ425" i="3"/>
  <c r="AJ426" i="3"/>
  <c r="AJ427" i="3"/>
  <c r="AJ428" i="3"/>
  <c r="AJ429" i="3"/>
  <c r="AJ430" i="3"/>
  <c r="AJ431" i="3"/>
  <c r="AJ432" i="3"/>
  <c r="AJ433" i="3"/>
  <c r="AJ434" i="3"/>
  <c r="AJ435" i="3"/>
  <c r="AJ436" i="3"/>
  <c r="AJ437" i="3"/>
  <c r="AJ438" i="3"/>
  <c r="AJ439" i="3"/>
  <c r="AJ440" i="3"/>
  <c r="AJ441" i="3"/>
  <c r="AJ442" i="3"/>
  <c r="AJ443" i="3"/>
  <c r="AJ444" i="3"/>
  <c r="AJ445" i="3"/>
  <c r="AJ446" i="3"/>
  <c r="AJ447" i="3"/>
  <c r="AJ448" i="3"/>
  <c r="AJ449" i="3"/>
  <c r="AJ450" i="3"/>
  <c r="AJ451" i="3"/>
  <c r="AJ452" i="3"/>
  <c r="AJ453" i="3"/>
  <c r="AJ454" i="3"/>
  <c r="AJ455" i="3"/>
  <c r="AJ456" i="3"/>
  <c r="AJ457" i="3"/>
  <c r="AJ458" i="3"/>
  <c r="AJ459" i="3"/>
  <c r="AJ460" i="3"/>
  <c r="AJ461" i="3"/>
  <c r="AJ462" i="3"/>
  <c r="AJ463" i="3"/>
  <c r="AJ464" i="3"/>
  <c r="AJ465" i="3"/>
  <c r="AJ466" i="3"/>
  <c r="AJ467" i="3"/>
  <c r="AJ468" i="3"/>
  <c r="AJ469" i="3"/>
  <c r="AJ470" i="3"/>
  <c r="AJ471" i="3"/>
  <c r="AJ472" i="3"/>
  <c r="AJ473" i="3"/>
  <c r="AJ474" i="3"/>
  <c r="AJ475" i="3"/>
  <c r="AJ476" i="3"/>
  <c r="AJ477" i="3"/>
  <c r="AJ478" i="3"/>
  <c r="AJ479" i="3"/>
  <c r="AJ480" i="3"/>
  <c r="AJ481" i="3"/>
  <c r="AJ482" i="3"/>
  <c r="AJ483" i="3"/>
  <c r="AJ484" i="3"/>
  <c r="AJ485" i="3"/>
  <c r="AJ486" i="3"/>
  <c r="AJ487" i="3"/>
  <c r="AJ488" i="3"/>
  <c r="AJ489" i="3"/>
  <c r="AJ490" i="3"/>
  <c r="AJ491" i="3"/>
  <c r="AJ492" i="3"/>
  <c r="AJ493" i="3"/>
  <c r="AJ494" i="3"/>
  <c r="AJ495" i="3"/>
  <c r="AJ496" i="3"/>
  <c r="AJ497" i="3"/>
  <c r="AJ498" i="3"/>
  <c r="AJ499" i="3"/>
  <c r="AJ500" i="3"/>
  <c r="AJ501" i="3"/>
  <c r="AJ502" i="3"/>
  <c r="AJ503" i="3"/>
  <c r="AJ504" i="3"/>
  <c r="AJ505" i="3"/>
  <c r="AJ506" i="3"/>
  <c r="AJ507" i="3"/>
  <c r="AJ508" i="3"/>
  <c r="AJ509" i="3"/>
  <c r="AJ510" i="3"/>
  <c r="AJ511" i="3"/>
  <c r="AJ512" i="3"/>
  <c r="AJ513" i="3"/>
  <c r="AJ514" i="3"/>
  <c r="AJ515" i="3"/>
  <c r="AJ516" i="3"/>
  <c r="AJ517" i="3"/>
  <c r="AJ518" i="3"/>
  <c r="AJ519" i="3"/>
  <c r="AJ520" i="3"/>
  <c r="AJ521" i="3"/>
  <c r="AJ522" i="3"/>
  <c r="AJ523" i="3"/>
  <c r="AJ524" i="3"/>
  <c r="AJ525" i="3"/>
  <c r="AJ526" i="3"/>
  <c r="AJ527" i="3"/>
  <c r="AJ528" i="3"/>
  <c r="AJ529" i="3"/>
  <c r="AJ530" i="3"/>
  <c r="AJ531" i="3"/>
  <c r="AJ532" i="3"/>
  <c r="AJ533" i="3"/>
  <c r="AJ534" i="3"/>
  <c r="AJ535" i="3"/>
  <c r="AJ536" i="3"/>
  <c r="AJ537" i="3"/>
  <c r="AJ538" i="3"/>
  <c r="AJ539" i="3"/>
  <c r="AJ540" i="3"/>
  <c r="AJ541" i="3"/>
  <c r="AJ542" i="3"/>
  <c r="AJ543" i="3"/>
  <c r="AJ544" i="3"/>
  <c r="AJ545" i="3"/>
  <c r="AJ546" i="3"/>
  <c r="AI3" i="3"/>
  <c r="AI4" i="3"/>
  <c r="AI5" i="3"/>
  <c r="AI6" i="3"/>
  <c r="AI7" i="3"/>
  <c r="AI8" i="3"/>
  <c r="AI9" i="3"/>
  <c r="AI10" i="3"/>
  <c r="AI11" i="3"/>
  <c r="AI12" i="3"/>
  <c r="AI13" i="3"/>
  <c r="AI14" i="3"/>
  <c r="AI15" i="3"/>
  <c r="AI16" i="3"/>
  <c r="AI17" i="3"/>
  <c r="AI18" i="3"/>
  <c r="AI19" i="3"/>
  <c r="AI20" i="3"/>
  <c r="AI21" i="3"/>
  <c r="AI22" i="3"/>
  <c r="AI23" i="3"/>
  <c r="AI24" i="3"/>
  <c r="AI25" i="3"/>
  <c r="AI26" i="3"/>
  <c r="AI27" i="3"/>
  <c r="AI28" i="3"/>
  <c r="AI29" i="3"/>
  <c r="AI30" i="3"/>
  <c r="AI31" i="3"/>
  <c r="AI32" i="3"/>
  <c r="AI33" i="3"/>
  <c r="AI34" i="3"/>
  <c r="AI35" i="3"/>
  <c r="AI36" i="3"/>
  <c r="AI37" i="3"/>
  <c r="AI38" i="3"/>
  <c r="AI39" i="3"/>
  <c r="AI40" i="3"/>
  <c r="AI41" i="3"/>
  <c r="AI42" i="3"/>
  <c r="AI43" i="3"/>
  <c r="AI44" i="3"/>
  <c r="AI45" i="3"/>
  <c r="AI46" i="3"/>
  <c r="AI47" i="3"/>
  <c r="AI48" i="3"/>
  <c r="AI49" i="3"/>
  <c r="AI50" i="3"/>
  <c r="AI51" i="3"/>
  <c r="AI52" i="3"/>
  <c r="AI53" i="3"/>
  <c r="AI54" i="3"/>
  <c r="AI55" i="3"/>
  <c r="AI56" i="3"/>
  <c r="AI57" i="3"/>
  <c r="AI58" i="3"/>
  <c r="AI59" i="3"/>
  <c r="AI60" i="3"/>
  <c r="AI61" i="3"/>
  <c r="AI62" i="3"/>
  <c r="AI63" i="3"/>
  <c r="AI64" i="3"/>
  <c r="AI65" i="3"/>
  <c r="AI66" i="3"/>
  <c r="AI67" i="3"/>
  <c r="AI68" i="3"/>
  <c r="AI69" i="3"/>
  <c r="AI70" i="3"/>
  <c r="AI71" i="3"/>
  <c r="AI72" i="3"/>
  <c r="AI73" i="3"/>
  <c r="AI74" i="3"/>
  <c r="AI75" i="3"/>
  <c r="AI76" i="3"/>
  <c r="AI77" i="3"/>
  <c r="AI78" i="3"/>
  <c r="AI79" i="3"/>
  <c r="AI80" i="3"/>
  <c r="AI81" i="3"/>
  <c r="AI82" i="3"/>
  <c r="AI83" i="3"/>
  <c r="AI84" i="3"/>
  <c r="AI85" i="3"/>
  <c r="AI86" i="3"/>
  <c r="AI87" i="3"/>
  <c r="AI88" i="3"/>
  <c r="AI89" i="3"/>
  <c r="AI90" i="3"/>
  <c r="AI91" i="3"/>
  <c r="AI92" i="3"/>
  <c r="AI93" i="3"/>
  <c r="AI94" i="3"/>
  <c r="AI95" i="3"/>
  <c r="AI96" i="3"/>
  <c r="AI97" i="3"/>
  <c r="AI98" i="3"/>
  <c r="AI99" i="3"/>
  <c r="AI100" i="3"/>
  <c r="AI101" i="3"/>
  <c r="AI102" i="3"/>
  <c r="AI103" i="3"/>
  <c r="AI104" i="3"/>
  <c r="AI105" i="3"/>
  <c r="AI106" i="3"/>
  <c r="AI107" i="3"/>
  <c r="AI108" i="3"/>
  <c r="AI109" i="3"/>
  <c r="AI124" i="3"/>
  <c r="AI125" i="3"/>
  <c r="AI126" i="3"/>
  <c r="AI127" i="3"/>
  <c r="AI128" i="3"/>
  <c r="AI129" i="3"/>
  <c r="AI130" i="3"/>
  <c r="AI131" i="3"/>
  <c r="AI132" i="3"/>
  <c r="AI133" i="3"/>
  <c r="AI134" i="3"/>
  <c r="AI135" i="3"/>
  <c r="AI136" i="3"/>
  <c r="AI137" i="3"/>
  <c r="AI138" i="3"/>
  <c r="AI139" i="3"/>
  <c r="AI140" i="3"/>
  <c r="AI141" i="3"/>
  <c r="AI142" i="3"/>
  <c r="AI143" i="3"/>
  <c r="AI144" i="3"/>
  <c r="AI145" i="3"/>
  <c r="AI146" i="3"/>
  <c r="AI147" i="3"/>
  <c r="AI148" i="3"/>
  <c r="AI149" i="3"/>
  <c r="AI150" i="3"/>
  <c r="AI151" i="3"/>
  <c r="AI152" i="3"/>
  <c r="AI153" i="3"/>
  <c r="AI154" i="3"/>
  <c r="AI155" i="3"/>
  <c r="AI156" i="3"/>
  <c r="AI157" i="3"/>
  <c r="AI158" i="3"/>
  <c r="AI159" i="3"/>
  <c r="AI160" i="3"/>
  <c r="AI161" i="3"/>
  <c r="AI162" i="3"/>
  <c r="AI163" i="3"/>
  <c r="AI164" i="3"/>
  <c r="AI165" i="3"/>
  <c r="AI166" i="3"/>
  <c r="AI167" i="3"/>
  <c r="AI168" i="3"/>
  <c r="AI169" i="3"/>
  <c r="AI170" i="3"/>
  <c r="AI171" i="3"/>
  <c r="AI172" i="3"/>
  <c r="AI173" i="3"/>
  <c r="AI174" i="3"/>
  <c r="AI175" i="3"/>
  <c r="AI176" i="3"/>
  <c r="AI177" i="3"/>
  <c r="AI178" i="3"/>
  <c r="AI179" i="3"/>
  <c r="AI180" i="3"/>
  <c r="AI181" i="3"/>
  <c r="AI182" i="3"/>
  <c r="AI183" i="3"/>
  <c r="AI184" i="3"/>
  <c r="AI185" i="3"/>
  <c r="AI186" i="3"/>
  <c r="AI187" i="3"/>
  <c r="AI188" i="3"/>
  <c r="AI189" i="3"/>
  <c r="AI190" i="3"/>
  <c r="AI191" i="3"/>
  <c r="AI192" i="3"/>
  <c r="AI193" i="3"/>
  <c r="AI194" i="3"/>
  <c r="AI195" i="3"/>
  <c r="AI196" i="3"/>
  <c r="AI197" i="3"/>
  <c r="AI198" i="3"/>
  <c r="AI199" i="3"/>
  <c r="AI200" i="3"/>
  <c r="AI201" i="3"/>
  <c r="AI202" i="3"/>
  <c r="AI203" i="3"/>
  <c r="AI204" i="3"/>
  <c r="AI205" i="3"/>
  <c r="AI206" i="3"/>
  <c r="AI207" i="3"/>
  <c r="AI208" i="3"/>
  <c r="AI209" i="3"/>
  <c r="AI210" i="3"/>
  <c r="AI211" i="3"/>
  <c r="AI212" i="3"/>
  <c r="AI213" i="3"/>
  <c r="AI214" i="3"/>
  <c r="AI215" i="3"/>
  <c r="AI216" i="3"/>
  <c r="AI217" i="3"/>
  <c r="AI218" i="3"/>
  <c r="AI219" i="3"/>
  <c r="AI220" i="3"/>
  <c r="AI221" i="3"/>
  <c r="AI222" i="3"/>
  <c r="AI223" i="3"/>
  <c r="AI224" i="3"/>
  <c r="AI225" i="3"/>
  <c r="AI226" i="3"/>
  <c r="AI227" i="3"/>
  <c r="AI228" i="3"/>
  <c r="AI229" i="3"/>
  <c r="AI230" i="3"/>
  <c r="AI231" i="3"/>
  <c r="AI232" i="3"/>
  <c r="AI233" i="3"/>
  <c r="AI234" i="3"/>
  <c r="AI235" i="3"/>
  <c r="AI236" i="3"/>
  <c r="AI237" i="3"/>
  <c r="AI238" i="3"/>
  <c r="AI239" i="3"/>
  <c r="AI240" i="3"/>
  <c r="AI241" i="3"/>
  <c r="AI242" i="3"/>
  <c r="AI243" i="3"/>
  <c r="AI244" i="3"/>
  <c r="AI245" i="3"/>
  <c r="AI246" i="3"/>
  <c r="AI247" i="3"/>
  <c r="AI248" i="3"/>
  <c r="AI249" i="3"/>
  <c r="AI250" i="3"/>
  <c r="AI251" i="3"/>
  <c r="AI252" i="3"/>
  <c r="AI253" i="3"/>
  <c r="AI254" i="3"/>
  <c r="AI255" i="3"/>
  <c r="AI256" i="3"/>
  <c r="AI257" i="3"/>
  <c r="AI258" i="3"/>
  <c r="AI259" i="3"/>
  <c r="AI260" i="3"/>
  <c r="AI261" i="3"/>
  <c r="AI262" i="3"/>
  <c r="AI263" i="3"/>
  <c r="AI264" i="3"/>
  <c r="AI265" i="3"/>
  <c r="AI266" i="3"/>
  <c r="AI267" i="3"/>
  <c r="AI268" i="3"/>
  <c r="AI269" i="3"/>
  <c r="AI270" i="3"/>
  <c r="AI271" i="3"/>
  <c r="AI272" i="3"/>
  <c r="AI273" i="3"/>
  <c r="AI274" i="3"/>
  <c r="AI275" i="3"/>
  <c r="AI276" i="3"/>
  <c r="AI277" i="3"/>
  <c r="AI278" i="3"/>
  <c r="AI279" i="3"/>
  <c r="AI280" i="3"/>
  <c r="AI281" i="3"/>
  <c r="AI282" i="3"/>
  <c r="AI283" i="3"/>
  <c r="AI284" i="3"/>
  <c r="AI285" i="3"/>
  <c r="AI286" i="3"/>
  <c r="AI287" i="3"/>
  <c r="AI288" i="3"/>
  <c r="AI289" i="3"/>
  <c r="AI290" i="3"/>
  <c r="AI291" i="3"/>
  <c r="AI292" i="3"/>
  <c r="AI293" i="3"/>
  <c r="AI294" i="3"/>
  <c r="AI295" i="3"/>
  <c r="AI296" i="3"/>
  <c r="AI297" i="3"/>
  <c r="AI298" i="3"/>
  <c r="AI299" i="3"/>
  <c r="AI300" i="3"/>
  <c r="AI301" i="3"/>
  <c r="AI302" i="3"/>
  <c r="AI303" i="3"/>
  <c r="AI304" i="3"/>
  <c r="AI305" i="3"/>
  <c r="AI306" i="3"/>
  <c r="AI307" i="3"/>
  <c r="AI308" i="3"/>
  <c r="AI309" i="3"/>
  <c r="AI310" i="3"/>
  <c r="AI311" i="3"/>
  <c r="AI312" i="3"/>
  <c r="AI313" i="3"/>
  <c r="AI314" i="3"/>
  <c r="AI315" i="3"/>
  <c r="AI316" i="3"/>
  <c r="AI317" i="3"/>
  <c r="AI318" i="3"/>
  <c r="AI319" i="3"/>
  <c r="AI320" i="3"/>
  <c r="AI321" i="3"/>
  <c r="AI322" i="3"/>
  <c r="AI323" i="3"/>
  <c r="AI324" i="3"/>
  <c r="AI325" i="3"/>
  <c r="AI326" i="3"/>
  <c r="AI327" i="3"/>
  <c r="AI328" i="3"/>
  <c r="AI329" i="3"/>
  <c r="AI330" i="3"/>
  <c r="AI331" i="3"/>
  <c r="AI332" i="3"/>
  <c r="AI333" i="3"/>
  <c r="AI334" i="3"/>
  <c r="AI335" i="3"/>
  <c r="AI336" i="3"/>
  <c r="AI337" i="3"/>
  <c r="AI338" i="3"/>
  <c r="AI339" i="3"/>
  <c r="AI340" i="3"/>
  <c r="AI341" i="3"/>
  <c r="AI342" i="3"/>
  <c r="AI343" i="3"/>
  <c r="AI344" i="3"/>
  <c r="AI345" i="3"/>
  <c r="AI346" i="3"/>
  <c r="AI347" i="3"/>
  <c r="AI348" i="3"/>
  <c r="AI349" i="3"/>
  <c r="AI350" i="3"/>
  <c r="AI351" i="3"/>
  <c r="AI352" i="3"/>
  <c r="AI353" i="3"/>
  <c r="AI354" i="3"/>
  <c r="AI355" i="3"/>
  <c r="AI356" i="3"/>
  <c r="AI357" i="3"/>
  <c r="AI358" i="3"/>
  <c r="AI359" i="3"/>
  <c r="AI360" i="3"/>
  <c r="AI361" i="3"/>
  <c r="AI362" i="3"/>
  <c r="AI363" i="3"/>
  <c r="AI364" i="3"/>
  <c r="AI365" i="3"/>
  <c r="AI366" i="3"/>
  <c r="AI367" i="3"/>
  <c r="AI368" i="3"/>
  <c r="AI369" i="3"/>
  <c r="AI370" i="3"/>
  <c r="AI371" i="3"/>
  <c r="AI372" i="3"/>
  <c r="AI373" i="3"/>
  <c r="AI374" i="3"/>
  <c r="AI375" i="3"/>
  <c r="AI376" i="3"/>
  <c r="AI377" i="3"/>
  <c r="AI378" i="3"/>
  <c r="AI379" i="3"/>
  <c r="AI380" i="3"/>
  <c r="AI381" i="3"/>
  <c r="AI382" i="3"/>
  <c r="AI383" i="3"/>
  <c r="AI384" i="3"/>
  <c r="AI385" i="3"/>
  <c r="AI386" i="3"/>
  <c r="AI387" i="3"/>
  <c r="AI388" i="3"/>
  <c r="AI389" i="3"/>
  <c r="AI390" i="3"/>
  <c r="AI391" i="3"/>
  <c r="AI392" i="3"/>
  <c r="AI393" i="3"/>
  <c r="AI394" i="3"/>
  <c r="AI395" i="3"/>
  <c r="AI396" i="3"/>
  <c r="AI397" i="3"/>
  <c r="AI398" i="3"/>
  <c r="AI399" i="3"/>
  <c r="AI400" i="3"/>
  <c r="AI401" i="3"/>
  <c r="AI402" i="3"/>
  <c r="AI403" i="3"/>
  <c r="AI404" i="3"/>
  <c r="AI405" i="3"/>
  <c r="AI406" i="3"/>
  <c r="AI407" i="3"/>
  <c r="AI408" i="3"/>
  <c r="AI409" i="3"/>
  <c r="AI410" i="3"/>
  <c r="AI411" i="3"/>
  <c r="AI412" i="3"/>
  <c r="AI413" i="3"/>
  <c r="AI414" i="3"/>
  <c r="AI415" i="3"/>
  <c r="AI416" i="3"/>
  <c r="AI417" i="3"/>
  <c r="AI418" i="3"/>
  <c r="AI419" i="3"/>
  <c r="AI420" i="3"/>
  <c r="AI421" i="3"/>
  <c r="AI422" i="3"/>
  <c r="AI423" i="3"/>
  <c r="AI424" i="3"/>
  <c r="AI425" i="3"/>
  <c r="AI426" i="3"/>
  <c r="AI427" i="3"/>
  <c r="AI428" i="3"/>
  <c r="AI429" i="3"/>
  <c r="AI430" i="3"/>
  <c r="AI431" i="3"/>
  <c r="AI432" i="3"/>
  <c r="AI433" i="3"/>
  <c r="AI434" i="3"/>
  <c r="AI435" i="3"/>
  <c r="AI436" i="3"/>
  <c r="AI437" i="3"/>
  <c r="AI438" i="3"/>
  <c r="AI439" i="3"/>
  <c r="AI440" i="3"/>
  <c r="AI441" i="3"/>
  <c r="AI442" i="3"/>
  <c r="AI443" i="3"/>
  <c r="AI444" i="3"/>
  <c r="AI445" i="3"/>
  <c r="AI446" i="3"/>
  <c r="AI447" i="3"/>
  <c r="AI448" i="3"/>
  <c r="AI449" i="3"/>
  <c r="AI450" i="3"/>
  <c r="AI451" i="3"/>
  <c r="AI452" i="3"/>
  <c r="AI453" i="3"/>
  <c r="AI454" i="3"/>
  <c r="AI455" i="3"/>
  <c r="AI456" i="3"/>
  <c r="AI457" i="3"/>
  <c r="AI458" i="3"/>
  <c r="AI459" i="3"/>
  <c r="AI460" i="3"/>
  <c r="AI461" i="3"/>
  <c r="AI462" i="3"/>
  <c r="AI463" i="3"/>
  <c r="AI464" i="3"/>
  <c r="AI465" i="3"/>
  <c r="AI466" i="3"/>
  <c r="AI467" i="3"/>
  <c r="AI468" i="3"/>
  <c r="AI469" i="3"/>
  <c r="AI470" i="3"/>
  <c r="AI471" i="3"/>
  <c r="AI472" i="3"/>
  <c r="AI473" i="3"/>
  <c r="AI474" i="3"/>
  <c r="AI475" i="3"/>
  <c r="AI476" i="3"/>
  <c r="AI477" i="3"/>
  <c r="AI478" i="3"/>
  <c r="AI479" i="3"/>
  <c r="AI480" i="3"/>
  <c r="AI481" i="3"/>
  <c r="AI482" i="3"/>
  <c r="AI483" i="3"/>
  <c r="AI484" i="3"/>
  <c r="AI485" i="3"/>
  <c r="AI486" i="3"/>
  <c r="AI487" i="3"/>
  <c r="AI488" i="3"/>
  <c r="AI489" i="3"/>
  <c r="AI490" i="3"/>
  <c r="AI491" i="3"/>
  <c r="AI492" i="3"/>
  <c r="AI493" i="3"/>
  <c r="AI494" i="3"/>
  <c r="AI495" i="3"/>
  <c r="AI496" i="3"/>
  <c r="AI497" i="3"/>
  <c r="AI498" i="3"/>
  <c r="AI499" i="3"/>
  <c r="AI500" i="3"/>
  <c r="AI501" i="3"/>
  <c r="AI502" i="3"/>
  <c r="AI503" i="3"/>
  <c r="AI504" i="3"/>
  <c r="AI505" i="3"/>
  <c r="AI506" i="3"/>
  <c r="AI507" i="3"/>
  <c r="AI508" i="3"/>
  <c r="AI509" i="3"/>
  <c r="AI510" i="3"/>
  <c r="AI511" i="3"/>
  <c r="AI512" i="3"/>
  <c r="AI513" i="3"/>
  <c r="AI514" i="3"/>
  <c r="AI515" i="3"/>
  <c r="AI516" i="3"/>
  <c r="AI517" i="3"/>
  <c r="AI518" i="3"/>
  <c r="AI519" i="3"/>
  <c r="AI520" i="3"/>
  <c r="AI521" i="3"/>
  <c r="AI522" i="3"/>
  <c r="AI523" i="3"/>
  <c r="AI524" i="3"/>
  <c r="AI525" i="3"/>
  <c r="AI526" i="3"/>
  <c r="AI527" i="3"/>
  <c r="AI528" i="3"/>
  <c r="AI529" i="3"/>
  <c r="AI530" i="3"/>
  <c r="AI531" i="3"/>
  <c r="AI532" i="3"/>
  <c r="AI533" i="3"/>
  <c r="AI534" i="3"/>
  <c r="AI535" i="3"/>
  <c r="AI536" i="3"/>
  <c r="AI537" i="3"/>
  <c r="AI538" i="3"/>
  <c r="AI539" i="3"/>
  <c r="AI540" i="3"/>
  <c r="AI541" i="3"/>
  <c r="AI542" i="3"/>
  <c r="AI543" i="3"/>
  <c r="AI544" i="3"/>
  <c r="AI545" i="3"/>
  <c r="AI546" i="3"/>
  <c r="B2805" i="15"/>
  <c r="B2806" i="15" s="1"/>
  <c r="B2807" i="15" s="1"/>
  <c r="B2808" i="15" s="1"/>
  <c r="B2809" i="15" s="1"/>
  <c r="B2810" i="15" s="1"/>
  <c r="B2811" i="15" s="1"/>
  <c r="B2812" i="15" s="1"/>
  <c r="B2813" i="15" s="1"/>
  <c r="B2814" i="15" s="1"/>
  <c r="B2815" i="15" s="1"/>
  <c r="B2816" i="15" s="1"/>
  <c r="B2817" i="15" s="1"/>
  <c r="K27" i="15"/>
  <c r="AB3" i="5"/>
  <c r="AA3" i="5"/>
  <c r="Z3" i="5"/>
  <c r="Y3" i="5"/>
  <c r="AD3" i="5" s="1"/>
  <c r="X3" i="5"/>
  <c r="W3" i="5"/>
  <c r="V3" i="5"/>
  <c r="AB2" i="5"/>
  <c r="AA2" i="5"/>
  <c r="Z2" i="5"/>
  <c r="Y2" i="5"/>
  <c r="X2" i="5"/>
  <c r="W2" i="5"/>
  <c r="V2" i="5"/>
  <c r="BG546" i="3" l="1"/>
  <c r="BF546" i="3"/>
  <c r="BH546" i="3" s="1"/>
  <c r="BE546" i="3"/>
  <c r="BD546" i="3"/>
  <c r="BC546" i="3"/>
  <c r="BA546" i="3"/>
  <c r="AZ546" i="3"/>
  <c r="AY546" i="3"/>
  <c r="AW546" i="3"/>
  <c r="BB546" i="3"/>
  <c r="AX546" i="3"/>
  <c r="AV546" i="3"/>
  <c r="BG545" i="3"/>
  <c r="BF545" i="3"/>
  <c r="BH545" i="3" s="1"/>
  <c r="BE545" i="3"/>
  <c r="BD545" i="3"/>
  <c r="BC545" i="3"/>
  <c r="BA545" i="3"/>
  <c r="AZ545" i="3"/>
  <c r="AY545" i="3"/>
  <c r="AW545" i="3"/>
  <c r="BB545" i="3"/>
  <c r="AX545" i="3"/>
  <c r="AV545" i="3"/>
  <c r="BG544" i="3"/>
  <c r="BF544" i="3"/>
  <c r="BH544" i="3" s="1"/>
  <c r="BE544" i="3"/>
  <c r="BD544" i="3"/>
  <c r="BC544" i="3"/>
  <c r="BA544" i="3"/>
  <c r="AZ544" i="3"/>
  <c r="AY544" i="3"/>
  <c r="AW544" i="3"/>
  <c r="BB544" i="3"/>
  <c r="AX544" i="3"/>
  <c r="AV544" i="3"/>
  <c r="BG543" i="3"/>
  <c r="BF543" i="3"/>
  <c r="BH543" i="3" s="1"/>
  <c r="BE543" i="3"/>
  <c r="BD543" i="3"/>
  <c r="BC543" i="3"/>
  <c r="BA543" i="3"/>
  <c r="AZ543" i="3"/>
  <c r="AY543" i="3"/>
  <c r="AW543" i="3"/>
  <c r="BB543" i="3"/>
  <c r="AX543" i="3"/>
  <c r="AV543" i="3"/>
  <c r="BG542" i="3"/>
  <c r="BF542" i="3"/>
  <c r="BH542" i="3" s="1"/>
  <c r="BE542" i="3"/>
  <c r="BD542" i="3"/>
  <c r="BC542" i="3"/>
  <c r="BA542" i="3"/>
  <c r="AZ542" i="3"/>
  <c r="AY542" i="3"/>
  <c r="AW542" i="3"/>
  <c r="BB542" i="3"/>
  <c r="AX542" i="3"/>
  <c r="AV542" i="3"/>
  <c r="BG541" i="3"/>
  <c r="BF541" i="3"/>
  <c r="BH541" i="3" s="1"/>
  <c r="BE541" i="3"/>
  <c r="BD541" i="3"/>
  <c r="BC541" i="3"/>
  <c r="BA541" i="3"/>
  <c r="AZ541" i="3"/>
  <c r="AY541" i="3"/>
  <c r="AW541" i="3"/>
  <c r="BB541" i="3"/>
  <c r="AX541" i="3"/>
  <c r="AV541" i="3"/>
  <c r="BG540" i="3"/>
  <c r="BF540" i="3"/>
  <c r="BH540" i="3" s="1"/>
  <c r="BE540" i="3"/>
  <c r="BD540" i="3"/>
  <c r="BC540" i="3"/>
  <c r="BA540" i="3"/>
  <c r="AZ540" i="3"/>
  <c r="AY540" i="3"/>
  <c r="AW540" i="3"/>
  <c r="BB540" i="3"/>
  <c r="AX540" i="3"/>
  <c r="AV540" i="3"/>
  <c r="BG539" i="3"/>
  <c r="BF539" i="3"/>
  <c r="BH539" i="3" s="1"/>
  <c r="BE539" i="3"/>
  <c r="BD539" i="3"/>
  <c r="BC539" i="3"/>
  <c r="BA539" i="3"/>
  <c r="AZ539" i="3"/>
  <c r="AY539" i="3"/>
  <c r="AW539" i="3"/>
  <c r="BB539" i="3"/>
  <c r="AX539" i="3"/>
  <c r="AV539" i="3"/>
  <c r="BG538" i="3"/>
  <c r="BF538" i="3"/>
  <c r="BH538" i="3" s="1"/>
  <c r="BE538" i="3"/>
  <c r="BD538" i="3"/>
  <c r="BC538" i="3"/>
  <c r="BA538" i="3"/>
  <c r="AZ538" i="3"/>
  <c r="AY538" i="3"/>
  <c r="AW538" i="3"/>
  <c r="BB538" i="3"/>
  <c r="AX538" i="3"/>
  <c r="AV538" i="3"/>
  <c r="BG537" i="3"/>
  <c r="BF537" i="3"/>
  <c r="BH537" i="3" s="1"/>
  <c r="BE537" i="3"/>
  <c r="BD537" i="3"/>
  <c r="BC537" i="3"/>
  <c r="BA537" i="3"/>
  <c r="AZ537" i="3"/>
  <c r="AY537" i="3"/>
  <c r="AW537" i="3"/>
  <c r="BB537" i="3"/>
  <c r="AX537" i="3"/>
  <c r="AV537" i="3"/>
  <c r="BG536" i="3"/>
  <c r="BF536" i="3"/>
  <c r="BH536" i="3" s="1"/>
  <c r="BE536" i="3"/>
  <c r="BD536" i="3"/>
  <c r="BC536" i="3"/>
  <c r="BA536" i="3"/>
  <c r="AZ536" i="3"/>
  <c r="AY536" i="3"/>
  <c r="AW536" i="3"/>
  <c r="BB536" i="3"/>
  <c r="AX536" i="3"/>
  <c r="AV536" i="3"/>
  <c r="BG535" i="3"/>
  <c r="BF535" i="3"/>
  <c r="BH535" i="3" s="1"/>
  <c r="BE535" i="3"/>
  <c r="BD535" i="3"/>
  <c r="BC535" i="3"/>
  <c r="BA535" i="3"/>
  <c r="AZ535" i="3"/>
  <c r="AY535" i="3"/>
  <c r="AW535" i="3"/>
  <c r="BB535" i="3"/>
  <c r="AX535" i="3"/>
  <c r="AV535" i="3"/>
  <c r="BG534" i="3"/>
  <c r="BF534" i="3"/>
  <c r="BH534" i="3" s="1"/>
  <c r="BE534" i="3"/>
  <c r="BD534" i="3"/>
  <c r="BC534" i="3"/>
  <c r="BA534" i="3"/>
  <c r="AZ534" i="3"/>
  <c r="AY534" i="3"/>
  <c r="AW534" i="3"/>
  <c r="BB534" i="3"/>
  <c r="AX534" i="3"/>
  <c r="AV534" i="3"/>
  <c r="BG533" i="3"/>
  <c r="BF533" i="3"/>
  <c r="BH533" i="3" s="1"/>
  <c r="BE533" i="3"/>
  <c r="BD533" i="3"/>
  <c r="BC533" i="3"/>
  <c r="BA533" i="3"/>
  <c r="AZ533" i="3"/>
  <c r="AY533" i="3"/>
  <c r="AW533" i="3"/>
  <c r="BB533" i="3"/>
  <c r="AX533" i="3"/>
  <c r="AV533" i="3"/>
  <c r="BG532" i="3"/>
  <c r="BF532" i="3"/>
  <c r="BH532" i="3" s="1"/>
  <c r="BE532" i="3"/>
  <c r="BD532" i="3"/>
  <c r="BC532" i="3"/>
  <c r="BA532" i="3"/>
  <c r="AZ532" i="3"/>
  <c r="AY532" i="3"/>
  <c r="AW532" i="3"/>
  <c r="BB532" i="3"/>
  <c r="AX532" i="3"/>
  <c r="AV532" i="3"/>
  <c r="BG531" i="3"/>
  <c r="BF531" i="3"/>
  <c r="BH531" i="3" s="1"/>
  <c r="BE531" i="3"/>
  <c r="BD531" i="3"/>
  <c r="BC531" i="3"/>
  <c r="BA531" i="3"/>
  <c r="AZ531" i="3"/>
  <c r="AY531" i="3"/>
  <c r="AW531" i="3"/>
  <c r="BB531" i="3"/>
  <c r="AX531" i="3"/>
  <c r="AV531" i="3"/>
  <c r="BG530" i="3"/>
  <c r="BF530" i="3"/>
  <c r="BH530" i="3" s="1"/>
  <c r="BE530" i="3"/>
  <c r="BD530" i="3"/>
  <c r="BC530" i="3"/>
  <c r="BA530" i="3"/>
  <c r="AZ530" i="3"/>
  <c r="AY530" i="3"/>
  <c r="AW530" i="3"/>
  <c r="BB530" i="3"/>
  <c r="AX530" i="3"/>
  <c r="AV530" i="3"/>
  <c r="BG529" i="3"/>
  <c r="BF529" i="3"/>
  <c r="BH529" i="3" s="1"/>
  <c r="BE529" i="3"/>
  <c r="BD529" i="3"/>
  <c r="BC529" i="3"/>
  <c r="BA529" i="3"/>
  <c r="AZ529" i="3"/>
  <c r="AY529" i="3"/>
  <c r="AW529" i="3"/>
  <c r="BB529" i="3"/>
  <c r="AX529" i="3"/>
  <c r="AV529" i="3"/>
  <c r="BG528" i="3"/>
  <c r="BF528" i="3"/>
  <c r="BH528" i="3" s="1"/>
  <c r="BE528" i="3"/>
  <c r="BD528" i="3"/>
  <c r="BC528" i="3"/>
  <c r="BA528" i="3"/>
  <c r="AZ528" i="3"/>
  <c r="AY528" i="3"/>
  <c r="AW528" i="3"/>
  <c r="BB528" i="3"/>
  <c r="AX528" i="3"/>
  <c r="AV528" i="3"/>
  <c r="BG527" i="3"/>
  <c r="BF527" i="3"/>
  <c r="BH527" i="3" s="1"/>
  <c r="BE527" i="3"/>
  <c r="BD527" i="3"/>
  <c r="BC527" i="3"/>
  <c r="BA527" i="3"/>
  <c r="AZ527" i="3"/>
  <c r="AY527" i="3"/>
  <c r="AW527" i="3"/>
  <c r="BB527" i="3"/>
  <c r="AX527" i="3"/>
  <c r="AV527" i="3"/>
  <c r="BG526" i="3"/>
  <c r="BF526" i="3"/>
  <c r="BH526" i="3" s="1"/>
  <c r="BE526" i="3"/>
  <c r="BD526" i="3"/>
  <c r="BC526" i="3"/>
  <c r="BA526" i="3"/>
  <c r="AZ526" i="3"/>
  <c r="AY526" i="3"/>
  <c r="AW526" i="3"/>
  <c r="BB526" i="3"/>
  <c r="AX526" i="3"/>
  <c r="AV526" i="3"/>
  <c r="BG525" i="3"/>
  <c r="BF525" i="3"/>
  <c r="BH525" i="3" s="1"/>
  <c r="BE525" i="3"/>
  <c r="BD525" i="3"/>
  <c r="BC525" i="3"/>
  <c r="BA525" i="3"/>
  <c r="AZ525" i="3"/>
  <c r="AY525" i="3"/>
  <c r="AW525" i="3"/>
  <c r="BB525" i="3"/>
  <c r="AX525" i="3"/>
  <c r="AV525" i="3"/>
  <c r="BG524" i="3"/>
  <c r="BF524" i="3"/>
  <c r="BH524" i="3" s="1"/>
  <c r="BE524" i="3"/>
  <c r="BD524" i="3"/>
  <c r="BC524" i="3"/>
  <c r="BA524" i="3"/>
  <c r="AZ524" i="3"/>
  <c r="AY524" i="3"/>
  <c r="AW524" i="3"/>
  <c r="BB524" i="3"/>
  <c r="AX524" i="3"/>
  <c r="AV524" i="3"/>
  <c r="BG523" i="3"/>
  <c r="BF523" i="3"/>
  <c r="BH523" i="3" s="1"/>
  <c r="BE523" i="3"/>
  <c r="BD523" i="3"/>
  <c r="BC523" i="3"/>
  <c r="BA523" i="3"/>
  <c r="AZ523" i="3"/>
  <c r="AY523" i="3"/>
  <c r="AW523" i="3"/>
  <c r="BB523" i="3"/>
  <c r="AX523" i="3"/>
  <c r="AV523" i="3"/>
  <c r="BG522" i="3"/>
  <c r="BF522" i="3"/>
  <c r="BH522" i="3" s="1"/>
  <c r="BE522" i="3"/>
  <c r="BD522" i="3"/>
  <c r="BC522" i="3"/>
  <c r="BA522" i="3"/>
  <c r="AZ522" i="3"/>
  <c r="AY522" i="3"/>
  <c r="AW522" i="3"/>
  <c r="BB522" i="3"/>
  <c r="AX522" i="3"/>
  <c r="AV522" i="3"/>
  <c r="BG521" i="3"/>
  <c r="BF521" i="3"/>
  <c r="BH521" i="3" s="1"/>
  <c r="BE521" i="3"/>
  <c r="BD521" i="3"/>
  <c r="BC521" i="3"/>
  <c r="BA521" i="3"/>
  <c r="AZ521" i="3"/>
  <c r="AY521" i="3"/>
  <c r="AW521" i="3"/>
  <c r="BB521" i="3"/>
  <c r="AX521" i="3"/>
  <c r="AV521" i="3"/>
  <c r="BG520" i="3"/>
  <c r="BF520" i="3"/>
  <c r="BH520" i="3" s="1"/>
  <c r="BE520" i="3"/>
  <c r="BD520" i="3"/>
  <c r="BC520" i="3"/>
  <c r="BA520" i="3"/>
  <c r="AZ520" i="3"/>
  <c r="AY520" i="3"/>
  <c r="AW520" i="3"/>
  <c r="BB520" i="3"/>
  <c r="AX520" i="3"/>
  <c r="AV520" i="3"/>
  <c r="BG519" i="3"/>
  <c r="BF519" i="3"/>
  <c r="BH519" i="3" s="1"/>
  <c r="BE519" i="3"/>
  <c r="BD519" i="3"/>
  <c r="BC519" i="3"/>
  <c r="BA519" i="3"/>
  <c r="AZ519" i="3"/>
  <c r="AY519" i="3"/>
  <c r="AW519" i="3"/>
  <c r="BB519" i="3"/>
  <c r="AX519" i="3"/>
  <c r="AV519" i="3"/>
  <c r="BG518" i="3"/>
  <c r="BF518" i="3"/>
  <c r="BH518" i="3" s="1"/>
  <c r="BE518" i="3"/>
  <c r="BD518" i="3"/>
  <c r="BC518" i="3"/>
  <c r="BA518" i="3"/>
  <c r="AZ518" i="3"/>
  <c r="AY518" i="3"/>
  <c r="AW518" i="3"/>
  <c r="BB518" i="3"/>
  <c r="AX518" i="3"/>
  <c r="AV518" i="3"/>
  <c r="BG517" i="3"/>
  <c r="BF517" i="3"/>
  <c r="BH517" i="3" s="1"/>
  <c r="BE517" i="3"/>
  <c r="BD517" i="3"/>
  <c r="BC517" i="3"/>
  <c r="BA517" i="3"/>
  <c r="AZ517" i="3"/>
  <c r="AY517" i="3"/>
  <c r="AW517" i="3"/>
  <c r="BB517" i="3"/>
  <c r="AX517" i="3"/>
  <c r="AV517" i="3"/>
  <c r="BG516" i="3"/>
  <c r="BF516" i="3"/>
  <c r="BH516" i="3" s="1"/>
  <c r="BE516" i="3"/>
  <c r="BD516" i="3"/>
  <c r="BC516" i="3"/>
  <c r="BA516" i="3"/>
  <c r="AZ516" i="3"/>
  <c r="AY516" i="3"/>
  <c r="AW516" i="3"/>
  <c r="BB516" i="3"/>
  <c r="AX516" i="3"/>
  <c r="AV516" i="3"/>
  <c r="BG515" i="3"/>
  <c r="BF515" i="3"/>
  <c r="BH515" i="3" s="1"/>
  <c r="BE515" i="3"/>
  <c r="BD515" i="3"/>
  <c r="BC515" i="3"/>
  <c r="BA515" i="3"/>
  <c r="AZ515" i="3"/>
  <c r="AY515" i="3"/>
  <c r="AW515" i="3"/>
  <c r="BB515" i="3"/>
  <c r="AX515" i="3"/>
  <c r="AV515" i="3"/>
  <c r="BG514" i="3"/>
  <c r="BF514" i="3"/>
  <c r="BH514" i="3" s="1"/>
  <c r="BE514" i="3"/>
  <c r="BD514" i="3"/>
  <c r="BC514" i="3"/>
  <c r="BA514" i="3"/>
  <c r="AZ514" i="3"/>
  <c r="AY514" i="3"/>
  <c r="AW514" i="3"/>
  <c r="BB514" i="3"/>
  <c r="AX514" i="3"/>
  <c r="AV514" i="3"/>
  <c r="BG513" i="3"/>
  <c r="BF513" i="3"/>
  <c r="BH513" i="3" s="1"/>
  <c r="BE513" i="3"/>
  <c r="BD513" i="3"/>
  <c r="BC513" i="3"/>
  <c r="BA513" i="3"/>
  <c r="AZ513" i="3"/>
  <c r="AY513" i="3"/>
  <c r="AW513" i="3"/>
  <c r="BB513" i="3"/>
  <c r="AX513" i="3"/>
  <c r="AV513" i="3"/>
  <c r="BG512" i="3"/>
  <c r="BF512" i="3"/>
  <c r="BH512" i="3" s="1"/>
  <c r="BE512" i="3"/>
  <c r="BD512" i="3"/>
  <c r="BC512" i="3"/>
  <c r="BA512" i="3"/>
  <c r="AZ512" i="3"/>
  <c r="AY512" i="3"/>
  <c r="AW512" i="3"/>
  <c r="BB512" i="3"/>
  <c r="AX512" i="3"/>
  <c r="AV512" i="3"/>
  <c r="BG511" i="3"/>
  <c r="BF511" i="3"/>
  <c r="BH511" i="3" s="1"/>
  <c r="BE511" i="3"/>
  <c r="BD511" i="3"/>
  <c r="BC511" i="3"/>
  <c r="BA511" i="3"/>
  <c r="AZ511" i="3"/>
  <c r="AY511" i="3"/>
  <c r="AW511" i="3"/>
  <c r="BB511" i="3"/>
  <c r="AX511" i="3"/>
  <c r="AV511" i="3"/>
  <c r="BG510" i="3"/>
  <c r="BF510" i="3"/>
  <c r="BH510" i="3" s="1"/>
  <c r="BE510" i="3"/>
  <c r="BD510" i="3"/>
  <c r="BC510" i="3"/>
  <c r="BA510" i="3"/>
  <c r="AZ510" i="3"/>
  <c r="AY510" i="3"/>
  <c r="AW510" i="3"/>
  <c r="BB510" i="3"/>
  <c r="AX510" i="3"/>
  <c r="AV510" i="3"/>
  <c r="BG509" i="3"/>
  <c r="BF509" i="3"/>
  <c r="BH509" i="3" s="1"/>
  <c r="BE509" i="3"/>
  <c r="BD509" i="3"/>
  <c r="BC509" i="3"/>
  <c r="BA509" i="3"/>
  <c r="AZ509" i="3"/>
  <c r="AY509" i="3"/>
  <c r="AW509" i="3"/>
  <c r="BB509" i="3"/>
  <c r="AX509" i="3"/>
  <c r="AV509" i="3"/>
  <c r="BG508" i="3"/>
  <c r="BF508" i="3"/>
  <c r="BH508" i="3" s="1"/>
  <c r="BE508" i="3"/>
  <c r="BD508" i="3"/>
  <c r="BC508" i="3"/>
  <c r="BA508" i="3"/>
  <c r="AZ508" i="3"/>
  <c r="AY508" i="3"/>
  <c r="AW508" i="3"/>
  <c r="BB508" i="3"/>
  <c r="AX508" i="3"/>
  <c r="AV508" i="3"/>
  <c r="BG507" i="3"/>
  <c r="BF507" i="3"/>
  <c r="BH507" i="3" s="1"/>
  <c r="BE507" i="3"/>
  <c r="BD507" i="3"/>
  <c r="BC507" i="3"/>
  <c r="BA507" i="3"/>
  <c r="AZ507" i="3"/>
  <c r="AY507" i="3"/>
  <c r="AW507" i="3"/>
  <c r="BB507" i="3"/>
  <c r="AX507" i="3"/>
  <c r="AV507" i="3"/>
  <c r="BG506" i="3"/>
  <c r="BF506" i="3"/>
  <c r="BH506" i="3" s="1"/>
  <c r="BE506" i="3"/>
  <c r="BD506" i="3"/>
  <c r="BC506" i="3"/>
  <c r="BA506" i="3"/>
  <c r="AZ506" i="3"/>
  <c r="AY506" i="3"/>
  <c r="AW506" i="3"/>
  <c r="BB506" i="3"/>
  <c r="AX506" i="3"/>
  <c r="AV506" i="3"/>
  <c r="BG505" i="3"/>
  <c r="BF505" i="3"/>
  <c r="BH505" i="3" s="1"/>
  <c r="BE505" i="3"/>
  <c r="BD505" i="3"/>
  <c r="BC505" i="3"/>
  <c r="BA505" i="3"/>
  <c r="AZ505" i="3"/>
  <c r="AY505" i="3"/>
  <c r="AW505" i="3"/>
  <c r="BB505" i="3"/>
  <c r="AX505" i="3"/>
  <c r="AV505" i="3"/>
  <c r="BG504" i="3"/>
  <c r="BF504" i="3"/>
  <c r="BH504" i="3" s="1"/>
  <c r="BE504" i="3"/>
  <c r="BD504" i="3"/>
  <c r="BC504" i="3"/>
  <c r="BA504" i="3"/>
  <c r="AZ504" i="3"/>
  <c r="AY504" i="3"/>
  <c r="AW504" i="3"/>
  <c r="BB504" i="3"/>
  <c r="AX504" i="3"/>
  <c r="AV504" i="3"/>
  <c r="BG503" i="3"/>
  <c r="BF503" i="3"/>
  <c r="BH503" i="3" s="1"/>
  <c r="BE503" i="3"/>
  <c r="BD503" i="3"/>
  <c r="BC503" i="3"/>
  <c r="BA503" i="3"/>
  <c r="AZ503" i="3"/>
  <c r="AY503" i="3"/>
  <c r="AW503" i="3"/>
  <c r="BB503" i="3"/>
  <c r="AX503" i="3"/>
  <c r="AV503" i="3"/>
  <c r="BG502" i="3"/>
  <c r="BF502" i="3"/>
  <c r="BH502" i="3" s="1"/>
  <c r="BE502" i="3"/>
  <c r="BD502" i="3"/>
  <c r="BC502" i="3"/>
  <c r="BA502" i="3"/>
  <c r="AZ502" i="3"/>
  <c r="AY502" i="3"/>
  <c r="AW502" i="3"/>
  <c r="BB502" i="3"/>
  <c r="AX502" i="3"/>
  <c r="AV502" i="3"/>
  <c r="BG501" i="3"/>
  <c r="BF501" i="3"/>
  <c r="BH501" i="3" s="1"/>
  <c r="BE501" i="3"/>
  <c r="BD501" i="3"/>
  <c r="BC501" i="3"/>
  <c r="BA501" i="3"/>
  <c r="AZ501" i="3"/>
  <c r="AY501" i="3"/>
  <c r="AW501" i="3"/>
  <c r="BB501" i="3"/>
  <c r="AX501" i="3"/>
  <c r="AV501" i="3"/>
  <c r="BG500" i="3"/>
  <c r="BF500" i="3"/>
  <c r="BH500" i="3" s="1"/>
  <c r="BE500" i="3"/>
  <c r="BD500" i="3"/>
  <c r="BC500" i="3"/>
  <c r="BA500" i="3"/>
  <c r="AZ500" i="3"/>
  <c r="AY500" i="3"/>
  <c r="AW500" i="3"/>
  <c r="BB500" i="3"/>
  <c r="AX500" i="3"/>
  <c r="AV500" i="3"/>
  <c r="BG499" i="3"/>
  <c r="BF499" i="3"/>
  <c r="BH499" i="3" s="1"/>
  <c r="BE499" i="3"/>
  <c r="BD499" i="3"/>
  <c r="BC499" i="3"/>
  <c r="BA499" i="3"/>
  <c r="AZ499" i="3"/>
  <c r="AY499" i="3"/>
  <c r="AW499" i="3"/>
  <c r="BB499" i="3"/>
  <c r="AX499" i="3"/>
  <c r="AV499" i="3"/>
  <c r="BG498" i="3"/>
  <c r="BF498" i="3"/>
  <c r="BH498" i="3" s="1"/>
  <c r="BE498" i="3"/>
  <c r="BD498" i="3"/>
  <c r="BC498" i="3"/>
  <c r="BA498" i="3"/>
  <c r="AZ498" i="3"/>
  <c r="AY498" i="3"/>
  <c r="AW498" i="3"/>
  <c r="BB498" i="3"/>
  <c r="AX498" i="3"/>
  <c r="AV498" i="3"/>
  <c r="BG497" i="3"/>
  <c r="BF497" i="3"/>
  <c r="BH497" i="3" s="1"/>
  <c r="BE497" i="3"/>
  <c r="BD497" i="3"/>
  <c r="BC497" i="3"/>
  <c r="BA497" i="3"/>
  <c r="AZ497" i="3"/>
  <c r="AY497" i="3"/>
  <c r="AW497" i="3"/>
  <c r="BB497" i="3"/>
  <c r="AX497" i="3"/>
  <c r="AV497" i="3"/>
  <c r="BG496" i="3"/>
  <c r="BF496" i="3"/>
  <c r="BH496" i="3" s="1"/>
  <c r="BE496" i="3"/>
  <c r="BD496" i="3"/>
  <c r="BC496" i="3"/>
  <c r="BA496" i="3"/>
  <c r="AZ496" i="3"/>
  <c r="AY496" i="3"/>
  <c r="AW496" i="3"/>
  <c r="BB496" i="3"/>
  <c r="AX496" i="3"/>
  <c r="AV496" i="3"/>
  <c r="BG495" i="3"/>
  <c r="BF495" i="3"/>
  <c r="BH495" i="3" s="1"/>
  <c r="BE495" i="3"/>
  <c r="BD495" i="3"/>
  <c r="BC495" i="3"/>
  <c r="BA495" i="3"/>
  <c r="AZ495" i="3"/>
  <c r="AY495" i="3"/>
  <c r="AW495" i="3"/>
  <c r="BB495" i="3"/>
  <c r="AX495" i="3"/>
  <c r="AV495" i="3"/>
  <c r="BG494" i="3"/>
  <c r="BF494" i="3"/>
  <c r="BH494" i="3" s="1"/>
  <c r="BE494" i="3"/>
  <c r="BD494" i="3"/>
  <c r="BC494" i="3"/>
  <c r="BA494" i="3"/>
  <c r="AZ494" i="3"/>
  <c r="AY494" i="3"/>
  <c r="AW494" i="3"/>
  <c r="BB494" i="3"/>
  <c r="AX494" i="3"/>
  <c r="AV494" i="3"/>
  <c r="BG493" i="3"/>
  <c r="BF493" i="3"/>
  <c r="BH493" i="3" s="1"/>
  <c r="BE493" i="3"/>
  <c r="BD493" i="3"/>
  <c r="BC493" i="3"/>
  <c r="BA493" i="3"/>
  <c r="AZ493" i="3"/>
  <c r="AY493" i="3"/>
  <c r="AW493" i="3"/>
  <c r="BB493" i="3"/>
  <c r="AX493" i="3"/>
  <c r="AV493" i="3"/>
  <c r="BG492" i="3"/>
  <c r="BF492" i="3"/>
  <c r="BH492" i="3" s="1"/>
  <c r="BE492" i="3"/>
  <c r="BD492" i="3"/>
  <c r="BC492" i="3"/>
  <c r="BA492" i="3"/>
  <c r="AZ492" i="3"/>
  <c r="AY492" i="3"/>
  <c r="AW492" i="3"/>
  <c r="BB492" i="3"/>
  <c r="AX492" i="3"/>
  <c r="AV492" i="3"/>
  <c r="BG491" i="3"/>
  <c r="BF491" i="3"/>
  <c r="BH491" i="3" s="1"/>
  <c r="BE491" i="3"/>
  <c r="BD491" i="3"/>
  <c r="BC491" i="3"/>
  <c r="BA491" i="3"/>
  <c r="AZ491" i="3"/>
  <c r="AY491" i="3"/>
  <c r="AW491" i="3"/>
  <c r="BB491" i="3"/>
  <c r="AX491" i="3"/>
  <c r="AV491" i="3"/>
  <c r="BG490" i="3"/>
  <c r="BF490" i="3"/>
  <c r="BH490" i="3" s="1"/>
  <c r="BE490" i="3"/>
  <c r="BD490" i="3"/>
  <c r="BC490" i="3"/>
  <c r="BA490" i="3"/>
  <c r="AZ490" i="3"/>
  <c r="AY490" i="3"/>
  <c r="AW490" i="3"/>
  <c r="BB490" i="3"/>
  <c r="AX490" i="3"/>
  <c r="AV490" i="3"/>
  <c r="BG489" i="3"/>
  <c r="BF489" i="3"/>
  <c r="BH489" i="3" s="1"/>
  <c r="BE489" i="3"/>
  <c r="BD489" i="3"/>
  <c r="BC489" i="3"/>
  <c r="BA489" i="3"/>
  <c r="AZ489" i="3"/>
  <c r="AY489" i="3"/>
  <c r="AW489" i="3"/>
  <c r="BB489" i="3"/>
  <c r="AX489" i="3"/>
  <c r="AV489" i="3"/>
  <c r="BG488" i="3"/>
  <c r="BF488" i="3"/>
  <c r="BH488" i="3" s="1"/>
  <c r="BE488" i="3"/>
  <c r="BD488" i="3"/>
  <c r="BC488" i="3"/>
  <c r="BA488" i="3"/>
  <c r="AZ488" i="3"/>
  <c r="AY488" i="3"/>
  <c r="AW488" i="3"/>
  <c r="BB488" i="3"/>
  <c r="AX488" i="3"/>
  <c r="AV488" i="3"/>
  <c r="BG487" i="3"/>
  <c r="BF487" i="3"/>
  <c r="BH487" i="3" s="1"/>
  <c r="BE487" i="3"/>
  <c r="BD487" i="3"/>
  <c r="BC487" i="3"/>
  <c r="BA487" i="3"/>
  <c r="AZ487" i="3"/>
  <c r="AY487" i="3"/>
  <c r="AW487" i="3"/>
  <c r="BB487" i="3"/>
  <c r="AX487" i="3"/>
  <c r="AV487" i="3"/>
  <c r="BG486" i="3"/>
  <c r="BF486" i="3"/>
  <c r="BH486" i="3" s="1"/>
  <c r="BE486" i="3"/>
  <c r="BD486" i="3"/>
  <c r="BC486" i="3"/>
  <c r="BA486" i="3"/>
  <c r="AZ486" i="3"/>
  <c r="AY486" i="3"/>
  <c r="AW486" i="3"/>
  <c r="BB486" i="3"/>
  <c r="AX486" i="3"/>
  <c r="AV486" i="3"/>
  <c r="BG485" i="3"/>
  <c r="BF485" i="3"/>
  <c r="BH485" i="3" s="1"/>
  <c r="BE485" i="3"/>
  <c r="BD485" i="3"/>
  <c r="BC485" i="3"/>
  <c r="BA485" i="3"/>
  <c r="AZ485" i="3"/>
  <c r="AY485" i="3"/>
  <c r="AW485" i="3"/>
  <c r="BB485" i="3"/>
  <c r="AX485" i="3"/>
  <c r="AV485" i="3"/>
  <c r="BG484" i="3"/>
  <c r="BF484" i="3"/>
  <c r="BH484" i="3" s="1"/>
  <c r="BE484" i="3"/>
  <c r="BD484" i="3"/>
  <c r="BC484" i="3"/>
  <c r="BA484" i="3"/>
  <c r="AZ484" i="3"/>
  <c r="AY484" i="3"/>
  <c r="AW484" i="3"/>
  <c r="BB484" i="3"/>
  <c r="AX484" i="3"/>
  <c r="AV484" i="3"/>
  <c r="BG483" i="3"/>
  <c r="BF483" i="3"/>
  <c r="BH483" i="3" s="1"/>
  <c r="BE483" i="3"/>
  <c r="BD483" i="3"/>
  <c r="BC483" i="3"/>
  <c r="BA483" i="3"/>
  <c r="AZ483" i="3"/>
  <c r="AY483" i="3"/>
  <c r="AW483" i="3"/>
  <c r="BB483" i="3"/>
  <c r="AX483" i="3"/>
  <c r="AV483" i="3"/>
  <c r="BG482" i="3"/>
  <c r="BF482" i="3"/>
  <c r="BH482" i="3" s="1"/>
  <c r="BE482" i="3"/>
  <c r="BD482" i="3"/>
  <c r="BC482" i="3"/>
  <c r="BA482" i="3"/>
  <c r="AZ482" i="3"/>
  <c r="AY482" i="3"/>
  <c r="AW482" i="3"/>
  <c r="BB482" i="3"/>
  <c r="AX482" i="3"/>
  <c r="AV482" i="3"/>
  <c r="BG481" i="3"/>
  <c r="BF481" i="3"/>
  <c r="BH481" i="3" s="1"/>
  <c r="BE481" i="3"/>
  <c r="BD481" i="3"/>
  <c r="BC481" i="3"/>
  <c r="BA481" i="3"/>
  <c r="AZ481" i="3"/>
  <c r="AY481" i="3"/>
  <c r="AW481" i="3"/>
  <c r="BB481" i="3"/>
  <c r="AX481" i="3"/>
  <c r="AV481" i="3"/>
  <c r="BG480" i="3"/>
  <c r="BF480" i="3"/>
  <c r="BH480" i="3" s="1"/>
  <c r="BE480" i="3"/>
  <c r="BD480" i="3"/>
  <c r="BC480" i="3"/>
  <c r="BA480" i="3"/>
  <c r="AZ480" i="3"/>
  <c r="AY480" i="3"/>
  <c r="AW480" i="3"/>
  <c r="BB480" i="3"/>
  <c r="AX480" i="3"/>
  <c r="AV480" i="3"/>
  <c r="BG479" i="3"/>
  <c r="BF479" i="3"/>
  <c r="BH479" i="3" s="1"/>
  <c r="BE479" i="3"/>
  <c r="BD479" i="3"/>
  <c r="BC479" i="3"/>
  <c r="BA479" i="3"/>
  <c r="AZ479" i="3"/>
  <c r="AY479" i="3"/>
  <c r="AW479" i="3"/>
  <c r="BB479" i="3"/>
  <c r="AX479" i="3"/>
  <c r="AV479" i="3"/>
  <c r="BG478" i="3"/>
  <c r="BF478" i="3"/>
  <c r="BH478" i="3" s="1"/>
  <c r="BE478" i="3"/>
  <c r="BD478" i="3"/>
  <c r="BC478" i="3"/>
  <c r="BA478" i="3"/>
  <c r="AZ478" i="3"/>
  <c r="AY478" i="3"/>
  <c r="AW478" i="3"/>
  <c r="BB478" i="3"/>
  <c r="AX478" i="3"/>
  <c r="AV478" i="3"/>
  <c r="BG477" i="3"/>
  <c r="BF477" i="3"/>
  <c r="BH477" i="3" s="1"/>
  <c r="BE477" i="3"/>
  <c r="BD477" i="3"/>
  <c r="BC477" i="3"/>
  <c r="BA477" i="3"/>
  <c r="AZ477" i="3"/>
  <c r="AY477" i="3"/>
  <c r="AW477" i="3"/>
  <c r="BB477" i="3"/>
  <c r="AX477" i="3"/>
  <c r="AV477" i="3"/>
  <c r="BG476" i="3"/>
  <c r="BF476" i="3"/>
  <c r="BH476" i="3" s="1"/>
  <c r="BE476" i="3"/>
  <c r="BD476" i="3"/>
  <c r="BC476" i="3"/>
  <c r="BA476" i="3"/>
  <c r="AZ476" i="3"/>
  <c r="AY476" i="3"/>
  <c r="AW476" i="3"/>
  <c r="BB476" i="3"/>
  <c r="AX476" i="3"/>
  <c r="AV476" i="3"/>
  <c r="BG475" i="3"/>
  <c r="BF475" i="3"/>
  <c r="BH475" i="3" s="1"/>
  <c r="BE475" i="3"/>
  <c r="BD475" i="3"/>
  <c r="BC475" i="3"/>
  <c r="BA475" i="3"/>
  <c r="AZ475" i="3"/>
  <c r="AY475" i="3"/>
  <c r="AW475" i="3"/>
  <c r="BB475" i="3"/>
  <c r="AX475" i="3"/>
  <c r="AV475" i="3"/>
  <c r="BG474" i="3"/>
  <c r="BF474" i="3"/>
  <c r="BH474" i="3" s="1"/>
  <c r="BE474" i="3"/>
  <c r="BD474" i="3"/>
  <c r="BC474" i="3"/>
  <c r="BA474" i="3"/>
  <c r="AZ474" i="3"/>
  <c r="AY474" i="3"/>
  <c r="AW474" i="3"/>
  <c r="BB474" i="3"/>
  <c r="AX474" i="3"/>
  <c r="AV474" i="3"/>
  <c r="BG473" i="3"/>
  <c r="BF473" i="3"/>
  <c r="BH473" i="3" s="1"/>
  <c r="BE473" i="3"/>
  <c r="BD473" i="3"/>
  <c r="BC473" i="3"/>
  <c r="BA473" i="3"/>
  <c r="AZ473" i="3"/>
  <c r="AY473" i="3"/>
  <c r="AW473" i="3"/>
  <c r="BB473" i="3"/>
  <c r="AX473" i="3"/>
  <c r="AV473" i="3"/>
  <c r="BG472" i="3"/>
  <c r="BF472" i="3"/>
  <c r="BH472" i="3" s="1"/>
  <c r="BE472" i="3"/>
  <c r="BD472" i="3"/>
  <c r="BC472" i="3"/>
  <c r="BA472" i="3"/>
  <c r="AZ472" i="3"/>
  <c r="AY472" i="3"/>
  <c r="AW472" i="3"/>
  <c r="BB472" i="3"/>
  <c r="AX472" i="3"/>
  <c r="AV472" i="3"/>
  <c r="BG471" i="3"/>
  <c r="BF471" i="3"/>
  <c r="BH471" i="3" s="1"/>
  <c r="BE471" i="3"/>
  <c r="BD471" i="3"/>
  <c r="BC471" i="3"/>
  <c r="BA471" i="3"/>
  <c r="AZ471" i="3"/>
  <c r="AY471" i="3"/>
  <c r="AW471" i="3"/>
  <c r="BB471" i="3"/>
  <c r="AX471" i="3"/>
  <c r="AV471" i="3"/>
  <c r="BG470" i="3"/>
  <c r="BF470" i="3"/>
  <c r="BH470" i="3" s="1"/>
  <c r="BE470" i="3"/>
  <c r="BD470" i="3"/>
  <c r="BC470" i="3"/>
  <c r="BA470" i="3"/>
  <c r="AZ470" i="3"/>
  <c r="AY470" i="3"/>
  <c r="AW470" i="3"/>
  <c r="BB470" i="3"/>
  <c r="AX470" i="3"/>
  <c r="AV470" i="3"/>
  <c r="BG469" i="3"/>
  <c r="BF469" i="3"/>
  <c r="BH469" i="3" s="1"/>
  <c r="BE469" i="3"/>
  <c r="BD469" i="3"/>
  <c r="BC469" i="3"/>
  <c r="BA469" i="3"/>
  <c r="AZ469" i="3"/>
  <c r="AY469" i="3"/>
  <c r="AW469" i="3"/>
  <c r="BB469" i="3"/>
  <c r="AX469" i="3"/>
  <c r="AV469" i="3"/>
  <c r="BG468" i="3"/>
  <c r="BF468" i="3"/>
  <c r="BH468" i="3" s="1"/>
  <c r="BE468" i="3"/>
  <c r="BD468" i="3"/>
  <c r="BC468" i="3"/>
  <c r="BA468" i="3"/>
  <c r="AZ468" i="3"/>
  <c r="AY468" i="3"/>
  <c r="AW468" i="3"/>
  <c r="BB468" i="3"/>
  <c r="AX468" i="3"/>
  <c r="AV468" i="3"/>
  <c r="BG467" i="3"/>
  <c r="BF467" i="3"/>
  <c r="BH467" i="3" s="1"/>
  <c r="BE467" i="3"/>
  <c r="BD467" i="3"/>
  <c r="BC467" i="3"/>
  <c r="BA467" i="3"/>
  <c r="AZ467" i="3"/>
  <c r="AY467" i="3"/>
  <c r="AW467" i="3"/>
  <c r="BB467" i="3"/>
  <c r="AX467" i="3"/>
  <c r="AV467" i="3"/>
  <c r="BG466" i="3"/>
  <c r="BF466" i="3"/>
  <c r="BH466" i="3" s="1"/>
  <c r="BE466" i="3"/>
  <c r="BD466" i="3"/>
  <c r="BC466" i="3"/>
  <c r="BA466" i="3"/>
  <c r="AZ466" i="3"/>
  <c r="AY466" i="3"/>
  <c r="AW466" i="3"/>
  <c r="BB466" i="3"/>
  <c r="AX466" i="3"/>
  <c r="AV466" i="3"/>
  <c r="BG465" i="3"/>
  <c r="BF465" i="3"/>
  <c r="BH465" i="3" s="1"/>
  <c r="BE465" i="3"/>
  <c r="BD465" i="3"/>
  <c r="BC465" i="3"/>
  <c r="BA465" i="3"/>
  <c r="AZ465" i="3"/>
  <c r="AY465" i="3"/>
  <c r="AW465" i="3"/>
  <c r="BB465" i="3"/>
  <c r="AX465" i="3"/>
  <c r="AV465" i="3"/>
  <c r="BG464" i="3"/>
  <c r="BF464" i="3"/>
  <c r="BH464" i="3" s="1"/>
  <c r="BE464" i="3"/>
  <c r="BD464" i="3"/>
  <c r="BC464" i="3"/>
  <c r="BA464" i="3"/>
  <c r="AZ464" i="3"/>
  <c r="AY464" i="3"/>
  <c r="AW464" i="3"/>
  <c r="BB464" i="3"/>
  <c r="AX464" i="3"/>
  <c r="AV464" i="3"/>
  <c r="BG463" i="3"/>
  <c r="BF463" i="3"/>
  <c r="BH463" i="3" s="1"/>
  <c r="BE463" i="3"/>
  <c r="BD463" i="3"/>
  <c r="BC463" i="3"/>
  <c r="BA463" i="3"/>
  <c r="AZ463" i="3"/>
  <c r="AY463" i="3"/>
  <c r="AW463" i="3"/>
  <c r="BB463" i="3"/>
  <c r="AX463" i="3"/>
  <c r="AV463" i="3"/>
  <c r="BG462" i="3"/>
  <c r="BF462" i="3"/>
  <c r="BH462" i="3" s="1"/>
  <c r="BE462" i="3"/>
  <c r="BD462" i="3"/>
  <c r="BC462" i="3"/>
  <c r="BA462" i="3"/>
  <c r="AZ462" i="3"/>
  <c r="AY462" i="3"/>
  <c r="AW462" i="3"/>
  <c r="BB462" i="3"/>
  <c r="AX462" i="3"/>
  <c r="AV462" i="3"/>
  <c r="BG461" i="3"/>
  <c r="BF461" i="3"/>
  <c r="BH461" i="3" s="1"/>
  <c r="BE461" i="3"/>
  <c r="BD461" i="3"/>
  <c r="BC461" i="3"/>
  <c r="BA461" i="3"/>
  <c r="AZ461" i="3"/>
  <c r="AY461" i="3"/>
  <c r="AW461" i="3"/>
  <c r="BB461" i="3"/>
  <c r="AX461" i="3"/>
  <c r="AV461" i="3"/>
  <c r="BG460" i="3"/>
  <c r="BF460" i="3"/>
  <c r="BH460" i="3" s="1"/>
  <c r="BE460" i="3"/>
  <c r="BD460" i="3"/>
  <c r="BC460" i="3"/>
  <c r="BA460" i="3"/>
  <c r="AZ460" i="3"/>
  <c r="AY460" i="3"/>
  <c r="AW460" i="3"/>
  <c r="BB460" i="3"/>
  <c r="AX460" i="3"/>
  <c r="AV460" i="3"/>
  <c r="BG459" i="3"/>
  <c r="BF459" i="3"/>
  <c r="BH459" i="3" s="1"/>
  <c r="BE459" i="3"/>
  <c r="BD459" i="3"/>
  <c r="BC459" i="3"/>
  <c r="BA459" i="3"/>
  <c r="AZ459" i="3"/>
  <c r="AY459" i="3"/>
  <c r="AW459" i="3"/>
  <c r="BB459" i="3"/>
  <c r="AX459" i="3"/>
  <c r="AV459" i="3"/>
  <c r="BG458" i="3"/>
  <c r="BF458" i="3"/>
  <c r="BH458" i="3" s="1"/>
  <c r="BE458" i="3"/>
  <c r="BD458" i="3"/>
  <c r="BC458" i="3"/>
  <c r="BA458" i="3"/>
  <c r="AZ458" i="3"/>
  <c r="AY458" i="3"/>
  <c r="AW458" i="3"/>
  <c r="BB458" i="3"/>
  <c r="AX458" i="3"/>
  <c r="AV458" i="3"/>
  <c r="BG457" i="3"/>
  <c r="BF457" i="3"/>
  <c r="BH457" i="3" s="1"/>
  <c r="BE457" i="3"/>
  <c r="BD457" i="3"/>
  <c r="BC457" i="3"/>
  <c r="BA457" i="3"/>
  <c r="AZ457" i="3"/>
  <c r="AY457" i="3"/>
  <c r="AW457" i="3"/>
  <c r="BB457" i="3"/>
  <c r="AX457" i="3"/>
  <c r="AV457" i="3"/>
  <c r="BG456" i="3"/>
  <c r="BF456" i="3"/>
  <c r="BH456" i="3" s="1"/>
  <c r="BE456" i="3"/>
  <c r="BD456" i="3"/>
  <c r="BC456" i="3"/>
  <c r="BA456" i="3"/>
  <c r="AZ456" i="3"/>
  <c r="AY456" i="3"/>
  <c r="AW456" i="3"/>
  <c r="BB456" i="3"/>
  <c r="AX456" i="3"/>
  <c r="AV456" i="3"/>
  <c r="BG455" i="3"/>
  <c r="BF455" i="3"/>
  <c r="BH455" i="3" s="1"/>
  <c r="BE455" i="3"/>
  <c r="BD455" i="3"/>
  <c r="BC455" i="3"/>
  <c r="BA455" i="3"/>
  <c r="AZ455" i="3"/>
  <c r="AY455" i="3"/>
  <c r="AW455" i="3"/>
  <c r="BB455" i="3"/>
  <c r="AX455" i="3"/>
  <c r="AV455" i="3"/>
  <c r="BG454" i="3"/>
  <c r="BF454" i="3"/>
  <c r="BH454" i="3" s="1"/>
  <c r="BE454" i="3"/>
  <c r="BD454" i="3"/>
  <c r="BC454" i="3"/>
  <c r="BA454" i="3"/>
  <c r="AZ454" i="3"/>
  <c r="AY454" i="3"/>
  <c r="AW454" i="3"/>
  <c r="BB454" i="3"/>
  <c r="AX454" i="3"/>
  <c r="AV454" i="3"/>
  <c r="BG453" i="3"/>
  <c r="BF453" i="3"/>
  <c r="BH453" i="3" s="1"/>
  <c r="BE453" i="3"/>
  <c r="BD453" i="3"/>
  <c r="BC453" i="3"/>
  <c r="BA453" i="3"/>
  <c r="AZ453" i="3"/>
  <c r="AY453" i="3"/>
  <c r="AW453" i="3"/>
  <c r="BB453" i="3"/>
  <c r="AX453" i="3"/>
  <c r="AV453" i="3"/>
  <c r="BG452" i="3"/>
  <c r="BF452" i="3"/>
  <c r="BH452" i="3" s="1"/>
  <c r="BE452" i="3"/>
  <c r="BD452" i="3"/>
  <c r="BC452" i="3"/>
  <c r="BA452" i="3"/>
  <c r="AZ452" i="3"/>
  <c r="AY452" i="3"/>
  <c r="AW452" i="3"/>
  <c r="BB452" i="3"/>
  <c r="AX452" i="3"/>
  <c r="AV452" i="3"/>
  <c r="BG451" i="3"/>
  <c r="BF451" i="3"/>
  <c r="BH451" i="3" s="1"/>
  <c r="BE451" i="3"/>
  <c r="BD451" i="3"/>
  <c r="BC451" i="3"/>
  <c r="BA451" i="3"/>
  <c r="AZ451" i="3"/>
  <c r="AY451" i="3"/>
  <c r="AW451" i="3"/>
  <c r="BB451" i="3"/>
  <c r="AX451" i="3"/>
  <c r="AV451" i="3"/>
  <c r="BG450" i="3"/>
  <c r="BF450" i="3"/>
  <c r="BH450" i="3" s="1"/>
  <c r="BE450" i="3"/>
  <c r="BD450" i="3"/>
  <c r="BC450" i="3"/>
  <c r="BA450" i="3"/>
  <c r="AZ450" i="3"/>
  <c r="AY450" i="3"/>
  <c r="AW450" i="3"/>
  <c r="BB450" i="3"/>
  <c r="AX450" i="3"/>
  <c r="AV450" i="3"/>
  <c r="BG449" i="3"/>
  <c r="BF449" i="3"/>
  <c r="BH449" i="3" s="1"/>
  <c r="BE449" i="3"/>
  <c r="BD449" i="3"/>
  <c r="BC449" i="3"/>
  <c r="BA449" i="3"/>
  <c r="AZ449" i="3"/>
  <c r="AY449" i="3"/>
  <c r="AW449" i="3"/>
  <c r="BB449" i="3"/>
  <c r="AX449" i="3"/>
  <c r="AV449" i="3"/>
  <c r="BG448" i="3"/>
  <c r="BF448" i="3"/>
  <c r="BH448" i="3" s="1"/>
  <c r="BE448" i="3"/>
  <c r="BD448" i="3"/>
  <c r="BC448" i="3"/>
  <c r="BA448" i="3"/>
  <c r="AZ448" i="3"/>
  <c r="AY448" i="3"/>
  <c r="AW448" i="3"/>
  <c r="BB448" i="3"/>
  <c r="AX448" i="3"/>
  <c r="AV448" i="3"/>
  <c r="BG447" i="3"/>
  <c r="BF447" i="3"/>
  <c r="BH447" i="3" s="1"/>
  <c r="BE447" i="3"/>
  <c r="BD447" i="3"/>
  <c r="BC447" i="3"/>
  <c r="BA447" i="3"/>
  <c r="AZ447" i="3"/>
  <c r="AY447" i="3"/>
  <c r="AW447" i="3"/>
  <c r="BB447" i="3"/>
  <c r="AX447" i="3"/>
  <c r="AV447" i="3"/>
  <c r="BG446" i="3"/>
  <c r="BF446" i="3"/>
  <c r="BH446" i="3" s="1"/>
  <c r="BE446" i="3"/>
  <c r="BD446" i="3"/>
  <c r="BC446" i="3"/>
  <c r="BA446" i="3"/>
  <c r="AZ446" i="3"/>
  <c r="AY446" i="3"/>
  <c r="AW446" i="3"/>
  <c r="BB446" i="3"/>
  <c r="AX446" i="3"/>
  <c r="AV446" i="3"/>
  <c r="BG445" i="3"/>
  <c r="BF445" i="3"/>
  <c r="BH445" i="3" s="1"/>
  <c r="BE445" i="3"/>
  <c r="BD445" i="3"/>
  <c r="BC445" i="3"/>
  <c r="BA445" i="3"/>
  <c r="AZ445" i="3"/>
  <c r="AY445" i="3"/>
  <c r="AW445" i="3"/>
  <c r="BB445" i="3"/>
  <c r="AX445" i="3"/>
  <c r="AV445" i="3"/>
  <c r="BG444" i="3"/>
  <c r="BF444" i="3"/>
  <c r="BH444" i="3" s="1"/>
  <c r="BE444" i="3"/>
  <c r="BD444" i="3"/>
  <c r="BC444" i="3"/>
  <c r="BA444" i="3"/>
  <c r="AZ444" i="3"/>
  <c r="AY444" i="3"/>
  <c r="AW444" i="3"/>
  <c r="BB444" i="3"/>
  <c r="AX444" i="3"/>
  <c r="AV444" i="3"/>
  <c r="BG443" i="3"/>
  <c r="BF443" i="3"/>
  <c r="BH443" i="3" s="1"/>
  <c r="BE443" i="3"/>
  <c r="BD443" i="3"/>
  <c r="BC443" i="3"/>
  <c r="BA443" i="3"/>
  <c r="AZ443" i="3"/>
  <c r="AY443" i="3"/>
  <c r="AW443" i="3"/>
  <c r="BB443" i="3"/>
  <c r="AX443" i="3"/>
  <c r="AV443" i="3"/>
  <c r="BG442" i="3"/>
  <c r="BF442" i="3"/>
  <c r="BH442" i="3" s="1"/>
  <c r="BE442" i="3"/>
  <c r="BD442" i="3"/>
  <c r="BC442" i="3"/>
  <c r="BA442" i="3"/>
  <c r="AZ442" i="3"/>
  <c r="AY442" i="3"/>
  <c r="AW442" i="3"/>
  <c r="BB442" i="3"/>
  <c r="AX442" i="3"/>
  <c r="AV442" i="3"/>
  <c r="BG441" i="3"/>
  <c r="BF441" i="3"/>
  <c r="BH441" i="3" s="1"/>
  <c r="BE441" i="3"/>
  <c r="BD441" i="3"/>
  <c r="BC441" i="3"/>
  <c r="BA441" i="3"/>
  <c r="AZ441" i="3"/>
  <c r="AY441" i="3"/>
  <c r="AW441" i="3"/>
  <c r="BB441" i="3"/>
  <c r="AX441" i="3"/>
  <c r="AV441" i="3"/>
  <c r="BG440" i="3"/>
  <c r="BF440" i="3"/>
  <c r="BH440" i="3" s="1"/>
  <c r="BE440" i="3"/>
  <c r="BD440" i="3"/>
  <c r="BC440" i="3"/>
  <c r="BA440" i="3"/>
  <c r="AZ440" i="3"/>
  <c r="AY440" i="3"/>
  <c r="AW440" i="3"/>
  <c r="BB440" i="3"/>
  <c r="AX440" i="3"/>
  <c r="AV440" i="3"/>
  <c r="BG439" i="3"/>
  <c r="BF439" i="3"/>
  <c r="BH439" i="3" s="1"/>
  <c r="BE439" i="3"/>
  <c r="BD439" i="3"/>
  <c r="BC439" i="3"/>
  <c r="BA439" i="3"/>
  <c r="AZ439" i="3"/>
  <c r="AY439" i="3"/>
  <c r="AW439" i="3"/>
  <c r="BB439" i="3"/>
  <c r="AX439" i="3"/>
  <c r="AV439" i="3"/>
  <c r="BG438" i="3"/>
  <c r="BF438" i="3"/>
  <c r="BH438" i="3" s="1"/>
  <c r="BE438" i="3"/>
  <c r="BD438" i="3"/>
  <c r="BC438" i="3"/>
  <c r="BA438" i="3"/>
  <c r="AZ438" i="3"/>
  <c r="AY438" i="3"/>
  <c r="AW438" i="3"/>
  <c r="BB438" i="3"/>
  <c r="AX438" i="3"/>
  <c r="AV438" i="3"/>
  <c r="BG437" i="3"/>
  <c r="BF437" i="3"/>
  <c r="BH437" i="3" s="1"/>
  <c r="BE437" i="3"/>
  <c r="BD437" i="3"/>
  <c r="BC437" i="3"/>
  <c r="BA437" i="3"/>
  <c r="AZ437" i="3"/>
  <c r="AY437" i="3"/>
  <c r="AW437" i="3"/>
  <c r="BB437" i="3"/>
  <c r="AX437" i="3"/>
  <c r="AV437" i="3"/>
  <c r="BG436" i="3"/>
  <c r="BF436" i="3"/>
  <c r="BH436" i="3" s="1"/>
  <c r="BE436" i="3"/>
  <c r="BD436" i="3"/>
  <c r="BC436" i="3"/>
  <c r="BA436" i="3"/>
  <c r="AZ436" i="3"/>
  <c r="AY436" i="3"/>
  <c r="AW436" i="3"/>
  <c r="BB436" i="3"/>
  <c r="AX436" i="3"/>
  <c r="AV436" i="3"/>
  <c r="BG435" i="3"/>
  <c r="BF435" i="3"/>
  <c r="BH435" i="3" s="1"/>
  <c r="BE435" i="3"/>
  <c r="BD435" i="3"/>
  <c r="BC435" i="3"/>
  <c r="BA435" i="3"/>
  <c r="AZ435" i="3"/>
  <c r="AY435" i="3"/>
  <c r="AW435" i="3"/>
  <c r="BB435" i="3"/>
  <c r="AX435" i="3"/>
  <c r="AV435" i="3"/>
  <c r="BG434" i="3"/>
  <c r="BF434" i="3"/>
  <c r="BH434" i="3" s="1"/>
  <c r="BE434" i="3"/>
  <c r="BD434" i="3"/>
  <c r="BC434" i="3"/>
  <c r="BA434" i="3"/>
  <c r="AZ434" i="3"/>
  <c r="AY434" i="3"/>
  <c r="AW434" i="3"/>
  <c r="BB434" i="3"/>
  <c r="AX434" i="3"/>
  <c r="AV434" i="3"/>
  <c r="BG433" i="3"/>
  <c r="BF433" i="3"/>
  <c r="BH433" i="3" s="1"/>
  <c r="BE433" i="3"/>
  <c r="BD433" i="3"/>
  <c r="BC433" i="3"/>
  <c r="BA433" i="3"/>
  <c r="AZ433" i="3"/>
  <c r="AY433" i="3"/>
  <c r="AW433" i="3"/>
  <c r="BB433" i="3"/>
  <c r="AX433" i="3"/>
  <c r="AV433" i="3"/>
  <c r="BG432" i="3"/>
  <c r="BF432" i="3"/>
  <c r="BH432" i="3" s="1"/>
  <c r="BE432" i="3"/>
  <c r="BD432" i="3"/>
  <c r="BC432" i="3"/>
  <c r="BA432" i="3"/>
  <c r="AZ432" i="3"/>
  <c r="AY432" i="3"/>
  <c r="AW432" i="3"/>
  <c r="BB432" i="3"/>
  <c r="AX432" i="3"/>
  <c r="AV432" i="3"/>
  <c r="BG431" i="3"/>
  <c r="BF431" i="3"/>
  <c r="BH431" i="3" s="1"/>
  <c r="BE431" i="3"/>
  <c r="BD431" i="3"/>
  <c r="BC431" i="3"/>
  <c r="BA431" i="3"/>
  <c r="AZ431" i="3"/>
  <c r="AY431" i="3"/>
  <c r="AW431" i="3"/>
  <c r="BB431" i="3"/>
  <c r="AX431" i="3"/>
  <c r="AV431" i="3"/>
  <c r="BG430" i="3"/>
  <c r="BF430" i="3"/>
  <c r="BH430" i="3" s="1"/>
  <c r="BE430" i="3"/>
  <c r="BD430" i="3"/>
  <c r="BC430" i="3"/>
  <c r="BA430" i="3"/>
  <c r="AZ430" i="3"/>
  <c r="AY430" i="3"/>
  <c r="AW430" i="3"/>
  <c r="BB430" i="3"/>
  <c r="AX430" i="3"/>
  <c r="AV430" i="3"/>
  <c r="BG429" i="3"/>
  <c r="BF429" i="3"/>
  <c r="BH429" i="3" s="1"/>
  <c r="BE429" i="3"/>
  <c r="BD429" i="3"/>
  <c r="BC429" i="3"/>
  <c r="BA429" i="3"/>
  <c r="AZ429" i="3"/>
  <c r="AY429" i="3"/>
  <c r="AW429" i="3"/>
  <c r="BB429" i="3"/>
  <c r="AX429" i="3"/>
  <c r="AV429" i="3"/>
  <c r="BG428" i="3"/>
  <c r="BF428" i="3"/>
  <c r="BH428" i="3" s="1"/>
  <c r="BE428" i="3"/>
  <c r="BD428" i="3"/>
  <c r="BC428" i="3"/>
  <c r="BA428" i="3"/>
  <c r="AZ428" i="3"/>
  <c r="AY428" i="3"/>
  <c r="AW428" i="3"/>
  <c r="BB428" i="3"/>
  <c r="AX428" i="3"/>
  <c r="AV428" i="3"/>
  <c r="BG427" i="3"/>
  <c r="BF427" i="3"/>
  <c r="BH427" i="3" s="1"/>
  <c r="BE427" i="3"/>
  <c r="BD427" i="3"/>
  <c r="BC427" i="3"/>
  <c r="BA427" i="3"/>
  <c r="AZ427" i="3"/>
  <c r="AY427" i="3"/>
  <c r="AW427" i="3"/>
  <c r="BB427" i="3"/>
  <c r="AX427" i="3"/>
  <c r="AV427" i="3"/>
  <c r="BG426" i="3"/>
  <c r="BF426" i="3"/>
  <c r="BH426" i="3" s="1"/>
  <c r="BE426" i="3"/>
  <c r="BD426" i="3"/>
  <c r="BC426" i="3"/>
  <c r="BA426" i="3"/>
  <c r="AZ426" i="3"/>
  <c r="AY426" i="3"/>
  <c r="AW426" i="3"/>
  <c r="BB426" i="3"/>
  <c r="AX426" i="3"/>
  <c r="AV426" i="3"/>
  <c r="BG425" i="3"/>
  <c r="BF425" i="3"/>
  <c r="BH425" i="3" s="1"/>
  <c r="BE425" i="3"/>
  <c r="BD425" i="3"/>
  <c r="BC425" i="3"/>
  <c r="BA425" i="3"/>
  <c r="AZ425" i="3"/>
  <c r="AY425" i="3"/>
  <c r="AW425" i="3"/>
  <c r="BB425" i="3"/>
  <c r="AX425" i="3"/>
  <c r="AV425" i="3"/>
  <c r="BG424" i="3"/>
  <c r="BF424" i="3"/>
  <c r="BH424" i="3" s="1"/>
  <c r="BE424" i="3"/>
  <c r="BD424" i="3"/>
  <c r="BC424" i="3"/>
  <c r="BA424" i="3"/>
  <c r="AZ424" i="3"/>
  <c r="AY424" i="3"/>
  <c r="AW424" i="3"/>
  <c r="BB424" i="3"/>
  <c r="AX424" i="3"/>
  <c r="AV424" i="3"/>
  <c r="BG423" i="3"/>
  <c r="BF423" i="3"/>
  <c r="BH423" i="3" s="1"/>
  <c r="BE423" i="3"/>
  <c r="BD423" i="3"/>
  <c r="BC423" i="3"/>
  <c r="BA423" i="3"/>
  <c r="AZ423" i="3"/>
  <c r="AY423" i="3"/>
  <c r="AW423" i="3"/>
  <c r="BB423" i="3"/>
  <c r="AX423" i="3"/>
  <c r="AV423" i="3"/>
  <c r="BG422" i="3"/>
  <c r="BF422" i="3"/>
  <c r="BH422" i="3" s="1"/>
  <c r="BE422" i="3"/>
  <c r="BD422" i="3"/>
  <c r="BC422" i="3"/>
  <c r="BA422" i="3"/>
  <c r="AZ422" i="3"/>
  <c r="AY422" i="3"/>
  <c r="AW422" i="3"/>
  <c r="BB422" i="3"/>
  <c r="AX422" i="3"/>
  <c r="AV422" i="3"/>
  <c r="BG421" i="3"/>
  <c r="BF421" i="3"/>
  <c r="BH421" i="3" s="1"/>
  <c r="BE421" i="3"/>
  <c r="BD421" i="3"/>
  <c r="BC421" i="3"/>
  <c r="BA421" i="3"/>
  <c r="AZ421" i="3"/>
  <c r="AY421" i="3"/>
  <c r="AW421" i="3"/>
  <c r="BB421" i="3"/>
  <c r="AX421" i="3"/>
  <c r="AV421" i="3"/>
  <c r="BG420" i="3"/>
  <c r="BF420" i="3"/>
  <c r="BH420" i="3" s="1"/>
  <c r="BE420" i="3"/>
  <c r="BD420" i="3"/>
  <c r="BC420" i="3"/>
  <c r="BA420" i="3"/>
  <c r="AZ420" i="3"/>
  <c r="AY420" i="3"/>
  <c r="AW420" i="3"/>
  <c r="BB420" i="3"/>
  <c r="AX420" i="3"/>
  <c r="AV420" i="3"/>
  <c r="BG419" i="3"/>
  <c r="BF419" i="3"/>
  <c r="BH419" i="3" s="1"/>
  <c r="BE419" i="3"/>
  <c r="BD419" i="3"/>
  <c r="BC419" i="3"/>
  <c r="BA419" i="3"/>
  <c r="AZ419" i="3"/>
  <c r="AY419" i="3"/>
  <c r="AW419" i="3"/>
  <c r="BB419" i="3"/>
  <c r="AX419" i="3"/>
  <c r="AV419" i="3"/>
  <c r="BG418" i="3"/>
  <c r="BF418" i="3"/>
  <c r="BH418" i="3" s="1"/>
  <c r="BE418" i="3"/>
  <c r="BD418" i="3"/>
  <c r="BC418" i="3"/>
  <c r="BA418" i="3"/>
  <c r="AZ418" i="3"/>
  <c r="AY418" i="3"/>
  <c r="AW418" i="3"/>
  <c r="BB418" i="3"/>
  <c r="AX418" i="3"/>
  <c r="AV418" i="3"/>
  <c r="BG417" i="3"/>
  <c r="BF417" i="3"/>
  <c r="BH417" i="3" s="1"/>
  <c r="BE417" i="3"/>
  <c r="BD417" i="3"/>
  <c r="BC417" i="3"/>
  <c r="BA417" i="3"/>
  <c r="AZ417" i="3"/>
  <c r="AY417" i="3"/>
  <c r="AW417" i="3"/>
  <c r="BB417" i="3"/>
  <c r="AX417" i="3"/>
  <c r="AV417" i="3"/>
  <c r="BG416" i="3"/>
  <c r="BF416" i="3"/>
  <c r="BH416" i="3" s="1"/>
  <c r="BE416" i="3"/>
  <c r="BD416" i="3"/>
  <c r="BC416" i="3"/>
  <c r="BA416" i="3"/>
  <c r="AZ416" i="3"/>
  <c r="AY416" i="3"/>
  <c r="AW416" i="3"/>
  <c r="BB416" i="3"/>
  <c r="AX416" i="3"/>
  <c r="AV416" i="3"/>
  <c r="BG415" i="3"/>
  <c r="BF415" i="3"/>
  <c r="BH415" i="3" s="1"/>
  <c r="BE415" i="3"/>
  <c r="BD415" i="3"/>
  <c r="BC415" i="3"/>
  <c r="BA415" i="3"/>
  <c r="AZ415" i="3"/>
  <c r="AY415" i="3"/>
  <c r="AW415" i="3"/>
  <c r="BB415" i="3"/>
  <c r="AX415" i="3"/>
  <c r="AV415" i="3"/>
  <c r="BG414" i="3"/>
  <c r="BF414" i="3"/>
  <c r="BH414" i="3" s="1"/>
  <c r="BE414" i="3"/>
  <c r="BD414" i="3"/>
  <c r="BC414" i="3"/>
  <c r="BA414" i="3"/>
  <c r="AZ414" i="3"/>
  <c r="AY414" i="3"/>
  <c r="AW414" i="3"/>
  <c r="BB414" i="3"/>
  <c r="AX414" i="3"/>
  <c r="AV414" i="3"/>
  <c r="BG413" i="3"/>
  <c r="BF413" i="3"/>
  <c r="BH413" i="3" s="1"/>
  <c r="BE413" i="3"/>
  <c r="BD413" i="3"/>
  <c r="BC413" i="3"/>
  <c r="BA413" i="3"/>
  <c r="AZ413" i="3"/>
  <c r="AY413" i="3"/>
  <c r="AW413" i="3"/>
  <c r="BB413" i="3"/>
  <c r="AX413" i="3"/>
  <c r="AV413" i="3"/>
  <c r="BG412" i="3"/>
  <c r="BF412" i="3"/>
  <c r="BH412" i="3" s="1"/>
  <c r="BE412" i="3"/>
  <c r="BD412" i="3"/>
  <c r="BC412" i="3"/>
  <c r="BA412" i="3"/>
  <c r="AZ412" i="3"/>
  <c r="AY412" i="3"/>
  <c r="AW412" i="3"/>
  <c r="BB412" i="3"/>
  <c r="AX412" i="3"/>
  <c r="AV412" i="3"/>
  <c r="BG411" i="3"/>
  <c r="BF411" i="3"/>
  <c r="BH411" i="3" s="1"/>
  <c r="BE411" i="3"/>
  <c r="BD411" i="3"/>
  <c r="BC411" i="3"/>
  <c r="BA411" i="3"/>
  <c r="AZ411" i="3"/>
  <c r="AY411" i="3"/>
  <c r="AW411" i="3"/>
  <c r="BB411" i="3"/>
  <c r="AX411" i="3"/>
  <c r="AV411" i="3"/>
  <c r="BG410" i="3"/>
  <c r="BF410" i="3"/>
  <c r="BH410" i="3" s="1"/>
  <c r="BE410" i="3"/>
  <c r="BD410" i="3"/>
  <c r="BC410" i="3"/>
  <c r="BA410" i="3"/>
  <c r="AZ410" i="3"/>
  <c r="AY410" i="3"/>
  <c r="AW410" i="3"/>
  <c r="BB410" i="3"/>
  <c r="AX410" i="3"/>
  <c r="AV410" i="3"/>
  <c r="BG409" i="3"/>
  <c r="BF409" i="3"/>
  <c r="BH409" i="3" s="1"/>
  <c r="BE409" i="3"/>
  <c r="BD409" i="3"/>
  <c r="BC409" i="3"/>
  <c r="BA409" i="3"/>
  <c r="AZ409" i="3"/>
  <c r="AY409" i="3"/>
  <c r="AW409" i="3"/>
  <c r="BB409" i="3"/>
  <c r="AX409" i="3"/>
  <c r="AV409" i="3"/>
  <c r="BG408" i="3"/>
  <c r="BF408" i="3"/>
  <c r="BH408" i="3" s="1"/>
  <c r="BE408" i="3"/>
  <c r="BD408" i="3"/>
  <c r="BC408" i="3"/>
  <c r="BA408" i="3"/>
  <c r="AZ408" i="3"/>
  <c r="AY408" i="3"/>
  <c r="AW408" i="3"/>
  <c r="BB408" i="3"/>
  <c r="AX408" i="3"/>
  <c r="AV408" i="3"/>
  <c r="BG407" i="3"/>
  <c r="BF407" i="3"/>
  <c r="BH407" i="3" s="1"/>
  <c r="BE407" i="3"/>
  <c r="BD407" i="3"/>
  <c r="BC407" i="3"/>
  <c r="BA407" i="3"/>
  <c r="AZ407" i="3"/>
  <c r="AY407" i="3"/>
  <c r="AW407" i="3"/>
  <c r="BB407" i="3"/>
  <c r="AX407" i="3"/>
  <c r="AV407" i="3"/>
  <c r="BG406" i="3"/>
  <c r="BF406" i="3"/>
  <c r="BH406" i="3" s="1"/>
  <c r="BE406" i="3"/>
  <c r="BD406" i="3"/>
  <c r="BC406" i="3"/>
  <c r="BA406" i="3"/>
  <c r="AZ406" i="3"/>
  <c r="AY406" i="3"/>
  <c r="AW406" i="3"/>
  <c r="BB406" i="3"/>
  <c r="AX406" i="3"/>
  <c r="AV406" i="3"/>
  <c r="BG405" i="3"/>
  <c r="BF405" i="3"/>
  <c r="BH405" i="3" s="1"/>
  <c r="BE405" i="3"/>
  <c r="BD405" i="3"/>
  <c r="BC405" i="3"/>
  <c r="BA405" i="3"/>
  <c r="AZ405" i="3"/>
  <c r="AY405" i="3"/>
  <c r="AW405" i="3"/>
  <c r="BB405" i="3"/>
  <c r="AX405" i="3"/>
  <c r="AV405" i="3"/>
  <c r="BG404" i="3"/>
  <c r="BF404" i="3"/>
  <c r="BH404" i="3" s="1"/>
  <c r="BE404" i="3"/>
  <c r="BD404" i="3"/>
  <c r="BC404" i="3"/>
  <c r="BA404" i="3"/>
  <c r="AZ404" i="3"/>
  <c r="AY404" i="3"/>
  <c r="AW404" i="3"/>
  <c r="BB404" i="3"/>
  <c r="AX404" i="3"/>
  <c r="AV404" i="3"/>
  <c r="BG403" i="3"/>
  <c r="BF403" i="3"/>
  <c r="BE403" i="3"/>
  <c r="BD403" i="3"/>
  <c r="BC403" i="3"/>
  <c r="BA403" i="3"/>
  <c r="AZ403" i="3"/>
  <c r="AY403" i="3"/>
  <c r="AW403" i="3"/>
  <c r="BB403" i="3"/>
  <c r="AX403" i="3"/>
  <c r="AV403" i="3"/>
  <c r="BG402" i="3"/>
  <c r="BF402" i="3"/>
  <c r="BH402" i="3" s="1"/>
  <c r="BE402" i="3"/>
  <c r="BD402" i="3"/>
  <c r="BC402" i="3"/>
  <c r="BA402" i="3"/>
  <c r="AZ402" i="3"/>
  <c r="AY402" i="3"/>
  <c r="AW402" i="3"/>
  <c r="BB402" i="3"/>
  <c r="AX402" i="3"/>
  <c r="AV402" i="3"/>
  <c r="BG401" i="3"/>
  <c r="BF401" i="3"/>
  <c r="BH401" i="3" s="1"/>
  <c r="BE401" i="3"/>
  <c r="BD401" i="3"/>
  <c r="BC401" i="3"/>
  <c r="BA401" i="3"/>
  <c r="AZ401" i="3"/>
  <c r="AY401" i="3"/>
  <c r="AW401" i="3"/>
  <c r="BB401" i="3"/>
  <c r="AX401" i="3"/>
  <c r="AV401" i="3"/>
  <c r="BG400" i="3"/>
  <c r="BF400" i="3"/>
  <c r="BH400" i="3" s="1"/>
  <c r="BE400" i="3"/>
  <c r="BD400" i="3"/>
  <c r="BC400" i="3"/>
  <c r="BA400" i="3"/>
  <c r="AZ400" i="3"/>
  <c r="AY400" i="3"/>
  <c r="AW400" i="3"/>
  <c r="BB400" i="3"/>
  <c r="AX400" i="3"/>
  <c r="AV400" i="3"/>
  <c r="BG399" i="3"/>
  <c r="BF399" i="3"/>
  <c r="BH399" i="3" s="1"/>
  <c r="BE399" i="3"/>
  <c r="BD399" i="3"/>
  <c r="BC399" i="3"/>
  <c r="BA399" i="3"/>
  <c r="AZ399" i="3"/>
  <c r="AY399" i="3"/>
  <c r="AW399" i="3"/>
  <c r="BB399" i="3"/>
  <c r="AX399" i="3"/>
  <c r="AV399" i="3"/>
  <c r="BG398" i="3"/>
  <c r="BF398" i="3"/>
  <c r="BH398" i="3" s="1"/>
  <c r="BE398" i="3"/>
  <c r="BD398" i="3"/>
  <c r="BC398" i="3"/>
  <c r="BA398" i="3"/>
  <c r="AZ398" i="3"/>
  <c r="AY398" i="3"/>
  <c r="AW398" i="3"/>
  <c r="BB398" i="3"/>
  <c r="AX398" i="3"/>
  <c r="AV398" i="3"/>
  <c r="BG397" i="3"/>
  <c r="BF397" i="3"/>
  <c r="BH397" i="3" s="1"/>
  <c r="BE397" i="3"/>
  <c r="BD397" i="3"/>
  <c r="BC397" i="3"/>
  <c r="BA397" i="3"/>
  <c r="AZ397" i="3"/>
  <c r="AY397" i="3"/>
  <c r="AW397" i="3"/>
  <c r="BB397" i="3"/>
  <c r="AX397" i="3"/>
  <c r="AV397" i="3"/>
  <c r="BG396" i="3"/>
  <c r="BF396" i="3"/>
  <c r="BH396" i="3" s="1"/>
  <c r="BE396" i="3"/>
  <c r="BD396" i="3"/>
  <c r="BC396" i="3"/>
  <c r="BA396" i="3"/>
  <c r="AZ396" i="3"/>
  <c r="AY396" i="3"/>
  <c r="AW396" i="3"/>
  <c r="BB396" i="3"/>
  <c r="AX396" i="3"/>
  <c r="AV396" i="3"/>
  <c r="BG395" i="3"/>
  <c r="BF395" i="3"/>
  <c r="BH395" i="3" s="1"/>
  <c r="BE395" i="3"/>
  <c r="BD395" i="3"/>
  <c r="BC395" i="3"/>
  <c r="BA395" i="3"/>
  <c r="AZ395" i="3"/>
  <c r="AY395" i="3"/>
  <c r="AW395" i="3"/>
  <c r="BB395" i="3"/>
  <c r="AX395" i="3"/>
  <c r="AV395" i="3"/>
  <c r="BG394" i="3"/>
  <c r="BF394" i="3"/>
  <c r="BH394" i="3" s="1"/>
  <c r="BE394" i="3"/>
  <c r="BD394" i="3"/>
  <c r="BC394" i="3"/>
  <c r="BA394" i="3"/>
  <c r="AZ394" i="3"/>
  <c r="AY394" i="3"/>
  <c r="AW394" i="3"/>
  <c r="BB394" i="3"/>
  <c r="AX394" i="3"/>
  <c r="AV394" i="3"/>
  <c r="BG393" i="3"/>
  <c r="BF393" i="3"/>
  <c r="BH393" i="3" s="1"/>
  <c r="BE393" i="3"/>
  <c r="BD393" i="3"/>
  <c r="BC393" i="3"/>
  <c r="BA393" i="3"/>
  <c r="AZ393" i="3"/>
  <c r="AY393" i="3"/>
  <c r="AW393" i="3"/>
  <c r="BB393" i="3"/>
  <c r="AX393" i="3"/>
  <c r="AV393" i="3"/>
  <c r="BG392" i="3"/>
  <c r="BF392" i="3"/>
  <c r="BH392" i="3" s="1"/>
  <c r="BE392" i="3"/>
  <c r="BD392" i="3"/>
  <c r="BC392" i="3"/>
  <c r="BA392" i="3"/>
  <c r="AZ392" i="3"/>
  <c r="AY392" i="3"/>
  <c r="AW392" i="3"/>
  <c r="BB392" i="3"/>
  <c r="AX392" i="3"/>
  <c r="AV392" i="3"/>
  <c r="BG391" i="3"/>
  <c r="BF391" i="3"/>
  <c r="BH391" i="3" s="1"/>
  <c r="BE391" i="3"/>
  <c r="BD391" i="3"/>
  <c r="BC391" i="3"/>
  <c r="BA391" i="3"/>
  <c r="AZ391" i="3"/>
  <c r="AY391" i="3"/>
  <c r="AW391" i="3"/>
  <c r="BB391" i="3"/>
  <c r="AX391" i="3"/>
  <c r="AV391" i="3"/>
  <c r="BG390" i="3"/>
  <c r="BF390" i="3"/>
  <c r="BH390" i="3" s="1"/>
  <c r="BE390" i="3"/>
  <c r="BD390" i="3"/>
  <c r="BC390" i="3"/>
  <c r="BA390" i="3"/>
  <c r="AZ390" i="3"/>
  <c r="AY390" i="3"/>
  <c r="AW390" i="3"/>
  <c r="BB390" i="3"/>
  <c r="AX390" i="3"/>
  <c r="AV390" i="3"/>
  <c r="BG389" i="3"/>
  <c r="BF389" i="3"/>
  <c r="BH389" i="3" s="1"/>
  <c r="BE389" i="3"/>
  <c r="BD389" i="3"/>
  <c r="BC389" i="3"/>
  <c r="BA389" i="3"/>
  <c r="AZ389" i="3"/>
  <c r="AY389" i="3"/>
  <c r="AW389" i="3"/>
  <c r="BB389" i="3"/>
  <c r="AX389" i="3"/>
  <c r="AV389" i="3"/>
  <c r="BG388" i="3"/>
  <c r="BF388" i="3"/>
  <c r="BH388" i="3" s="1"/>
  <c r="BE388" i="3"/>
  <c r="BD388" i="3"/>
  <c r="BC388" i="3"/>
  <c r="BA388" i="3"/>
  <c r="AZ388" i="3"/>
  <c r="AY388" i="3"/>
  <c r="AW388" i="3"/>
  <c r="BB388" i="3"/>
  <c r="AX388" i="3"/>
  <c r="AV388" i="3"/>
  <c r="BG387" i="3"/>
  <c r="BF387" i="3"/>
  <c r="BH387" i="3" s="1"/>
  <c r="BE387" i="3"/>
  <c r="BD387" i="3"/>
  <c r="BC387" i="3"/>
  <c r="BA387" i="3"/>
  <c r="AZ387" i="3"/>
  <c r="AY387" i="3"/>
  <c r="AW387" i="3"/>
  <c r="BB387" i="3"/>
  <c r="AX387" i="3"/>
  <c r="AV387" i="3"/>
  <c r="BG386" i="3"/>
  <c r="BF386" i="3"/>
  <c r="BH386" i="3" s="1"/>
  <c r="BE386" i="3"/>
  <c r="BD386" i="3"/>
  <c r="BC386" i="3"/>
  <c r="BA386" i="3"/>
  <c r="AZ386" i="3"/>
  <c r="AY386" i="3"/>
  <c r="AW386" i="3"/>
  <c r="BB386" i="3"/>
  <c r="AX386" i="3"/>
  <c r="AV386" i="3"/>
  <c r="BG385" i="3"/>
  <c r="BF385" i="3"/>
  <c r="BH385" i="3" s="1"/>
  <c r="BE385" i="3"/>
  <c r="BD385" i="3"/>
  <c r="BC385" i="3"/>
  <c r="BA385" i="3"/>
  <c r="AZ385" i="3"/>
  <c r="AY385" i="3"/>
  <c r="AW385" i="3"/>
  <c r="BB385" i="3"/>
  <c r="AX385" i="3"/>
  <c r="AV385" i="3"/>
  <c r="BG384" i="3"/>
  <c r="BF384" i="3"/>
  <c r="BH384" i="3" s="1"/>
  <c r="BE384" i="3"/>
  <c r="BD384" i="3"/>
  <c r="BC384" i="3"/>
  <c r="BA384" i="3"/>
  <c r="AZ384" i="3"/>
  <c r="AY384" i="3"/>
  <c r="AW384" i="3"/>
  <c r="BB384" i="3"/>
  <c r="AX384" i="3"/>
  <c r="AV384" i="3"/>
  <c r="BG383" i="3"/>
  <c r="BF383" i="3"/>
  <c r="BH383" i="3" s="1"/>
  <c r="BE383" i="3"/>
  <c r="BD383" i="3"/>
  <c r="BC383" i="3"/>
  <c r="BA383" i="3"/>
  <c r="AZ383" i="3"/>
  <c r="AY383" i="3"/>
  <c r="AW383" i="3"/>
  <c r="BB383" i="3"/>
  <c r="AX383" i="3"/>
  <c r="AV383" i="3"/>
  <c r="BG382" i="3"/>
  <c r="BF382" i="3"/>
  <c r="BH382" i="3" s="1"/>
  <c r="BE382" i="3"/>
  <c r="BD382" i="3"/>
  <c r="BC382" i="3"/>
  <c r="BA382" i="3"/>
  <c r="AZ382" i="3"/>
  <c r="AY382" i="3"/>
  <c r="AW382" i="3"/>
  <c r="BB382" i="3"/>
  <c r="AX382" i="3"/>
  <c r="AV382" i="3"/>
  <c r="BG381" i="3"/>
  <c r="BF381" i="3"/>
  <c r="BH381" i="3" s="1"/>
  <c r="BE381" i="3"/>
  <c r="BD381" i="3"/>
  <c r="BC381" i="3"/>
  <c r="BA381" i="3"/>
  <c r="AZ381" i="3"/>
  <c r="AY381" i="3"/>
  <c r="AW381" i="3"/>
  <c r="BB381" i="3"/>
  <c r="AX381" i="3"/>
  <c r="AV381" i="3"/>
  <c r="BG380" i="3"/>
  <c r="BF380" i="3"/>
  <c r="BH380" i="3" s="1"/>
  <c r="BE380" i="3"/>
  <c r="BD380" i="3"/>
  <c r="BC380" i="3"/>
  <c r="BA380" i="3"/>
  <c r="AZ380" i="3"/>
  <c r="AY380" i="3"/>
  <c r="AW380" i="3"/>
  <c r="BB380" i="3"/>
  <c r="AX380" i="3"/>
  <c r="AV380" i="3"/>
  <c r="BG379" i="3"/>
  <c r="BF379" i="3"/>
  <c r="BH379" i="3" s="1"/>
  <c r="BE379" i="3"/>
  <c r="BD379" i="3"/>
  <c r="BC379" i="3"/>
  <c r="BA379" i="3"/>
  <c r="AZ379" i="3"/>
  <c r="AY379" i="3"/>
  <c r="AW379" i="3"/>
  <c r="BB379" i="3"/>
  <c r="AX379" i="3"/>
  <c r="AV379" i="3"/>
  <c r="BG378" i="3"/>
  <c r="BF378" i="3"/>
  <c r="BH378" i="3" s="1"/>
  <c r="BE378" i="3"/>
  <c r="BD378" i="3"/>
  <c r="BC378" i="3"/>
  <c r="BA378" i="3"/>
  <c r="AZ378" i="3"/>
  <c r="AY378" i="3"/>
  <c r="AW378" i="3"/>
  <c r="BB378" i="3"/>
  <c r="AX378" i="3"/>
  <c r="AV378" i="3"/>
  <c r="BG377" i="3"/>
  <c r="BF377" i="3"/>
  <c r="BH377" i="3" s="1"/>
  <c r="BE377" i="3"/>
  <c r="BD377" i="3"/>
  <c r="BC377" i="3"/>
  <c r="BA377" i="3"/>
  <c r="AZ377" i="3"/>
  <c r="AY377" i="3"/>
  <c r="AW377" i="3"/>
  <c r="BB377" i="3"/>
  <c r="AX377" i="3"/>
  <c r="AV377" i="3"/>
  <c r="BG376" i="3"/>
  <c r="BF376" i="3"/>
  <c r="BH376" i="3" s="1"/>
  <c r="BE376" i="3"/>
  <c r="BD376" i="3"/>
  <c r="BC376" i="3"/>
  <c r="BA376" i="3"/>
  <c r="AZ376" i="3"/>
  <c r="AY376" i="3"/>
  <c r="AW376" i="3"/>
  <c r="BB376" i="3"/>
  <c r="AX376" i="3"/>
  <c r="AV376" i="3"/>
  <c r="BG375" i="3"/>
  <c r="BF375" i="3"/>
  <c r="BH375" i="3" s="1"/>
  <c r="BE375" i="3"/>
  <c r="BD375" i="3"/>
  <c r="BC375" i="3"/>
  <c r="BA375" i="3"/>
  <c r="AZ375" i="3"/>
  <c r="AY375" i="3"/>
  <c r="AW375" i="3"/>
  <c r="BB375" i="3"/>
  <c r="AX375" i="3"/>
  <c r="AV375" i="3"/>
  <c r="BG374" i="3"/>
  <c r="BF374" i="3"/>
  <c r="BH374" i="3" s="1"/>
  <c r="BE374" i="3"/>
  <c r="BD374" i="3"/>
  <c r="BC374" i="3"/>
  <c r="BA374" i="3"/>
  <c r="AZ374" i="3"/>
  <c r="AY374" i="3"/>
  <c r="AW374" i="3"/>
  <c r="BB374" i="3"/>
  <c r="AX374" i="3"/>
  <c r="AV374" i="3"/>
  <c r="BG373" i="3"/>
  <c r="BF373" i="3"/>
  <c r="BH373" i="3" s="1"/>
  <c r="BE373" i="3"/>
  <c r="BD373" i="3"/>
  <c r="BC373" i="3"/>
  <c r="BA373" i="3"/>
  <c r="AZ373" i="3"/>
  <c r="AY373" i="3"/>
  <c r="AW373" i="3"/>
  <c r="BB373" i="3"/>
  <c r="AX373" i="3"/>
  <c r="AV373" i="3"/>
  <c r="BG372" i="3"/>
  <c r="BF372" i="3"/>
  <c r="BH372" i="3" s="1"/>
  <c r="BE372" i="3"/>
  <c r="BD372" i="3"/>
  <c r="BC372" i="3"/>
  <c r="BA372" i="3"/>
  <c r="AZ372" i="3"/>
  <c r="AY372" i="3"/>
  <c r="AW372" i="3"/>
  <c r="BB372" i="3"/>
  <c r="AX372" i="3"/>
  <c r="AV372" i="3"/>
  <c r="BG371" i="3"/>
  <c r="BF371" i="3"/>
  <c r="BH371" i="3" s="1"/>
  <c r="BE371" i="3"/>
  <c r="BD371" i="3"/>
  <c r="BC371" i="3"/>
  <c r="BA371" i="3"/>
  <c r="AZ371" i="3"/>
  <c r="AY371" i="3"/>
  <c r="AW371" i="3"/>
  <c r="BB371" i="3"/>
  <c r="AX371" i="3"/>
  <c r="AV371" i="3"/>
  <c r="BG370" i="3"/>
  <c r="BF370" i="3"/>
  <c r="BH370" i="3" s="1"/>
  <c r="BE370" i="3"/>
  <c r="BD370" i="3"/>
  <c r="BC370" i="3"/>
  <c r="BA370" i="3"/>
  <c r="AZ370" i="3"/>
  <c r="AY370" i="3"/>
  <c r="AW370" i="3"/>
  <c r="BB370" i="3"/>
  <c r="AX370" i="3"/>
  <c r="AV370" i="3"/>
  <c r="BG369" i="3"/>
  <c r="BF369" i="3"/>
  <c r="BH369" i="3" s="1"/>
  <c r="BE369" i="3"/>
  <c r="BD369" i="3"/>
  <c r="BC369" i="3"/>
  <c r="BA369" i="3"/>
  <c r="AZ369" i="3"/>
  <c r="AY369" i="3"/>
  <c r="AW369" i="3"/>
  <c r="BB369" i="3"/>
  <c r="AX369" i="3"/>
  <c r="AV369" i="3"/>
  <c r="BG368" i="3"/>
  <c r="BF368" i="3"/>
  <c r="BH368" i="3" s="1"/>
  <c r="BE368" i="3"/>
  <c r="BD368" i="3"/>
  <c r="BC368" i="3"/>
  <c r="BA368" i="3"/>
  <c r="AZ368" i="3"/>
  <c r="AY368" i="3"/>
  <c r="AW368" i="3"/>
  <c r="BB368" i="3"/>
  <c r="AX368" i="3"/>
  <c r="AV368" i="3"/>
  <c r="BG367" i="3"/>
  <c r="BF367" i="3"/>
  <c r="BH367" i="3" s="1"/>
  <c r="BE367" i="3"/>
  <c r="BD367" i="3"/>
  <c r="BC367" i="3"/>
  <c r="BA367" i="3"/>
  <c r="AZ367" i="3"/>
  <c r="AY367" i="3"/>
  <c r="AW367" i="3"/>
  <c r="BB367" i="3"/>
  <c r="AX367" i="3"/>
  <c r="AV367" i="3"/>
  <c r="BG366" i="3"/>
  <c r="BF366" i="3"/>
  <c r="BH366" i="3" s="1"/>
  <c r="BE366" i="3"/>
  <c r="BD366" i="3"/>
  <c r="BC366" i="3"/>
  <c r="BA366" i="3"/>
  <c r="AZ366" i="3"/>
  <c r="AY366" i="3"/>
  <c r="AW366" i="3"/>
  <c r="BB366" i="3"/>
  <c r="AX366" i="3"/>
  <c r="AV366" i="3"/>
  <c r="BG365" i="3"/>
  <c r="BF365" i="3"/>
  <c r="BH365" i="3" s="1"/>
  <c r="BE365" i="3"/>
  <c r="BD365" i="3"/>
  <c r="BC365" i="3"/>
  <c r="BA365" i="3"/>
  <c r="AZ365" i="3"/>
  <c r="AY365" i="3"/>
  <c r="AW365" i="3"/>
  <c r="BB365" i="3"/>
  <c r="AX365" i="3"/>
  <c r="AV365" i="3"/>
  <c r="BG364" i="3"/>
  <c r="BF364" i="3"/>
  <c r="BH364" i="3" s="1"/>
  <c r="BE364" i="3"/>
  <c r="BD364" i="3"/>
  <c r="BC364" i="3"/>
  <c r="BA364" i="3"/>
  <c r="AZ364" i="3"/>
  <c r="AY364" i="3"/>
  <c r="AW364" i="3"/>
  <c r="BB364" i="3"/>
  <c r="AX364" i="3"/>
  <c r="AV364" i="3"/>
  <c r="BG363" i="3"/>
  <c r="BF363" i="3"/>
  <c r="BH363" i="3" s="1"/>
  <c r="BE363" i="3"/>
  <c r="BD363" i="3"/>
  <c r="BC363" i="3"/>
  <c r="BA363" i="3"/>
  <c r="AZ363" i="3"/>
  <c r="AY363" i="3"/>
  <c r="AW363" i="3"/>
  <c r="BB363" i="3"/>
  <c r="AX363" i="3"/>
  <c r="AV363" i="3"/>
  <c r="BG362" i="3"/>
  <c r="BF362" i="3"/>
  <c r="BH362" i="3" s="1"/>
  <c r="BE362" i="3"/>
  <c r="BD362" i="3"/>
  <c r="BC362" i="3"/>
  <c r="BA362" i="3"/>
  <c r="AZ362" i="3"/>
  <c r="AY362" i="3"/>
  <c r="AW362" i="3"/>
  <c r="BB362" i="3"/>
  <c r="AX362" i="3"/>
  <c r="AV362" i="3"/>
  <c r="BG361" i="3"/>
  <c r="BF361" i="3"/>
  <c r="BH361" i="3" s="1"/>
  <c r="BE361" i="3"/>
  <c r="BD361" i="3"/>
  <c r="BC361" i="3"/>
  <c r="BA361" i="3"/>
  <c r="AZ361" i="3"/>
  <c r="AY361" i="3"/>
  <c r="AW361" i="3"/>
  <c r="BB361" i="3"/>
  <c r="AX361" i="3"/>
  <c r="AV361" i="3"/>
  <c r="BG360" i="3"/>
  <c r="BF360" i="3"/>
  <c r="BH360" i="3" s="1"/>
  <c r="BE360" i="3"/>
  <c r="BD360" i="3"/>
  <c r="BC360" i="3"/>
  <c r="BA360" i="3"/>
  <c r="AZ360" i="3"/>
  <c r="AY360" i="3"/>
  <c r="AW360" i="3"/>
  <c r="BB360" i="3"/>
  <c r="AX360" i="3"/>
  <c r="AV360" i="3"/>
  <c r="BG359" i="3"/>
  <c r="BF359" i="3"/>
  <c r="BH359" i="3" s="1"/>
  <c r="BE359" i="3"/>
  <c r="BD359" i="3"/>
  <c r="BC359" i="3"/>
  <c r="BA359" i="3"/>
  <c r="AZ359" i="3"/>
  <c r="AY359" i="3"/>
  <c r="AW359" i="3"/>
  <c r="BB359" i="3"/>
  <c r="AX359" i="3"/>
  <c r="AV359" i="3"/>
  <c r="BG358" i="3"/>
  <c r="BF358" i="3"/>
  <c r="BH358" i="3" s="1"/>
  <c r="BE358" i="3"/>
  <c r="BD358" i="3"/>
  <c r="BC358" i="3"/>
  <c r="BA358" i="3"/>
  <c r="AZ358" i="3"/>
  <c r="AY358" i="3"/>
  <c r="AW358" i="3"/>
  <c r="BB358" i="3"/>
  <c r="AX358" i="3"/>
  <c r="AV358" i="3"/>
  <c r="BG357" i="3"/>
  <c r="BF357" i="3"/>
  <c r="BH357" i="3" s="1"/>
  <c r="BE357" i="3"/>
  <c r="BD357" i="3"/>
  <c r="BC357" i="3"/>
  <c r="BA357" i="3"/>
  <c r="AZ357" i="3"/>
  <c r="AY357" i="3"/>
  <c r="AW357" i="3"/>
  <c r="BB357" i="3"/>
  <c r="AX357" i="3"/>
  <c r="AV357" i="3"/>
  <c r="BG356" i="3"/>
  <c r="BF356" i="3"/>
  <c r="BH356" i="3" s="1"/>
  <c r="BE356" i="3"/>
  <c r="BD356" i="3"/>
  <c r="BC356" i="3"/>
  <c r="BA356" i="3"/>
  <c r="AZ356" i="3"/>
  <c r="AY356" i="3"/>
  <c r="AW356" i="3"/>
  <c r="BB356" i="3"/>
  <c r="AX356" i="3"/>
  <c r="AV356" i="3"/>
  <c r="BG355" i="3"/>
  <c r="BF355" i="3"/>
  <c r="BH355" i="3" s="1"/>
  <c r="BE355" i="3"/>
  <c r="BD355" i="3"/>
  <c r="BC355" i="3"/>
  <c r="BA355" i="3"/>
  <c r="AZ355" i="3"/>
  <c r="AY355" i="3"/>
  <c r="AW355" i="3"/>
  <c r="BB355" i="3"/>
  <c r="AX355" i="3"/>
  <c r="AV355" i="3"/>
  <c r="BG354" i="3"/>
  <c r="BF354" i="3"/>
  <c r="BH354" i="3" s="1"/>
  <c r="BE354" i="3"/>
  <c r="BD354" i="3"/>
  <c r="BC354" i="3"/>
  <c r="BA354" i="3"/>
  <c r="AZ354" i="3"/>
  <c r="AY354" i="3"/>
  <c r="AW354" i="3"/>
  <c r="BB354" i="3"/>
  <c r="AX354" i="3"/>
  <c r="AV354" i="3"/>
  <c r="BG353" i="3"/>
  <c r="BF353" i="3"/>
  <c r="BH353" i="3" s="1"/>
  <c r="BE353" i="3"/>
  <c r="BD353" i="3"/>
  <c r="BC353" i="3"/>
  <c r="BA353" i="3"/>
  <c r="AZ353" i="3"/>
  <c r="AY353" i="3"/>
  <c r="AW353" i="3"/>
  <c r="BB353" i="3"/>
  <c r="AX353" i="3"/>
  <c r="AV353" i="3"/>
  <c r="BG352" i="3"/>
  <c r="BF352" i="3"/>
  <c r="BH352" i="3" s="1"/>
  <c r="BE352" i="3"/>
  <c r="BD352" i="3"/>
  <c r="BC352" i="3"/>
  <c r="BA352" i="3"/>
  <c r="AZ352" i="3"/>
  <c r="AY352" i="3"/>
  <c r="AW352" i="3"/>
  <c r="BB352" i="3"/>
  <c r="AX352" i="3"/>
  <c r="AV352" i="3"/>
  <c r="BG351" i="3"/>
  <c r="BF351" i="3"/>
  <c r="BH351" i="3" s="1"/>
  <c r="BE351" i="3"/>
  <c r="BD351" i="3"/>
  <c r="BC351" i="3"/>
  <c r="BA351" i="3"/>
  <c r="AZ351" i="3"/>
  <c r="AY351" i="3"/>
  <c r="AW351" i="3"/>
  <c r="BB351" i="3"/>
  <c r="AX351" i="3"/>
  <c r="AV351" i="3"/>
  <c r="BG350" i="3"/>
  <c r="BF350" i="3"/>
  <c r="BH350" i="3" s="1"/>
  <c r="BE350" i="3"/>
  <c r="BD350" i="3"/>
  <c r="BC350" i="3"/>
  <c r="BA350" i="3"/>
  <c r="AZ350" i="3"/>
  <c r="AY350" i="3"/>
  <c r="AW350" i="3"/>
  <c r="BB350" i="3"/>
  <c r="AX350" i="3"/>
  <c r="AV350" i="3"/>
  <c r="BG349" i="3"/>
  <c r="BF349" i="3"/>
  <c r="BH349" i="3" s="1"/>
  <c r="BE349" i="3"/>
  <c r="BD349" i="3"/>
  <c r="BC349" i="3"/>
  <c r="BA349" i="3"/>
  <c r="AZ349" i="3"/>
  <c r="AY349" i="3"/>
  <c r="AW349" i="3"/>
  <c r="BB349" i="3"/>
  <c r="AX349" i="3"/>
  <c r="AV349" i="3"/>
  <c r="BG348" i="3"/>
  <c r="BF348" i="3"/>
  <c r="BH348" i="3" s="1"/>
  <c r="BE348" i="3"/>
  <c r="BD348" i="3"/>
  <c r="BC348" i="3"/>
  <c r="BA348" i="3"/>
  <c r="AZ348" i="3"/>
  <c r="AY348" i="3"/>
  <c r="AW348" i="3"/>
  <c r="BB348" i="3"/>
  <c r="AX348" i="3"/>
  <c r="AV348" i="3"/>
  <c r="BG347" i="3"/>
  <c r="BF347" i="3"/>
  <c r="BH347" i="3" s="1"/>
  <c r="BE347" i="3"/>
  <c r="BD347" i="3"/>
  <c r="BC347" i="3"/>
  <c r="BA347" i="3"/>
  <c r="AZ347" i="3"/>
  <c r="AY347" i="3"/>
  <c r="AW347" i="3"/>
  <c r="BB347" i="3"/>
  <c r="AX347" i="3"/>
  <c r="AV347" i="3"/>
  <c r="BG346" i="3"/>
  <c r="BF346" i="3"/>
  <c r="BH346" i="3" s="1"/>
  <c r="BE346" i="3"/>
  <c r="BD346" i="3"/>
  <c r="BC346" i="3"/>
  <c r="BA346" i="3"/>
  <c r="AZ346" i="3"/>
  <c r="AY346" i="3"/>
  <c r="AW346" i="3"/>
  <c r="BB346" i="3"/>
  <c r="AX346" i="3"/>
  <c r="AV346" i="3"/>
  <c r="BG345" i="3"/>
  <c r="BF345" i="3"/>
  <c r="BH345" i="3" s="1"/>
  <c r="BE345" i="3"/>
  <c r="BD345" i="3"/>
  <c r="BC345" i="3"/>
  <c r="BA345" i="3"/>
  <c r="AZ345" i="3"/>
  <c r="AY345" i="3"/>
  <c r="AW345" i="3"/>
  <c r="BB345" i="3"/>
  <c r="AX345" i="3"/>
  <c r="AV345" i="3"/>
  <c r="BG344" i="3"/>
  <c r="BF344" i="3"/>
  <c r="BH344" i="3" s="1"/>
  <c r="BE344" i="3"/>
  <c r="BD344" i="3"/>
  <c r="BC344" i="3"/>
  <c r="BA344" i="3"/>
  <c r="AZ344" i="3"/>
  <c r="AY344" i="3"/>
  <c r="AW344" i="3"/>
  <c r="BB344" i="3"/>
  <c r="AX344" i="3"/>
  <c r="AV344" i="3"/>
  <c r="BG343" i="3"/>
  <c r="BF343" i="3"/>
  <c r="BH343" i="3" s="1"/>
  <c r="BE343" i="3"/>
  <c r="BD343" i="3"/>
  <c r="BC343" i="3"/>
  <c r="BA343" i="3"/>
  <c r="AZ343" i="3"/>
  <c r="AY343" i="3"/>
  <c r="AW343" i="3"/>
  <c r="BB343" i="3"/>
  <c r="AX343" i="3"/>
  <c r="AV343" i="3"/>
  <c r="BG342" i="3"/>
  <c r="BF342" i="3"/>
  <c r="BH342" i="3" s="1"/>
  <c r="BE342" i="3"/>
  <c r="BD342" i="3"/>
  <c r="BC342" i="3"/>
  <c r="BA342" i="3"/>
  <c r="AZ342" i="3"/>
  <c r="AY342" i="3"/>
  <c r="AW342" i="3"/>
  <c r="BB342" i="3"/>
  <c r="AX342" i="3"/>
  <c r="AV342" i="3"/>
  <c r="BG341" i="3"/>
  <c r="BF341" i="3"/>
  <c r="BH341" i="3" s="1"/>
  <c r="BE341" i="3"/>
  <c r="BD341" i="3"/>
  <c r="BC341" i="3"/>
  <c r="BA341" i="3"/>
  <c r="AZ341" i="3"/>
  <c r="AY341" i="3"/>
  <c r="AW341" i="3"/>
  <c r="BB341" i="3"/>
  <c r="AX341" i="3"/>
  <c r="AV341" i="3"/>
  <c r="BG340" i="3"/>
  <c r="BF340" i="3"/>
  <c r="BH340" i="3" s="1"/>
  <c r="BE340" i="3"/>
  <c r="BD340" i="3"/>
  <c r="BC340" i="3"/>
  <c r="BA340" i="3"/>
  <c r="AZ340" i="3"/>
  <c r="AY340" i="3"/>
  <c r="AW340" i="3"/>
  <c r="BB340" i="3"/>
  <c r="AX340" i="3"/>
  <c r="AV340" i="3"/>
  <c r="BG339" i="3"/>
  <c r="BF339" i="3"/>
  <c r="BH339" i="3" s="1"/>
  <c r="BE339" i="3"/>
  <c r="BD339" i="3"/>
  <c r="BC339" i="3"/>
  <c r="BA339" i="3"/>
  <c r="AZ339" i="3"/>
  <c r="AY339" i="3"/>
  <c r="AW339" i="3"/>
  <c r="BB339" i="3"/>
  <c r="AX339" i="3"/>
  <c r="AV339" i="3"/>
  <c r="BG338" i="3"/>
  <c r="BF338" i="3"/>
  <c r="BH338" i="3" s="1"/>
  <c r="BE338" i="3"/>
  <c r="BD338" i="3"/>
  <c r="BC338" i="3"/>
  <c r="BA338" i="3"/>
  <c r="AZ338" i="3"/>
  <c r="AY338" i="3"/>
  <c r="AW338" i="3"/>
  <c r="BB338" i="3"/>
  <c r="AX338" i="3"/>
  <c r="AV338" i="3"/>
  <c r="BG337" i="3"/>
  <c r="BF337" i="3"/>
  <c r="BH337" i="3" s="1"/>
  <c r="BE337" i="3"/>
  <c r="BD337" i="3"/>
  <c r="BC337" i="3"/>
  <c r="BA337" i="3"/>
  <c r="AZ337" i="3"/>
  <c r="AY337" i="3"/>
  <c r="AW337" i="3"/>
  <c r="BB337" i="3"/>
  <c r="AX337" i="3"/>
  <c r="AV337" i="3"/>
  <c r="BG336" i="3"/>
  <c r="BF336" i="3"/>
  <c r="BH336" i="3" s="1"/>
  <c r="BE336" i="3"/>
  <c r="BD336" i="3"/>
  <c r="BC336" i="3"/>
  <c r="BA336" i="3"/>
  <c r="AZ336" i="3"/>
  <c r="AY336" i="3"/>
  <c r="AW336" i="3"/>
  <c r="BB336" i="3"/>
  <c r="AX336" i="3"/>
  <c r="AV336" i="3"/>
  <c r="BG335" i="3"/>
  <c r="BF335" i="3"/>
  <c r="BH335" i="3" s="1"/>
  <c r="BE335" i="3"/>
  <c r="BD335" i="3"/>
  <c r="BC335" i="3"/>
  <c r="BA335" i="3"/>
  <c r="AZ335" i="3"/>
  <c r="AY335" i="3"/>
  <c r="AW335" i="3"/>
  <c r="BB335" i="3"/>
  <c r="AX335" i="3"/>
  <c r="AV335" i="3"/>
  <c r="BG334" i="3"/>
  <c r="BF334" i="3"/>
  <c r="BH334" i="3" s="1"/>
  <c r="BE334" i="3"/>
  <c r="BD334" i="3"/>
  <c r="BC334" i="3"/>
  <c r="BA334" i="3"/>
  <c r="AZ334" i="3"/>
  <c r="AY334" i="3"/>
  <c r="AW334" i="3"/>
  <c r="BB334" i="3"/>
  <c r="AX334" i="3"/>
  <c r="AV334" i="3"/>
  <c r="BG333" i="3"/>
  <c r="BF333" i="3"/>
  <c r="BH333" i="3" s="1"/>
  <c r="BE333" i="3"/>
  <c r="BD333" i="3"/>
  <c r="BC333" i="3"/>
  <c r="BA333" i="3"/>
  <c r="AZ333" i="3"/>
  <c r="AY333" i="3"/>
  <c r="AW333" i="3"/>
  <c r="BB333" i="3"/>
  <c r="AX333" i="3"/>
  <c r="AV333" i="3"/>
  <c r="BG332" i="3"/>
  <c r="BF332" i="3"/>
  <c r="BH332" i="3" s="1"/>
  <c r="BE332" i="3"/>
  <c r="BD332" i="3"/>
  <c r="BC332" i="3"/>
  <c r="BA332" i="3"/>
  <c r="AZ332" i="3"/>
  <c r="AY332" i="3"/>
  <c r="AW332" i="3"/>
  <c r="BB332" i="3"/>
  <c r="AX332" i="3"/>
  <c r="AV332" i="3"/>
  <c r="BG331" i="3"/>
  <c r="BF331" i="3"/>
  <c r="BH331" i="3" s="1"/>
  <c r="BE331" i="3"/>
  <c r="BD331" i="3"/>
  <c r="BC331" i="3"/>
  <c r="BA331" i="3"/>
  <c r="AZ331" i="3"/>
  <c r="AY331" i="3"/>
  <c r="AW331" i="3"/>
  <c r="BB331" i="3"/>
  <c r="AX331" i="3"/>
  <c r="AV331" i="3"/>
  <c r="BG330" i="3"/>
  <c r="BF330" i="3"/>
  <c r="BH330" i="3" s="1"/>
  <c r="BE330" i="3"/>
  <c r="BD330" i="3"/>
  <c r="BC330" i="3"/>
  <c r="BA330" i="3"/>
  <c r="AZ330" i="3"/>
  <c r="AY330" i="3"/>
  <c r="AW330" i="3"/>
  <c r="BB330" i="3"/>
  <c r="AX330" i="3"/>
  <c r="AV330" i="3"/>
  <c r="BG329" i="3"/>
  <c r="BF329" i="3"/>
  <c r="BH329" i="3" s="1"/>
  <c r="BE329" i="3"/>
  <c r="BD329" i="3"/>
  <c r="BC329" i="3"/>
  <c r="BA329" i="3"/>
  <c r="AZ329" i="3"/>
  <c r="AY329" i="3"/>
  <c r="AW329" i="3"/>
  <c r="BB329" i="3"/>
  <c r="AX329" i="3"/>
  <c r="AV329" i="3"/>
  <c r="BG328" i="3"/>
  <c r="BF328" i="3"/>
  <c r="BH328" i="3" s="1"/>
  <c r="BE328" i="3"/>
  <c r="BD328" i="3"/>
  <c r="BC328" i="3"/>
  <c r="BA328" i="3"/>
  <c r="AZ328" i="3"/>
  <c r="AY328" i="3"/>
  <c r="AW328" i="3"/>
  <c r="BB328" i="3"/>
  <c r="AX328" i="3"/>
  <c r="AV328" i="3"/>
  <c r="BG327" i="3"/>
  <c r="BF327" i="3"/>
  <c r="BH327" i="3" s="1"/>
  <c r="BE327" i="3"/>
  <c r="BD327" i="3"/>
  <c r="BC327" i="3"/>
  <c r="BA327" i="3"/>
  <c r="AZ327" i="3"/>
  <c r="AY327" i="3"/>
  <c r="AW327" i="3"/>
  <c r="BB327" i="3"/>
  <c r="AX327" i="3"/>
  <c r="AV327" i="3"/>
  <c r="BG326" i="3"/>
  <c r="BF326" i="3"/>
  <c r="BH326" i="3" s="1"/>
  <c r="BE326" i="3"/>
  <c r="BD326" i="3"/>
  <c r="BC326" i="3"/>
  <c r="BA326" i="3"/>
  <c r="AZ326" i="3"/>
  <c r="AY326" i="3"/>
  <c r="AW326" i="3"/>
  <c r="BB326" i="3"/>
  <c r="AX326" i="3"/>
  <c r="AV326" i="3"/>
  <c r="BG325" i="3"/>
  <c r="BF325" i="3"/>
  <c r="BH325" i="3" s="1"/>
  <c r="BE325" i="3"/>
  <c r="BD325" i="3"/>
  <c r="BC325" i="3"/>
  <c r="BA325" i="3"/>
  <c r="AZ325" i="3"/>
  <c r="AY325" i="3"/>
  <c r="AW325" i="3"/>
  <c r="BB325" i="3"/>
  <c r="AX325" i="3"/>
  <c r="AV325" i="3"/>
  <c r="BG324" i="3"/>
  <c r="BF324" i="3"/>
  <c r="BH324" i="3" s="1"/>
  <c r="BE324" i="3"/>
  <c r="BD324" i="3"/>
  <c r="BC324" i="3"/>
  <c r="BA324" i="3"/>
  <c r="AZ324" i="3"/>
  <c r="AY324" i="3"/>
  <c r="AW324" i="3"/>
  <c r="BB324" i="3"/>
  <c r="AX324" i="3"/>
  <c r="AV324" i="3"/>
  <c r="BG323" i="3"/>
  <c r="BF323" i="3"/>
  <c r="BH323" i="3" s="1"/>
  <c r="BE323" i="3"/>
  <c r="BD323" i="3"/>
  <c r="BC323" i="3"/>
  <c r="BA323" i="3"/>
  <c r="AZ323" i="3"/>
  <c r="AY323" i="3"/>
  <c r="AW323" i="3"/>
  <c r="BB323" i="3"/>
  <c r="AX323" i="3"/>
  <c r="AV323" i="3"/>
  <c r="BG322" i="3"/>
  <c r="BF322" i="3"/>
  <c r="BH322" i="3" s="1"/>
  <c r="BE322" i="3"/>
  <c r="BD322" i="3"/>
  <c r="BC322" i="3"/>
  <c r="BA322" i="3"/>
  <c r="AZ322" i="3"/>
  <c r="AY322" i="3"/>
  <c r="AW322" i="3"/>
  <c r="BB322" i="3"/>
  <c r="AX322" i="3"/>
  <c r="AV322" i="3"/>
  <c r="BG321" i="3"/>
  <c r="BF321" i="3"/>
  <c r="BH321" i="3" s="1"/>
  <c r="BE321" i="3"/>
  <c r="BD321" i="3"/>
  <c r="BC321" i="3"/>
  <c r="BA321" i="3"/>
  <c r="AZ321" i="3"/>
  <c r="AY321" i="3"/>
  <c r="AW321" i="3"/>
  <c r="BB321" i="3"/>
  <c r="AX321" i="3"/>
  <c r="AV321" i="3"/>
  <c r="BG320" i="3"/>
  <c r="BF320" i="3"/>
  <c r="BH320" i="3" s="1"/>
  <c r="BE320" i="3"/>
  <c r="BD320" i="3"/>
  <c r="BC320" i="3"/>
  <c r="BA320" i="3"/>
  <c r="AZ320" i="3"/>
  <c r="AY320" i="3"/>
  <c r="AW320" i="3"/>
  <c r="BB320" i="3"/>
  <c r="AX320" i="3"/>
  <c r="AV320" i="3"/>
  <c r="BG319" i="3"/>
  <c r="BF319" i="3"/>
  <c r="BH319" i="3" s="1"/>
  <c r="BE319" i="3"/>
  <c r="BD319" i="3"/>
  <c r="BC319" i="3"/>
  <c r="BA319" i="3"/>
  <c r="AZ319" i="3"/>
  <c r="AY319" i="3"/>
  <c r="AW319" i="3"/>
  <c r="BB319" i="3"/>
  <c r="AX319" i="3"/>
  <c r="AV319" i="3"/>
  <c r="BG318" i="3"/>
  <c r="BF318" i="3"/>
  <c r="BH318" i="3" s="1"/>
  <c r="BE318" i="3"/>
  <c r="BD318" i="3"/>
  <c r="BC318" i="3"/>
  <c r="BA318" i="3"/>
  <c r="AZ318" i="3"/>
  <c r="AY318" i="3"/>
  <c r="AW318" i="3"/>
  <c r="BB318" i="3"/>
  <c r="AX318" i="3"/>
  <c r="AV318" i="3"/>
  <c r="BG317" i="3"/>
  <c r="BF317" i="3"/>
  <c r="BH317" i="3" s="1"/>
  <c r="BE317" i="3"/>
  <c r="BD317" i="3"/>
  <c r="BC317" i="3"/>
  <c r="BA317" i="3"/>
  <c r="AZ317" i="3"/>
  <c r="AY317" i="3"/>
  <c r="AW317" i="3"/>
  <c r="BB317" i="3"/>
  <c r="AX317" i="3"/>
  <c r="AV317" i="3"/>
  <c r="BG316" i="3"/>
  <c r="BF316" i="3"/>
  <c r="BH316" i="3" s="1"/>
  <c r="BE316" i="3"/>
  <c r="BD316" i="3"/>
  <c r="BC316" i="3"/>
  <c r="BA316" i="3"/>
  <c r="AZ316" i="3"/>
  <c r="AY316" i="3"/>
  <c r="AW316" i="3"/>
  <c r="BB316" i="3"/>
  <c r="AX316" i="3"/>
  <c r="AV316" i="3"/>
  <c r="BG315" i="3"/>
  <c r="BF315" i="3"/>
  <c r="BH315" i="3" s="1"/>
  <c r="BE315" i="3"/>
  <c r="BD315" i="3"/>
  <c r="BC315" i="3"/>
  <c r="BA315" i="3"/>
  <c r="AZ315" i="3"/>
  <c r="AY315" i="3"/>
  <c r="AW315" i="3"/>
  <c r="BB315" i="3"/>
  <c r="AX315" i="3"/>
  <c r="AV315" i="3"/>
  <c r="BG314" i="3"/>
  <c r="BF314" i="3"/>
  <c r="BH314" i="3" s="1"/>
  <c r="BE314" i="3"/>
  <c r="BD314" i="3"/>
  <c r="BC314" i="3"/>
  <c r="BA314" i="3"/>
  <c r="AZ314" i="3"/>
  <c r="AY314" i="3"/>
  <c r="AW314" i="3"/>
  <c r="BB314" i="3"/>
  <c r="AX314" i="3"/>
  <c r="AV314" i="3"/>
  <c r="BG313" i="3"/>
  <c r="BF313" i="3"/>
  <c r="BH313" i="3" s="1"/>
  <c r="BE313" i="3"/>
  <c r="BD313" i="3"/>
  <c r="BC313" i="3"/>
  <c r="BA313" i="3"/>
  <c r="AZ313" i="3"/>
  <c r="AY313" i="3"/>
  <c r="AW313" i="3"/>
  <c r="BB313" i="3"/>
  <c r="AX313" i="3"/>
  <c r="AV313" i="3"/>
  <c r="BG312" i="3"/>
  <c r="BF312" i="3"/>
  <c r="BH312" i="3" s="1"/>
  <c r="BE312" i="3"/>
  <c r="BD312" i="3"/>
  <c r="BC312" i="3"/>
  <c r="BA312" i="3"/>
  <c r="AZ312" i="3"/>
  <c r="AY312" i="3"/>
  <c r="AW312" i="3"/>
  <c r="BB312" i="3"/>
  <c r="AX312" i="3"/>
  <c r="AV312" i="3"/>
  <c r="BG311" i="3"/>
  <c r="BF311" i="3"/>
  <c r="BH311" i="3" s="1"/>
  <c r="BE311" i="3"/>
  <c r="BD311" i="3"/>
  <c r="BC311" i="3"/>
  <c r="BA311" i="3"/>
  <c r="AZ311" i="3"/>
  <c r="AY311" i="3"/>
  <c r="AW311" i="3"/>
  <c r="BB311" i="3"/>
  <c r="AX311" i="3"/>
  <c r="AV311" i="3"/>
  <c r="BG310" i="3"/>
  <c r="BF310" i="3"/>
  <c r="BH310" i="3" s="1"/>
  <c r="BE310" i="3"/>
  <c r="BD310" i="3"/>
  <c r="BC310" i="3"/>
  <c r="BA310" i="3"/>
  <c r="AZ310" i="3"/>
  <c r="AY310" i="3"/>
  <c r="AW310" i="3"/>
  <c r="BB310" i="3"/>
  <c r="AX310" i="3"/>
  <c r="AV310" i="3"/>
  <c r="BG309" i="3"/>
  <c r="BF309" i="3"/>
  <c r="BH309" i="3" s="1"/>
  <c r="BE309" i="3"/>
  <c r="BD309" i="3"/>
  <c r="BC309" i="3"/>
  <c r="BA309" i="3"/>
  <c r="AZ309" i="3"/>
  <c r="AY309" i="3"/>
  <c r="AW309" i="3"/>
  <c r="BB309" i="3"/>
  <c r="AX309" i="3"/>
  <c r="AV309" i="3"/>
  <c r="BG308" i="3"/>
  <c r="BF308" i="3"/>
  <c r="BH308" i="3" s="1"/>
  <c r="BE308" i="3"/>
  <c r="BD308" i="3"/>
  <c r="BC308" i="3"/>
  <c r="BA308" i="3"/>
  <c r="AZ308" i="3"/>
  <c r="AY308" i="3"/>
  <c r="AW308" i="3"/>
  <c r="BB308" i="3"/>
  <c r="AX308" i="3"/>
  <c r="AV308" i="3"/>
  <c r="BG307" i="3"/>
  <c r="BF307" i="3"/>
  <c r="BH307" i="3" s="1"/>
  <c r="BE307" i="3"/>
  <c r="BD307" i="3"/>
  <c r="BC307" i="3"/>
  <c r="BA307" i="3"/>
  <c r="AZ307" i="3"/>
  <c r="AY307" i="3"/>
  <c r="AW307" i="3"/>
  <c r="BB307" i="3"/>
  <c r="AX307" i="3"/>
  <c r="AV307" i="3"/>
  <c r="BG306" i="3"/>
  <c r="BF306" i="3"/>
  <c r="BH306" i="3" s="1"/>
  <c r="BE306" i="3"/>
  <c r="BD306" i="3"/>
  <c r="BC306" i="3"/>
  <c r="BA306" i="3"/>
  <c r="AZ306" i="3"/>
  <c r="AY306" i="3"/>
  <c r="AW306" i="3"/>
  <c r="BB306" i="3"/>
  <c r="AX306" i="3"/>
  <c r="AV306" i="3"/>
  <c r="BG305" i="3"/>
  <c r="BF305" i="3"/>
  <c r="BH305" i="3" s="1"/>
  <c r="BE305" i="3"/>
  <c r="BD305" i="3"/>
  <c r="BC305" i="3"/>
  <c r="BA305" i="3"/>
  <c r="AZ305" i="3"/>
  <c r="AY305" i="3"/>
  <c r="AW305" i="3"/>
  <c r="BB305" i="3"/>
  <c r="AX305" i="3"/>
  <c r="AV305" i="3"/>
  <c r="BG304" i="3"/>
  <c r="BF304" i="3"/>
  <c r="BH304" i="3" s="1"/>
  <c r="BE304" i="3"/>
  <c r="BD304" i="3"/>
  <c r="BC304" i="3"/>
  <c r="BA304" i="3"/>
  <c r="AZ304" i="3"/>
  <c r="AY304" i="3"/>
  <c r="AW304" i="3"/>
  <c r="BB304" i="3"/>
  <c r="AX304" i="3"/>
  <c r="AV304" i="3"/>
  <c r="BG303" i="3"/>
  <c r="BF303" i="3"/>
  <c r="BH303" i="3" s="1"/>
  <c r="BE303" i="3"/>
  <c r="BD303" i="3"/>
  <c r="BC303" i="3"/>
  <c r="BA303" i="3"/>
  <c r="AZ303" i="3"/>
  <c r="AY303" i="3"/>
  <c r="AW303" i="3"/>
  <c r="BB303" i="3"/>
  <c r="AX303" i="3"/>
  <c r="AV303" i="3"/>
  <c r="BG302" i="3"/>
  <c r="BF302" i="3"/>
  <c r="BH302" i="3" s="1"/>
  <c r="BE302" i="3"/>
  <c r="BD302" i="3"/>
  <c r="BC302" i="3"/>
  <c r="BA302" i="3"/>
  <c r="AZ302" i="3"/>
  <c r="AY302" i="3"/>
  <c r="AW302" i="3"/>
  <c r="BB302" i="3"/>
  <c r="AX302" i="3"/>
  <c r="AV302" i="3"/>
  <c r="BG301" i="3"/>
  <c r="BF301" i="3"/>
  <c r="BH301" i="3" s="1"/>
  <c r="BE301" i="3"/>
  <c r="BD301" i="3"/>
  <c r="BC301" i="3"/>
  <c r="BA301" i="3"/>
  <c r="AZ301" i="3"/>
  <c r="AY301" i="3"/>
  <c r="AW301" i="3"/>
  <c r="BB301" i="3"/>
  <c r="AX301" i="3"/>
  <c r="AV301" i="3"/>
  <c r="BG300" i="3"/>
  <c r="BF300" i="3"/>
  <c r="BH300" i="3" s="1"/>
  <c r="BE300" i="3"/>
  <c r="BD300" i="3"/>
  <c r="BC300" i="3"/>
  <c r="BA300" i="3"/>
  <c r="AZ300" i="3"/>
  <c r="AY300" i="3"/>
  <c r="AW300" i="3"/>
  <c r="BB300" i="3"/>
  <c r="AX300" i="3"/>
  <c r="AV300" i="3"/>
  <c r="BG299" i="3"/>
  <c r="BF299" i="3"/>
  <c r="BH299" i="3" s="1"/>
  <c r="BE299" i="3"/>
  <c r="BD299" i="3"/>
  <c r="BC299" i="3"/>
  <c r="BA299" i="3"/>
  <c r="AZ299" i="3"/>
  <c r="AY299" i="3"/>
  <c r="AW299" i="3"/>
  <c r="BB299" i="3"/>
  <c r="AX299" i="3"/>
  <c r="AV299" i="3"/>
  <c r="BG298" i="3"/>
  <c r="BF298" i="3"/>
  <c r="BH298" i="3" s="1"/>
  <c r="BE298" i="3"/>
  <c r="BD298" i="3"/>
  <c r="BC298" i="3"/>
  <c r="BA298" i="3"/>
  <c r="AZ298" i="3"/>
  <c r="AY298" i="3"/>
  <c r="AW298" i="3"/>
  <c r="BB298" i="3"/>
  <c r="AX298" i="3"/>
  <c r="AV298" i="3"/>
  <c r="BG297" i="3"/>
  <c r="BF297" i="3"/>
  <c r="BH297" i="3" s="1"/>
  <c r="BE297" i="3"/>
  <c r="BD297" i="3"/>
  <c r="BC297" i="3"/>
  <c r="BA297" i="3"/>
  <c r="AZ297" i="3"/>
  <c r="AY297" i="3"/>
  <c r="AW297" i="3"/>
  <c r="BB297" i="3"/>
  <c r="AX297" i="3"/>
  <c r="AV297" i="3"/>
  <c r="BG296" i="3"/>
  <c r="BF296" i="3"/>
  <c r="BH296" i="3" s="1"/>
  <c r="BE296" i="3"/>
  <c r="BD296" i="3"/>
  <c r="BC296" i="3"/>
  <c r="BA296" i="3"/>
  <c r="AZ296" i="3"/>
  <c r="AY296" i="3"/>
  <c r="AW296" i="3"/>
  <c r="BB296" i="3"/>
  <c r="AX296" i="3"/>
  <c r="AV296" i="3"/>
  <c r="BG295" i="3"/>
  <c r="BF295" i="3"/>
  <c r="BH295" i="3" s="1"/>
  <c r="BE295" i="3"/>
  <c r="BD295" i="3"/>
  <c r="BC295" i="3"/>
  <c r="BA295" i="3"/>
  <c r="AZ295" i="3"/>
  <c r="AY295" i="3"/>
  <c r="AW295" i="3"/>
  <c r="BB295" i="3"/>
  <c r="AX295" i="3"/>
  <c r="AV295" i="3"/>
  <c r="BG294" i="3"/>
  <c r="BF294" i="3"/>
  <c r="BH294" i="3" s="1"/>
  <c r="BE294" i="3"/>
  <c r="BD294" i="3"/>
  <c r="BC294" i="3"/>
  <c r="BA294" i="3"/>
  <c r="AZ294" i="3"/>
  <c r="AY294" i="3"/>
  <c r="AW294" i="3"/>
  <c r="BB294" i="3"/>
  <c r="AX294" i="3"/>
  <c r="AV294" i="3"/>
  <c r="BG293" i="3"/>
  <c r="BF293" i="3"/>
  <c r="BH293" i="3" s="1"/>
  <c r="BE293" i="3"/>
  <c r="BD293" i="3"/>
  <c r="BC293" i="3"/>
  <c r="BA293" i="3"/>
  <c r="AZ293" i="3"/>
  <c r="AY293" i="3"/>
  <c r="AW293" i="3"/>
  <c r="BB293" i="3"/>
  <c r="AX293" i="3"/>
  <c r="AV293" i="3"/>
  <c r="BG292" i="3"/>
  <c r="BF292" i="3"/>
  <c r="BH292" i="3" s="1"/>
  <c r="BE292" i="3"/>
  <c r="BD292" i="3"/>
  <c r="BC292" i="3"/>
  <c r="BA292" i="3"/>
  <c r="AZ292" i="3"/>
  <c r="AY292" i="3"/>
  <c r="AW292" i="3"/>
  <c r="BB292" i="3"/>
  <c r="AX292" i="3"/>
  <c r="AV292" i="3"/>
  <c r="BG291" i="3"/>
  <c r="BF291" i="3"/>
  <c r="BH291" i="3" s="1"/>
  <c r="BE291" i="3"/>
  <c r="BD291" i="3"/>
  <c r="BC291" i="3"/>
  <c r="BA291" i="3"/>
  <c r="AZ291" i="3"/>
  <c r="AY291" i="3"/>
  <c r="AW291" i="3"/>
  <c r="BB291" i="3"/>
  <c r="AX291" i="3"/>
  <c r="AV291" i="3"/>
  <c r="BG290" i="3"/>
  <c r="BF290" i="3"/>
  <c r="BH290" i="3" s="1"/>
  <c r="BE290" i="3"/>
  <c r="BD290" i="3"/>
  <c r="BC290" i="3"/>
  <c r="BA290" i="3"/>
  <c r="AZ290" i="3"/>
  <c r="AY290" i="3"/>
  <c r="AW290" i="3"/>
  <c r="BB290" i="3"/>
  <c r="AX290" i="3"/>
  <c r="AV290" i="3"/>
  <c r="BG289" i="3"/>
  <c r="BF289" i="3"/>
  <c r="BH289" i="3" s="1"/>
  <c r="BE289" i="3"/>
  <c r="BD289" i="3"/>
  <c r="BC289" i="3"/>
  <c r="BA289" i="3"/>
  <c r="AZ289" i="3"/>
  <c r="AY289" i="3"/>
  <c r="AW289" i="3"/>
  <c r="BB289" i="3"/>
  <c r="AX289" i="3"/>
  <c r="AV289" i="3"/>
  <c r="BG288" i="3"/>
  <c r="BF288" i="3"/>
  <c r="BH288" i="3" s="1"/>
  <c r="BE288" i="3"/>
  <c r="BD288" i="3"/>
  <c r="BC288" i="3"/>
  <c r="BA288" i="3"/>
  <c r="AZ288" i="3"/>
  <c r="AY288" i="3"/>
  <c r="AW288" i="3"/>
  <c r="BB288" i="3"/>
  <c r="AX288" i="3"/>
  <c r="AV288" i="3"/>
  <c r="BG287" i="3"/>
  <c r="BF287" i="3"/>
  <c r="BH287" i="3" s="1"/>
  <c r="BE287" i="3"/>
  <c r="BD287" i="3"/>
  <c r="BC287" i="3"/>
  <c r="BA287" i="3"/>
  <c r="AZ287" i="3"/>
  <c r="AY287" i="3"/>
  <c r="AW287" i="3"/>
  <c r="BB287" i="3"/>
  <c r="AX287" i="3"/>
  <c r="AV287" i="3"/>
  <c r="BG286" i="3"/>
  <c r="BF286" i="3"/>
  <c r="BH286" i="3" s="1"/>
  <c r="BE286" i="3"/>
  <c r="BD286" i="3"/>
  <c r="BC286" i="3"/>
  <c r="BA286" i="3"/>
  <c r="AZ286" i="3"/>
  <c r="AY286" i="3"/>
  <c r="AW286" i="3"/>
  <c r="BB286" i="3"/>
  <c r="AX286" i="3"/>
  <c r="AV286" i="3"/>
  <c r="BG285" i="3"/>
  <c r="BF285" i="3"/>
  <c r="BH285" i="3" s="1"/>
  <c r="BE285" i="3"/>
  <c r="BD285" i="3"/>
  <c r="BC285" i="3"/>
  <c r="BA285" i="3"/>
  <c r="AZ285" i="3"/>
  <c r="AY285" i="3"/>
  <c r="AW285" i="3"/>
  <c r="BB285" i="3"/>
  <c r="AX285" i="3"/>
  <c r="AV285" i="3"/>
  <c r="BG284" i="3"/>
  <c r="BF284" i="3"/>
  <c r="BH284" i="3" s="1"/>
  <c r="BE284" i="3"/>
  <c r="BD284" i="3"/>
  <c r="BC284" i="3"/>
  <c r="BA284" i="3"/>
  <c r="AZ284" i="3"/>
  <c r="AY284" i="3"/>
  <c r="AW284" i="3"/>
  <c r="BB284" i="3"/>
  <c r="AX284" i="3"/>
  <c r="AV284" i="3"/>
  <c r="BG283" i="3"/>
  <c r="BF283" i="3"/>
  <c r="BH283" i="3" s="1"/>
  <c r="BE283" i="3"/>
  <c r="BD283" i="3"/>
  <c r="BC283" i="3"/>
  <c r="BA283" i="3"/>
  <c r="AZ283" i="3"/>
  <c r="AY283" i="3"/>
  <c r="AW283" i="3"/>
  <c r="BB283" i="3"/>
  <c r="AX283" i="3"/>
  <c r="AV283" i="3"/>
  <c r="BG282" i="3"/>
  <c r="BF282" i="3"/>
  <c r="BH282" i="3" s="1"/>
  <c r="BE282" i="3"/>
  <c r="BD282" i="3"/>
  <c r="BC282" i="3"/>
  <c r="BA282" i="3"/>
  <c r="AZ282" i="3"/>
  <c r="AY282" i="3"/>
  <c r="AW282" i="3"/>
  <c r="BB282" i="3"/>
  <c r="AX282" i="3"/>
  <c r="AV282" i="3"/>
  <c r="BG281" i="3"/>
  <c r="BF281" i="3"/>
  <c r="BH281" i="3" s="1"/>
  <c r="BE281" i="3"/>
  <c r="BD281" i="3"/>
  <c r="BC281" i="3"/>
  <c r="BA281" i="3"/>
  <c r="AZ281" i="3"/>
  <c r="AY281" i="3"/>
  <c r="AW281" i="3"/>
  <c r="BB281" i="3"/>
  <c r="AX281" i="3"/>
  <c r="AV281" i="3"/>
  <c r="BG280" i="3"/>
  <c r="BF280" i="3"/>
  <c r="BH280" i="3" s="1"/>
  <c r="BE280" i="3"/>
  <c r="BD280" i="3"/>
  <c r="BC280" i="3"/>
  <c r="BA280" i="3"/>
  <c r="AZ280" i="3"/>
  <c r="AY280" i="3"/>
  <c r="AW280" i="3"/>
  <c r="BB280" i="3"/>
  <c r="AX280" i="3"/>
  <c r="AV280" i="3"/>
  <c r="BG279" i="3"/>
  <c r="BF279" i="3"/>
  <c r="BH279" i="3" s="1"/>
  <c r="BE279" i="3"/>
  <c r="BD279" i="3"/>
  <c r="BC279" i="3"/>
  <c r="BA279" i="3"/>
  <c r="AZ279" i="3"/>
  <c r="AY279" i="3"/>
  <c r="AW279" i="3"/>
  <c r="BB279" i="3"/>
  <c r="AX279" i="3"/>
  <c r="AV279" i="3"/>
  <c r="BG278" i="3"/>
  <c r="BF278" i="3"/>
  <c r="BH278" i="3" s="1"/>
  <c r="BE278" i="3"/>
  <c r="BD278" i="3"/>
  <c r="BC278" i="3"/>
  <c r="BA278" i="3"/>
  <c r="AZ278" i="3"/>
  <c r="AY278" i="3"/>
  <c r="AW278" i="3"/>
  <c r="BB278" i="3"/>
  <c r="AX278" i="3"/>
  <c r="AV278" i="3"/>
  <c r="BG277" i="3"/>
  <c r="BF277" i="3"/>
  <c r="BH277" i="3" s="1"/>
  <c r="BE277" i="3"/>
  <c r="BD277" i="3"/>
  <c r="BC277" i="3"/>
  <c r="BA277" i="3"/>
  <c r="AZ277" i="3"/>
  <c r="AY277" i="3"/>
  <c r="AW277" i="3"/>
  <c r="BB277" i="3"/>
  <c r="AX277" i="3"/>
  <c r="AV277" i="3"/>
  <c r="BG276" i="3"/>
  <c r="BF276" i="3"/>
  <c r="BH276" i="3" s="1"/>
  <c r="BE276" i="3"/>
  <c r="BD276" i="3"/>
  <c r="BC276" i="3"/>
  <c r="BA276" i="3"/>
  <c r="AZ276" i="3"/>
  <c r="AY276" i="3"/>
  <c r="AW276" i="3"/>
  <c r="BB276" i="3"/>
  <c r="AX276" i="3"/>
  <c r="AV276" i="3"/>
  <c r="BG275" i="3"/>
  <c r="BF275" i="3"/>
  <c r="BH275" i="3" s="1"/>
  <c r="BE275" i="3"/>
  <c r="BD275" i="3"/>
  <c r="BC275" i="3"/>
  <c r="BA275" i="3"/>
  <c r="AZ275" i="3"/>
  <c r="AY275" i="3"/>
  <c r="AW275" i="3"/>
  <c r="BB275" i="3"/>
  <c r="AX275" i="3"/>
  <c r="AV275" i="3"/>
  <c r="BG274" i="3"/>
  <c r="BF274" i="3"/>
  <c r="BH274" i="3" s="1"/>
  <c r="BE274" i="3"/>
  <c r="BD274" i="3"/>
  <c r="BC274" i="3"/>
  <c r="BA274" i="3"/>
  <c r="AZ274" i="3"/>
  <c r="AY274" i="3"/>
  <c r="AW274" i="3"/>
  <c r="BB274" i="3"/>
  <c r="AX274" i="3"/>
  <c r="AV274" i="3"/>
  <c r="BG273" i="3"/>
  <c r="BF273" i="3"/>
  <c r="BH273" i="3" s="1"/>
  <c r="BE273" i="3"/>
  <c r="BD273" i="3"/>
  <c r="BC273" i="3"/>
  <c r="BA273" i="3"/>
  <c r="AZ273" i="3"/>
  <c r="AY273" i="3"/>
  <c r="AW273" i="3"/>
  <c r="BB273" i="3"/>
  <c r="AX273" i="3"/>
  <c r="AV273" i="3"/>
  <c r="BG272" i="3"/>
  <c r="BF272" i="3"/>
  <c r="BH272" i="3" s="1"/>
  <c r="BE272" i="3"/>
  <c r="BD272" i="3"/>
  <c r="BC272" i="3"/>
  <c r="BA272" i="3"/>
  <c r="AZ272" i="3"/>
  <c r="AY272" i="3"/>
  <c r="AW272" i="3"/>
  <c r="BB272" i="3"/>
  <c r="AX272" i="3"/>
  <c r="AV272" i="3"/>
  <c r="BG271" i="3"/>
  <c r="BF271" i="3"/>
  <c r="BH271" i="3" s="1"/>
  <c r="BE271" i="3"/>
  <c r="BD271" i="3"/>
  <c r="BC271" i="3"/>
  <c r="BA271" i="3"/>
  <c r="AZ271" i="3"/>
  <c r="AY271" i="3"/>
  <c r="AW271" i="3"/>
  <c r="BB271" i="3"/>
  <c r="AX271" i="3"/>
  <c r="AV271" i="3"/>
  <c r="BG270" i="3"/>
  <c r="BF270" i="3"/>
  <c r="BH270" i="3" s="1"/>
  <c r="BE270" i="3"/>
  <c r="BD270" i="3"/>
  <c r="BC270" i="3"/>
  <c r="BA270" i="3"/>
  <c r="AZ270" i="3"/>
  <c r="AY270" i="3"/>
  <c r="AW270" i="3"/>
  <c r="BB270" i="3"/>
  <c r="AX270" i="3"/>
  <c r="AV270" i="3"/>
  <c r="BG269" i="3"/>
  <c r="BF269" i="3"/>
  <c r="BH269" i="3" s="1"/>
  <c r="BE269" i="3"/>
  <c r="BD269" i="3"/>
  <c r="BC269" i="3"/>
  <c r="BA269" i="3"/>
  <c r="AZ269" i="3"/>
  <c r="AY269" i="3"/>
  <c r="AW269" i="3"/>
  <c r="BB269" i="3"/>
  <c r="AX269" i="3"/>
  <c r="AV269" i="3"/>
  <c r="BG268" i="3"/>
  <c r="BF268" i="3"/>
  <c r="BH268" i="3" s="1"/>
  <c r="BE268" i="3"/>
  <c r="BD268" i="3"/>
  <c r="BC268" i="3"/>
  <c r="BA268" i="3"/>
  <c r="AZ268" i="3"/>
  <c r="AY268" i="3"/>
  <c r="AW268" i="3"/>
  <c r="BB268" i="3"/>
  <c r="AX268" i="3"/>
  <c r="AV268" i="3"/>
  <c r="BG267" i="3"/>
  <c r="BF267" i="3"/>
  <c r="BH267" i="3" s="1"/>
  <c r="BE267" i="3"/>
  <c r="BD267" i="3"/>
  <c r="BC267" i="3"/>
  <c r="BA267" i="3"/>
  <c r="AZ267" i="3"/>
  <c r="AY267" i="3"/>
  <c r="AW267" i="3"/>
  <c r="BB267" i="3"/>
  <c r="AX267" i="3"/>
  <c r="AV267" i="3"/>
  <c r="BG266" i="3"/>
  <c r="BF266" i="3"/>
  <c r="BH266" i="3" s="1"/>
  <c r="BE266" i="3"/>
  <c r="BD266" i="3"/>
  <c r="BC266" i="3"/>
  <c r="BA266" i="3"/>
  <c r="AZ266" i="3"/>
  <c r="AY266" i="3"/>
  <c r="AW266" i="3"/>
  <c r="BB266" i="3"/>
  <c r="AX266" i="3"/>
  <c r="AV266" i="3"/>
  <c r="BG265" i="3"/>
  <c r="BF265" i="3"/>
  <c r="BH265" i="3" s="1"/>
  <c r="BE265" i="3"/>
  <c r="BD265" i="3"/>
  <c r="BC265" i="3"/>
  <c r="BA265" i="3"/>
  <c r="AZ265" i="3"/>
  <c r="AY265" i="3"/>
  <c r="AW265" i="3"/>
  <c r="BB265" i="3"/>
  <c r="AX265" i="3"/>
  <c r="AV265" i="3"/>
  <c r="BG264" i="3"/>
  <c r="BF264" i="3"/>
  <c r="BH264" i="3" s="1"/>
  <c r="BE264" i="3"/>
  <c r="BD264" i="3"/>
  <c r="BC264" i="3"/>
  <c r="BA264" i="3"/>
  <c r="AZ264" i="3"/>
  <c r="AY264" i="3"/>
  <c r="AW264" i="3"/>
  <c r="BB264" i="3"/>
  <c r="AX264" i="3"/>
  <c r="AV264" i="3"/>
  <c r="BG263" i="3"/>
  <c r="BF263" i="3"/>
  <c r="BH263" i="3" s="1"/>
  <c r="BE263" i="3"/>
  <c r="BD263" i="3"/>
  <c r="BC263" i="3"/>
  <c r="BA263" i="3"/>
  <c r="AZ263" i="3"/>
  <c r="AY263" i="3"/>
  <c r="AW263" i="3"/>
  <c r="BB263" i="3"/>
  <c r="AX263" i="3"/>
  <c r="AV263" i="3"/>
  <c r="BG262" i="3"/>
  <c r="BF262" i="3"/>
  <c r="BH262" i="3" s="1"/>
  <c r="BE262" i="3"/>
  <c r="BD262" i="3"/>
  <c r="BC262" i="3"/>
  <c r="BA262" i="3"/>
  <c r="AZ262" i="3"/>
  <c r="AY262" i="3"/>
  <c r="AW262" i="3"/>
  <c r="BB262" i="3"/>
  <c r="AX262" i="3"/>
  <c r="AV262" i="3"/>
  <c r="BG261" i="3"/>
  <c r="BF261" i="3"/>
  <c r="BH261" i="3" s="1"/>
  <c r="BE261" i="3"/>
  <c r="BD261" i="3"/>
  <c r="BC261" i="3"/>
  <c r="BA261" i="3"/>
  <c r="AZ261" i="3"/>
  <c r="AY261" i="3"/>
  <c r="AW261" i="3"/>
  <c r="BB261" i="3"/>
  <c r="AX261" i="3"/>
  <c r="AV261" i="3"/>
  <c r="BG260" i="3"/>
  <c r="BF260" i="3"/>
  <c r="BH260" i="3" s="1"/>
  <c r="BE260" i="3"/>
  <c r="BD260" i="3"/>
  <c r="BC260" i="3"/>
  <c r="BA260" i="3"/>
  <c r="AZ260" i="3"/>
  <c r="AY260" i="3"/>
  <c r="AW260" i="3"/>
  <c r="BB260" i="3"/>
  <c r="AX260" i="3"/>
  <c r="AV260" i="3"/>
  <c r="BG259" i="3"/>
  <c r="BF259" i="3"/>
  <c r="BH259" i="3" s="1"/>
  <c r="BE259" i="3"/>
  <c r="BD259" i="3"/>
  <c r="BC259" i="3"/>
  <c r="BA259" i="3"/>
  <c r="AZ259" i="3"/>
  <c r="AY259" i="3"/>
  <c r="AW259" i="3"/>
  <c r="BB259" i="3"/>
  <c r="AX259" i="3"/>
  <c r="AV259" i="3"/>
  <c r="BG258" i="3"/>
  <c r="BF258" i="3"/>
  <c r="BH258" i="3" s="1"/>
  <c r="BE258" i="3"/>
  <c r="BD258" i="3"/>
  <c r="BC258" i="3"/>
  <c r="BA258" i="3"/>
  <c r="AZ258" i="3"/>
  <c r="AY258" i="3"/>
  <c r="AW258" i="3"/>
  <c r="BB258" i="3"/>
  <c r="AX258" i="3"/>
  <c r="AV258" i="3"/>
  <c r="BG257" i="3"/>
  <c r="BF257" i="3"/>
  <c r="BH257" i="3" s="1"/>
  <c r="BE257" i="3"/>
  <c r="BD257" i="3"/>
  <c r="BC257" i="3"/>
  <c r="BA257" i="3"/>
  <c r="AZ257" i="3"/>
  <c r="AY257" i="3"/>
  <c r="AW257" i="3"/>
  <c r="BB257" i="3"/>
  <c r="AX257" i="3"/>
  <c r="AV257" i="3"/>
  <c r="BG256" i="3"/>
  <c r="BF256" i="3"/>
  <c r="BH256" i="3" s="1"/>
  <c r="BE256" i="3"/>
  <c r="BD256" i="3"/>
  <c r="BC256" i="3"/>
  <c r="BA256" i="3"/>
  <c r="AZ256" i="3"/>
  <c r="AY256" i="3"/>
  <c r="AW256" i="3"/>
  <c r="BB256" i="3"/>
  <c r="AX256" i="3"/>
  <c r="AV256" i="3"/>
  <c r="BG255" i="3"/>
  <c r="BF255" i="3"/>
  <c r="BH255" i="3" s="1"/>
  <c r="BE255" i="3"/>
  <c r="BD255" i="3"/>
  <c r="BC255" i="3"/>
  <c r="BA255" i="3"/>
  <c r="AZ255" i="3"/>
  <c r="AY255" i="3"/>
  <c r="AW255" i="3"/>
  <c r="BB255" i="3"/>
  <c r="AX255" i="3"/>
  <c r="AV255" i="3"/>
  <c r="BG254" i="3"/>
  <c r="BF254" i="3"/>
  <c r="BH254" i="3" s="1"/>
  <c r="BE254" i="3"/>
  <c r="BD254" i="3"/>
  <c r="BC254" i="3"/>
  <c r="BA254" i="3"/>
  <c r="AZ254" i="3"/>
  <c r="AY254" i="3"/>
  <c r="AW254" i="3"/>
  <c r="BB254" i="3"/>
  <c r="AX254" i="3"/>
  <c r="AV254" i="3"/>
  <c r="BG253" i="3"/>
  <c r="BF253" i="3"/>
  <c r="BH253" i="3" s="1"/>
  <c r="BE253" i="3"/>
  <c r="BD253" i="3"/>
  <c r="BC253" i="3"/>
  <c r="BA253" i="3"/>
  <c r="AZ253" i="3"/>
  <c r="AY253" i="3"/>
  <c r="AW253" i="3"/>
  <c r="BB253" i="3"/>
  <c r="AX253" i="3"/>
  <c r="AV253" i="3"/>
  <c r="BG252" i="3"/>
  <c r="BF252" i="3"/>
  <c r="BH252" i="3" s="1"/>
  <c r="BE252" i="3"/>
  <c r="BD252" i="3"/>
  <c r="BC252" i="3"/>
  <c r="BA252" i="3"/>
  <c r="AZ252" i="3"/>
  <c r="AY252" i="3"/>
  <c r="AW252" i="3"/>
  <c r="BB252" i="3"/>
  <c r="AX252" i="3"/>
  <c r="AV252" i="3"/>
  <c r="BG251" i="3"/>
  <c r="BF251" i="3"/>
  <c r="BH251" i="3" s="1"/>
  <c r="BE251" i="3"/>
  <c r="BD251" i="3"/>
  <c r="BC251" i="3"/>
  <c r="BA251" i="3"/>
  <c r="AZ251" i="3"/>
  <c r="AY251" i="3"/>
  <c r="AW251" i="3"/>
  <c r="BB251" i="3"/>
  <c r="AX251" i="3"/>
  <c r="AV251" i="3"/>
  <c r="BG250" i="3"/>
  <c r="BF250" i="3"/>
  <c r="BH250" i="3" s="1"/>
  <c r="BE250" i="3"/>
  <c r="BD250" i="3"/>
  <c r="BC250" i="3"/>
  <c r="BA250" i="3"/>
  <c r="AZ250" i="3"/>
  <c r="AY250" i="3"/>
  <c r="AW250" i="3"/>
  <c r="BB250" i="3"/>
  <c r="AX250" i="3"/>
  <c r="AV250" i="3"/>
  <c r="BG249" i="3"/>
  <c r="BF249" i="3"/>
  <c r="BH249" i="3" s="1"/>
  <c r="BE249" i="3"/>
  <c r="BD249" i="3"/>
  <c r="BC249" i="3"/>
  <c r="BA249" i="3"/>
  <c r="AZ249" i="3"/>
  <c r="AY249" i="3"/>
  <c r="AW249" i="3"/>
  <c r="BB249" i="3"/>
  <c r="AX249" i="3"/>
  <c r="AV249" i="3"/>
  <c r="BG248" i="3"/>
  <c r="BF248" i="3"/>
  <c r="BH248" i="3" s="1"/>
  <c r="BE248" i="3"/>
  <c r="BD248" i="3"/>
  <c r="BC248" i="3"/>
  <c r="BA248" i="3"/>
  <c r="AZ248" i="3"/>
  <c r="AY248" i="3"/>
  <c r="AW248" i="3"/>
  <c r="BB248" i="3"/>
  <c r="AX248" i="3"/>
  <c r="AV248" i="3"/>
  <c r="BG247" i="3"/>
  <c r="BF247" i="3"/>
  <c r="BH247" i="3" s="1"/>
  <c r="BE247" i="3"/>
  <c r="BD247" i="3"/>
  <c r="BC247" i="3"/>
  <c r="BA247" i="3"/>
  <c r="AZ247" i="3"/>
  <c r="AY247" i="3"/>
  <c r="AW247" i="3"/>
  <c r="BB247" i="3"/>
  <c r="AX247" i="3"/>
  <c r="AV247" i="3"/>
  <c r="BG246" i="3"/>
  <c r="BF246" i="3"/>
  <c r="BH246" i="3" s="1"/>
  <c r="BE246" i="3"/>
  <c r="BD246" i="3"/>
  <c r="BC246" i="3"/>
  <c r="BA246" i="3"/>
  <c r="AZ246" i="3"/>
  <c r="AY246" i="3"/>
  <c r="AW246" i="3"/>
  <c r="BB246" i="3"/>
  <c r="AX246" i="3"/>
  <c r="AV246" i="3"/>
  <c r="BG245" i="3"/>
  <c r="BF245" i="3"/>
  <c r="BH245" i="3" s="1"/>
  <c r="BE245" i="3"/>
  <c r="BD245" i="3"/>
  <c r="BC245" i="3"/>
  <c r="BA245" i="3"/>
  <c r="AZ245" i="3"/>
  <c r="AY245" i="3"/>
  <c r="AW245" i="3"/>
  <c r="BB245" i="3"/>
  <c r="AX245" i="3"/>
  <c r="AV245" i="3"/>
  <c r="BG244" i="3"/>
  <c r="BF244" i="3"/>
  <c r="BH244" i="3" s="1"/>
  <c r="BE244" i="3"/>
  <c r="BD244" i="3"/>
  <c r="BC244" i="3"/>
  <c r="BA244" i="3"/>
  <c r="AZ244" i="3"/>
  <c r="AY244" i="3"/>
  <c r="AW244" i="3"/>
  <c r="BB244" i="3"/>
  <c r="AX244" i="3"/>
  <c r="AV244" i="3"/>
  <c r="BG243" i="3"/>
  <c r="BF243" i="3"/>
  <c r="BH243" i="3" s="1"/>
  <c r="BE243" i="3"/>
  <c r="BD243" i="3"/>
  <c r="BC243" i="3"/>
  <c r="BA243" i="3"/>
  <c r="AZ243" i="3"/>
  <c r="AY243" i="3"/>
  <c r="AW243" i="3"/>
  <c r="BB243" i="3"/>
  <c r="AX243" i="3"/>
  <c r="AV243" i="3"/>
  <c r="BG242" i="3"/>
  <c r="BF242" i="3"/>
  <c r="BH242" i="3" s="1"/>
  <c r="BE242" i="3"/>
  <c r="BD242" i="3"/>
  <c r="BC242" i="3"/>
  <c r="BA242" i="3"/>
  <c r="AZ242" i="3"/>
  <c r="AY242" i="3"/>
  <c r="AW242" i="3"/>
  <c r="BB242" i="3"/>
  <c r="AX242" i="3"/>
  <c r="AV242" i="3"/>
  <c r="BG241" i="3"/>
  <c r="BF241" i="3"/>
  <c r="BH241" i="3" s="1"/>
  <c r="BE241" i="3"/>
  <c r="BD241" i="3"/>
  <c r="BC241" i="3"/>
  <c r="BA241" i="3"/>
  <c r="AZ241" i="3"/>
  <c r="AY241" i="3"/>
  <c r="AW241" i="3"/>
  <c r="BB241" i="3"/>
  <c r="AX241" i="3"/>
  <c r="AV241" i="3"/>
  <c r="BG240" i="3"/>
  <c r="BF240" i="3"/>
  <c r="BH240" i="3" s="1"/>
  <c r="BE240" i="3"/>
  <c r="BD240" i="3"/>
  <c r="BC240" i="3"/>
  <c r="BA240" i="3"/>
  <c r="AZ240" i="3"/>
  <c r="AY240" i="3"/>
  <c r="AW240" i="3"/>
  <c r="BB240" i="3"/>
  <c r="AX240" i="3"/>
  <c r="AV240" i="3"/>
  <c r="BG239" i="3"/>
  <c r="BF239" i="3"/>
  <c r="BH239" i="3" s="1"/>
  <c r="BE239" i="3"/>
  <c r="BD239" i="3"/>
  <c r="BC239" i="3"/>
  <c r="BA239" i="3"/>
  <c r="AZ239" i="3"/>
  <c r="AY239" i="3"/>
  <c r="AW239" i="3"/>
  <c r="BB239" i="3"/>
  <c r="AX239" i="3"/>
  <c r="AV239" i="3"/>
  <c r="BG238" i="3"/>
  <c r="BF238" i="3"/>
  <c r="BH238" i="3" s="1"/>
  <c r="BE238" i="3"/>
  <c r="BD238" i="3"/>
  <c r="BC238" i="3"/>
  <c r="BA238" i="3"/>
  <c r="AZ238" i="3"/>
  <c r="AY238" i="3"/>
  <c r="AW238" i="3"/>
  <c r="BB238" i="3"/>
  <c r="AX238" i="3"/>
  <c r="AV238" i="3"/>
  <c r="BG237" i="3"/>
  <c r="BF237" i="3"/>
  <c r="BH237" i="3" s="1"/>
  <c r="BE237" i="3"/>
  <c r="BD237" i="3"/>
  <c r="BC237" i="3"/>
  <c r="BA237" i="3"/>
  <c r="AZ237" i="3"/>
  <c r="AY237" i="3"/>
  <c r="AW237" i="3"/>
  <c r="BB237" i="3"/>
  <c r="AX237" i="3"/>
  <c r="AV237" i="3"/>
  <c r="BG236" i="3"/>
  <c r="BF236" i="3"/>
  <c r="BH236" i="3" s="1"/>
  <c r="BE236" i="3"/>
  <c r="BD236" i="3"/>
  <c r="BC236" i="3"/>
  <c r="BA236" i="3"/>
  <c r="AZ236" i="3"/>
  <c r="AY236" i="3"/>
  <c r="AW236" i="3"/>
  <c r="BB236" i="3"/>
  <c r="AX236" i="3"/>
  <c r="AV236" i="3"/>
  <c r="BG235" i="3"/>
  <c r="BF235" i="3"/>
  <c r="BH235" i="3" s="1"/>
  <c r="BE235" i="3"/>
  <c r="BD235" i="3"/>
  <c r="BC235" i="3"/>
  <c r="BA235" i="3"/>
  <c r="AZ235" i="3"/>
  <c r="AY235" i="3"/>
  <c r="AW235" i="3"/>
  <c r="BB235" i="3"/>
  <c r="AX235" i="3"/>
  <c r="AV235" i="3"/>
  <c r="BG234" i="3"/>
  <c r="BF234" i="3"/>
  <c r="BH234" i="3" s="1"/>
  <c r="BE234" i="3"/>
  <c r="BD234" i="3"/>
  <c r="BC234" i="3"/>
  <c r="BA234" i="3"/>
  <c r="AZ234" i="3"/>
  <c r="AY234" i="3"/>
  <c r="AW234" i="3"/>
  <c r="BB234" i="3"/>
  <c r="AX234" i="3"/>
  <c r="AV234" i="3"/>
  <c r="BG233" i="3"/>
  <c r="BF233" i="3"/>
  <c r="BH233" i="3" s="1"/>
  <c r="BE233" i="3"/>
  <c r="BD233" i="3"/>
  <c r="BC233" i="3"/>
  <c r="BA233" i="3"/>
  <c r="AZ233" i="3"/>
  <c r="AY233" i="3"/>
  <c r="AW233" i="3"/>
  <c r="BB233" i="3"/>
  <c r="AX233" i="3"/>
  <c r="AV233" i="3"/>
  <c r="BG232" i="3"/>
  <c r="BF232" i="3"/>
  <c r="BH232" i="3" s="1"/>
  <c r="BE232" i="3"/>
  <c r="BD232" i="3"/>
  <c r="BC232" i="3"/>
  <c r="BA232" i="3"/>
  <c r="AZ232" i="3"/>
  <c r="AY232" i="3"/>
  <c r="AW232" i="3"/>
  <c r="BB232" i="3"/>
  <c r="AX232" i="3"/>
  <c r="AV232" i="3"/>
  <c r="BG231" i="3"/>
  <c r="BF231" i="3"/>
  <c r="BH231" i="3" s="1"/>
  <c r="BE231" i="3"/>
  <c r="BD231" i="3"/>
  <c r="BC231" i="3"/>
  <c r="BA231" i="3"/>
  <c r="AZ231" i="3"/>
  <c r="AY231" i="3"/>
  <c r="AW231" i="3"/>
  <c r="BB231" i="3"/>
  <c r="AX231" i="3"/>
  <c r="AV231" i="3"/>
  <c r="BG230" i="3"/>
  <c r="BF230" i="3"/>
  <c r="BH230" i="3" s="1"/>
  <c r="BE230" i="3"/>
  <c r="BD230" i="3"/>
  <c r="BC230" i="3"/>
  <c r="BA230" i="3"/>
  <c r="AZ230" i="3"/>
  <c r="AY230" i="3"/>
  <c r="AW230" i="3"/>
  <c r="BB230" i="3"/>
  <c r="AX230" i="3"/>
  <c r="AV230" i="3"/>
  <c r="BG229" i="3"/>
  <c r="BF229" i="3"/>
  <c r="BH229" i="3" s="1"/>
  <c r="BE229" i="3"/>
  <c r="BD229" i="3"/>
  <c r="BC229" i="3"/>
  <c r="BA229" i="3"/>
  <c r="AZ229" i="3"/>
  <c r="AY229" i="3"/>
  <c r="AW229" i="3"/>
  <c r="BB229" i="3"/>
  <c r="AX229" i="3"/>
  <c r="AV229" i="3"/>
  <c r="BG228" i="3"/>
  <c r="BF228" i="3"/>
  <c r="BH228" i="3" s="1"/>
  <c r="BE228" i="3"/>
  <c r="BD228" i="3"/>
  <c r="BC228" i="3"/>
  <c r="BA228" i="3"/>
  <c r="AZ228" i="3"/>
  <c r="AY228" i="3"/>
  <c r="AW228" i="3"/>
  <c r="BB228" i="3"/>
  <c r="AX228" i="3"/>
  <c r="AV228" i="3"/>
  <c r="BG227" i="3"/>
  <c r="BF227" i="3"/>
  <c r="BH227" i="3" s="1"/>
  <c r="BE227" i="3"/>
  <c r="BD227" i="3"/>
  <c r="BC227" i="3"/>
  <c r="BA227" i="3"/>
  <c r="AZ227" i="3"/>
  <c r="AY227" i="3"/>
  <c r="AW227" i="3"/>
  <c r="BB227" i="3"/>
  <c r="AX227" i="3"/>
  <c r="AV227" i="3"/>
  <c r="BG226" i="3"/>
  <c r="BF226" i="3"/>
  <c r="BH226" i="3" s="1"/>
  <c r="BE226" i="3"/>
  <c r="BD226" i="3"/>
  <c r="BC226" i="3"/>
  <c r="BA226" i="3"/>
  <c r="AZ226" i="3"/>
  <c r="AY226" i="3"/>
  <c r="AW226" i="3"/>
  <c r="BB226" i="3"/>
  <c r="AX226" i="3"/>
  <c r="AV226" i="3"/>
  <c r="BG225" i="3"/>
  <c r="BF225" i="3"/>
  <c r="BH225" i="3" s="1"/>
  <c r="BE225" i="3"/>
  <c r="BD225" i="3"/>
  <c r="BC225" i="3"/>
  <c r="BA225" i="3"/>
  <c r="AZ225" i="3"/>
  <c r="AY225" i="3"/>
  <c r="AW225" i="3"/>
  <c r="BB225" i="3"/>
  <c r="AX225" i="3"/>
  <c r="AV225" i="3"/>
  <c r="BG224" i="3"/>
  <c r="BF224" i="3"/>
  <c r="BH224" i="3" s="1"/>
  <c r="BE224" i="3"/>
  <c r="BD224" i="3"/>
  <c r="BC224" i="3"/>
  <c r="BA224" i="3"/>
  <c r="AZ224" i="3"/>
  <c r="AY224" i="3"/>
  <c r="AW224" i="3"/>
  <c r="BB224" i="3"/>
  <c r="AX224" i="3"/>
  <c r="AV224" i="3"/>
  <c r="BG223" i="3"/>
  <c r="BF223" i="3"/>
  <c r="BH223" i="3" s="1"/>
  <c r="BE223" i="3"/>
  <c r="BD223" i="3"/>
  <c r="BC223" i="3"/>
  <c r="BA223" i="3"/>
  <c r="AZ223" i="3"/>
  <c r="AY223" i="3"/>
  <c r="AW223" i="3"/>
  <c r="BB223" i="3"/>
  <c r="AX223" i="3"/>
  <c r="AV223" i="3"/>
  <c r="BG222" i="3"/>
  <c r="BF222" i="3"/>
  <c r="BH222" i="3" s="1"/>
  <c r="BE222" i="3"/>
  <c r="BD222" i="3"/>
  <c r="BC222" i="3"/>
  <c r="BA222" i="3"/>
  <c r="AZ222" i="3"/>
  <c r="AY222" i="3"/>
  <c r="AW222" i="3"/>
  <c r="BB222" i="3"/>
  <c r="AX222" i="3"/>
  <c r="AV222" i="3"/>
  <c r="BG221" i="3"/>
  <c r="BF221" i="3"/>
  <c r="BH221" i="3" s="1"/>
  <c r="BE221" i="3"/>
  <c r="BD221" i="3"/>
  <c r="BC221" i="3"/>
  <c r="BA221" i="3"/>
  <c r="AZ221" i="3"/>
  <c r="AY221" i="3"/>
  <c r="AW221" i="3"/>
  <c r="BB221" i="3"/>
  <c r="AX221" i="3"/>
  <c r="AV221" i="3"/>
  <c r="BG220" i="3"/>
  <c r="BF220" i="3"/>
  <c r="BH220" i="3" s="1"/>
  <c r="BE220" i="3"/>
  <c r="BD220" i="3"/>
  <c r="BC220" i="3"/>
  <c r="BA220" i="3"/>
  <c r="AZ220" i="3"/>
  <c r="AY220" i="3"/>
  <c r="AW220" i="3"/>
  <c r="BB220" i="3"/>
  <c r="AX220" i="3"/>
  <c r="AV220" i="3"/>
  <c r="BG219" i="3"/>
  <c r="BF219" i="3"/>
  <c r="BH219" i="3" s="1"/>
  <c r="BE219" i="3"/>
  <c r="BD219" i="3"/>
  <c r="BC219" i="3"/>
  <c r="BA219" i="3"/>
  <c r="AZ219" i="3"/>
  <c r="AY219" i="3"/>
  <c r="AW219" i="3"/>
  <c r="BB219" i="3"/>
  <c r="AX219" i="3"/>
  <c r="AV219" i="3"/>
  <c r="BG218" i="3"/>
  <c r="BF218" i="3"/>
  <c r="BH218" i="3" s="1"/>
  <c r="BE218" i="3"/>
  <c r="BD218" i="3"/>
  <c r="BC218" i="3"/>
  <c r="BA218" i="3"/>
  <c r="AZ218" i="3"/>
  <c r="AY218" i="3"/>
  <c r="AW218" i="3"/>
  <c r="BB218" i="3"/>
  <c r="AX218" i="3"/>
  <c r="AV218" i="3"/>
  <c r="BG217" i="3"/>
  <c r="BF217" i="3"/>
  <c r="BH217" i="3" s="1"/>
  <c r="BE217" i="3"/>
  <c r="BD217" i="3"/>
  <c r="BC217" i="3"/>
  <c r="BA217" i="3"/>
  <c r="AZ217" i="3"/>
  <c r="AY217" i="3"/>
  <c r="AW217" i="3"/>
  <c r="BB217" i="3"/>
  <c r="AX217" i="3"/>
  <c r="AV217" i="3"/>
  <c r="BG216" i="3"/>
  <c r="BF216" i="3"/>
  <c r="BH216" i="3" s="1"/>
  <c r="BE216" i="3"/>
  <c r="BD216" i="3"/>
  <c r="BC216" i="3"/>
  <c r="BA216" i="3"/>
  <c r="AZ216" i="3"/>
  <c r="AY216" i="3"/>
  <c r="AW216" i="3"/>
  <c r="BB216" i="3"/>
  <c r="AX216" i="3"/>
  <c r="AV216" i="3"/>
  <c r="BG215" i="3"/>
  <c r="BF215" i="3"/>
  <c r="BH215" i="3" s="1"/>
  <c r="BE215" i="3"/>
  <c r="BD215" i="3"/>
  <c r="BC215" i="3"/>
  <c r="BA215" i="3"/>
  <c r="AZ215" i="3"/>
  <c r="AY215" i="3"/>
  <c r="AW215" i="3"/>
  <c r="BB215" i="3"/>
  <c r="AX215" i="3"/>
  <c r="AV215" i="3"/>
  <c r="BG214" i="3"/>
  <c r="BF214" i="3"/>
  <c r="BH214" i="3" s="1"/>
  <c r="BE214" i="3"/>
  <c r="BD214" i="3"/>
  <c r="BC214" i="3"/>
  <c r="BA214" i="3"/>
  <c r="AZ214" i="3"/>
  <c r="AY214" i="3"/>
  <c r="AW214" i="3"/>
  <c r="BB214" i="3"/>
  <c r="AX214" i="3"/>
  <c r="AV214" i="3"/>
  <c r="BG213" i="3"/>
  <c r="BF213" i="3"/>
  <c r="BH213" i="3" s="1"/>
  <c r="BE213" i="3"/>
  <c r="BD213" i="3"/>
  <c r="BC213" i="3"/>
  <c r="BA213" i="3"/>
  <c r="AZ213" i="3"/>
  <c r="AY213" i="3"/>
  <c r="AW213" i="3"/>
  <c r="BB213" i="3"/>
  <c r="AX213" i="3"/>
  <c r="AV213" i="3"/>
  <c r="BG212" i="3"/>
  <c r="BF212" i="3"/>
  <c r="BH212" i="3" s="1"/>
  <c r="BE212" i="3"/>
  <c r="BD212" i="3"/>
  <c r="BC212" i="3"/>
  <c r="BA212" i="3"/>
  <c r="AZ212" i="3"/>
  <c r="AY212" i="3"/>
  <c r="AW212" i="3"/>
  <c r="BB212" i="3"/>
  <c r="AX212" i="3"/>
  <c r="AV212" i="3"/>
  <c r="BG211" i="3"/>
  <c r="BF211" i="3"/>
  <c r="BH211" i="3" s="1"/>
  <c r="BE211" i="3"/>
  <c r="BD211" i="3"/>
  <c r="BC211" i="3"/>
  <c r="BA211" i="3"/>
  <c r="AZ211" i="3"/>
  <c r="AY211" i="3"/>
  <c r="AW211" i="3"/>
  <c r="BB211" i="3"/>
  <c r="AX211" i="3"/>
  <c r="AV211" i="3"/>
  <c r="BG210" i="3"/>
  <c r="BF210" i="3"/>
  <c r="BH210" i="3" s="1"/>
  <c r="BE210" i="3"/>
  <c r="BD210" i="3"/>
  <c r="BC210" i="3"/>
  <c r="BA210" i="3"/>
  <c r="AZ210" i="3"/>
  <c r="AY210" i="3"/>
  <c r="AW210" i="3"/>
  <c r="BB210" i="3"/>
  <c r="AX210" i="3"/>
  <c r="AV210" i="3"/>
  <c r="BG209" i="3"/>
  <c r="BF209" i="3"/>
  <c r="BH209" i="3" s="1"/>
  <c r="BE209" i="3"/>
  <c r="BD209" i="3"/>
  <c r="BC209" i="3"/>
  <c r="BA209" i="3"/>
  <c r="AZ209" i="3"/>
  <c r="AY209" i="3"/>
  <c r="AW209" i="3"/>
  <c r="BB209" i="3"/>
  <c r="AX209" i="3"/>
  <c r="AV209" i="3"/>
  <c r="BG208" i="3"/>
  <c r="BF208" i="3"/>
  <c r="BH208" i="3" s="1"/>
  <c r="BE208" i="3"/>
  <c r="BD208" i="3"/>
  <c r="BC208" i="3"/>
  <c r="BA208" i="3"/>
  <c r="AZ208" i="3"/>
  <c r="AY208" i="3"/>
  <c r="AW208" i="3"/>
  <c r="BB208" i="3"/>
  <c r="AX208" i="3"/>
  <c r="AV208" i="3"/>
  <c r="BG207" i="3"/>
  <c r="BF207" i="3"/>
  <c r="BH207" i="3" s="1"/>
  <c r="BE207" i="3"/>
  <c r="BD207" i="3"/>
  <c r="BC207" i="3"/>
  <c r="BA207" i="3"/>
  <c r="AZ207" i="3"/>
  <c r="AY207" i="3"/>
  <c r="AW207" i="3"/>
  <c r="BB207" i="3"/>
  <c r="AX207" i="3"/>
  <c r="AV207" i="3"/>
  <c r="BG206" i="3"/>
  <c r="BF206" i="3"/>
  <c r="BH206" i="3" s="1"/>
  <c r="BE206" i="3"/>
  <c r="BD206" i="3"/>
  <c r="BC206" i="3"/>
  <c r="BA206" i="3"/>
  <c r="AZ206" i="3"/>
  <c r="AY206" i="3"/>
  <c r="AW206" i="3"/>
  <c r="BB206" i="3"/>
  <c r="AX206" i="3"/>
  <c r="AV206" i="3"/>
  <c r="BG205" i="3"/>
  <c r="BF205" i="3"/>
  <c r="BH205" i="3" s="1"/>
  <c r="BE205" i="3"/>
  <c r="BD205" i="3"/>
  <c r="BC205" i="3"/>
  <c r="BA205" i="3"/>
  <c r="AZ205" i="3"/>
  <c r="AY205" i="3"/>
  <c r="AW205" i="3"/>
  <c r="BB205" i="3"/>
  <c r="AX205" i="3"/>
  <c r="AV205" i="3"/>
  <c r="BG204" i="3"/>
  <c r="BF204" i="3"/>
  <c r="BH204" i="3" s="1"/>
  <c r="BE204" i="3"/>
  <c r="BD204" i="3"/>
  <c r="BC204" i="3"/>
  <c r="BA204" i="3"/>
  <c r="AZ204" i="3"/>
  <c r="AY204" i="3"/>
  <c r="AW204" i="3"/>
  <c r="BB204" i="3"/>
  <c r="AX204" i="3"/>
  <c r="AV204" i="3"/>
  <c r="BG203" i="3"/>
  <c r="BF203" i="3"/>
  <c r="BH203" i="3" s="1"/>
  <c r="BE203" i="3"/>
  <c r="BD203" i="3"/>
  <c r="BC203" i="3"/>
  <c r="BA203" i="3"/>
  <c r="AZ203" i="3"/>
  <c r="AY203" i="3"/>
  <c r="AW203" i="3"/>
  <c r="BB203" i="3"/>
  <c r="AX203" i="3"/>
  <c r="AV203" i="3"/>
  <c r="BG202" i="3"/>
  <c r="BF202" i="3"/>
  <c r="BH202" i="3" s="1"/>
  <c r="BE202" i="3"/>
  <c r="BD202" i="3"/>
  <c r="BC202" i="3"/>
  <c r="BA202" i="3"/>
  <c r="AZ202" i="3"/>
  <c r="AY202" i="3"/>
  <c r="AW202" i="3"/>
  <c r="BB202" i="3"/>
  <c r="AX202" i="3"/>
  <c r="AV202" i="3"/>
  <c r="BG201" i="3"/>
  <c r="BF201" i="3"/>
  <c r="BH201" i="3" s="1"/>
  <c r="BE201" i="3"/>
  <c r="BD201" i="3"/>
  <c r="BC201" i="3"/>
  <c r="BA201" i="3"/>
  <c r="AZ201" i="3"/>
  <c r="AY201" i="3"/>
  <c r="AW201" i="3"/>
  <c r="BB201" i="3"/>
  <c r="AX201" i="3"/>
  <c r="AV201" i="3"/>
  <c r="BG200" i="3"/>
  <c r="BF200" i="3"/>
  <c r="BH200" i="3" s="1"/>
  <c r="BE200" i="3"/>
  <c r="BD200" i="3"/>
  <c r="BC200" i="3"/>
  <c r="BA200" i="3"/>
  <c r="AZ200" i="3"/>
  <c r="AY200" i="3"/>
  <c r="AW200" i="3"/>
  <c r="BB200" i="3"/>
  <c r="AX200" i="3"/>
  <c r="AV200" i="3"/>
  <c r="BG199" i="3"/>
  <c r="BF199" i="3"/>
  <c r="BH199" i="3" s="1"/>
  <c r="BE199" i="3"/>
  <c r="BD199" i="3"/>
  <c r="BC199" i="3"/>
  <c r="BA199" i="3"/>
  <c r="AZ199" i="3"/>
  <c r="AY199" i="3"/>
  <c r="AW199" i="3"/>
  <c r="BB199" i="3"/>
  <c r="AX199" i="3"/>
  <c r="AV199" i="3"/>
  <c r="BG198" i="3"/>
  <c r="BF198" i="3"/>
  <c r="BH198" i="3" s="1"/>
  <c r="BE198" i="3"/>
  <c r="BD198" i="3"/>
  <c r="BC198" i="3"/>
  <c r="BA198" i="3"/>
  <c r="AZ198" i="3"/>
  <c r="AY198" i="3"/>
  <c r="AW198" i="3"/>
  <c r="BB198" i="3"/>
  <c r="AX198" i="3"/>
  <c r="AV198" i="3"/>
  <c r="BG197" i="3"/>
  <c r="BF197" i="3"/>
  <c r="BH197" i="3" s="1"/>
  <c r="BE197" i="3"/>
  <c r="BD197" i="3"/>
  <c r="BC197" i="3"/>
  <c r="BA197" i="3"/>
  <c r="AZ197" i="3"/>
  <c r="AY197" i="3"/>
  <c r="AW197" i="3"/>
  <c r="BB197" i="3"/>
  <c r="AX197" i="3"/>
  <c r="AV197" i="3"/>
  <c r="BG196" i="3"/>
  <c r="BF196" i="3"/>
  <c r="BH196" i="3" s="1"/>
  <c r="BE196" i="3"/>
  <c r="BD196" i="3"/>
  <c r="BC196" i="3"/>
  <c r="BA196" i="3"/>
  <c r="AZ196" i="3"/>
  <c r="AY196" i="3"/>
  <c r="AW196" i="3"/>
  <c r="BB196" i="3"/>
  <c r="AX196" i="3"/>
  <c r="AV196" i="3"/>
  <c r="BG195" i="3"/>
  <c r="BF195" i="3"/>
  <c r="BH195" i="3" s="1"/>
  <c r="BE195" i="3"/>
  <c r="BD195" i="3"/>
  <c r="BC195" i="3"/>
  <c r="BA195" i="3"/>
  <c r="AZ195" i="3"/>
  <c r="AY195" i="3"/>
  <c r="AW195" i="3"/>
  <c r="BB195" i="3"/>
  <c r="AX195" i="3"/>
  <c r="AV195" i="3"/>
  <c r="BG194" i="3"/>
  <c r="BF194" i="3"/>
  <c r="BH194" i="3" s="1"/>
  <c r="BE194" i="3"/>
  <c r="BD194" i="3"/>
  <c r="BC194" i="3"/>
  <c r="BA194" i="3"/>
  <c r="AZ194" i="3"/>
  <c r="AY194" i="3"/>
  <c r="AW194" i="3"/>
  <c r="BB194" i="3"/>
  <c r="AX194" i="3"/>
  <c r="AV194" i="3"/>
  <c r="BG193" i="3"/>
  <c r="BF193" i="3"/>
  <c r="BH193" i="3" s="1"/>
  <c r="BE193" i="3"/>
  <c r="BD193" i="3"/>
  <c r="BC193" i="3"/>
  <c r="BA193" i="3"/>
  <c r="AZ193" i="3"/>
  <c r="AY193" i="3"/>
  <c r="AW193" i="3"/>
  <c r="BB193" i="3"/>
  <c r="AX193" i="3"/>
  <c r="AV193" i="3"/>
  <c r="BG192" i="3"/>
  <c r="BF192" i="3"/>
  <c r="BH192" i="3" s="1"/>
  <c r="BE192" i="3"/>
  <c r="BD192" i="3"/>
  <c r="BC192" i="3"/>
  <c r="BA192" i="3"/>
  <c r="AZ192" i="3"/>
  <c r="AY192" i="3"/>
  <c r="AW192" i="3"/>
  <c r="BB192" i="3"/>
  <c r="AX192" i="3"/>
  <c r="AV192" i="3"/>
  <c r="BG191" i="3"/>
  <c r="BF191" i="3"/>
  <c r="BH191" i="3" s="1"/>
  <c r="BE191" i="3"/>
  <c r="BD191" i="3"/>
  <c r="BC191" i="3"/>
  <c r="BA191" i="3"/>
  <c r="AZ191" i="3"/>
  <c r="AY191" i="3"/>
  <c r="AW191" i="3"/>
  <c r="BB191" i="3"/>
  <c r="AX191" i="3"/>
  <c r="AV191" i="3"/>
  <c r="BG190" i="3"/>
  <c r="BF190" i="3"/>
  <c r="BH190" i="3" s="1"/>
  <c r="BE190" i="3"/>
  <c r="BD190" i="3"/>
  <c r="BC190" i="3"/>
  <c r="BA190" i="3"/>
  <c r="AZ190" i="3"/>
  <c r="AY190" i="3"/>
  <c r="AW190" i="3"/>
  <c r="BB190" i="3"/>
  <c r="AX190" i="3"/>
  <c r="AV190" i="3"/>
  <c r="BG189" i="3"/>
  <c r="BF189" i="3"/>
  <c r="BH189" i="3" s="1"/>
  <c r="BE189" i="3"/>
  <c r="BD189" i="3"/>
  <c r="BC189" i="3"/>
  <c r="BA189" i="3"/>
  <c r="AZ189" i="3"/>
  <c r="AY189" i="3"/>
  <c r="AW189" i="3"/>
  <c r="BB189" i="3"/>
  <c r="AX189" i="3"/>
  <c r="AV189" i="3"/>
  <c r="BG188" i="3"/>
  <c r="BF188" i="3"/>
  <c r="BH188" i="3" s="1"/>
  <c r="BE188" i="3"/>
  <c r="BD188" i="3"/>
  <c r="BC188" i="3"/>
  <c r="BA188" i="3"/>
  <c r="AZ188" i="3"/>
  <c r="AY188" i="3"/>
  <c r="AW188" i="3"/>
  <c r="BB188" i="3"/>
  <c r="AX188" i="3"/>
  <c r="AV188" i="3"/>
  <c r="BG187" i="3"/>
  <c r="BF187" i="3"/>
  <c r="BH187" i="3" s="1"/>
  <c r="BE187" i="3"/>
  <c r="BD187" i="3"/>
  <c r="BC187" i="3"/>
  <c r="BA187" i="3"/>
  <c r="AZ187" i="3"/>
  <c r="AY187" i="3"/>
  <c r="AW187" i="3"/>
  <c r="BB187" i="3"/>
  <c r="AX187" i="3"/>
  <c r="AV187" i="3"/>
  <c r="BG186" i="3"/>
  <c r="BF186" i="3"/>
  <c r="BH186" i="3" s="1"/>
  <c r="BE186" i="3"/>
  <c r="BD186" i="3"/>
  <c r="BC186" i="3"/>
  <c r="BA186" i="3"/>
  <c r="AZ186" i="3"/>
  <c r="AY186" i="3"/>
  <c r="AW186" i="3"/>
  <c r="BB186" i="3"/>
  <c r="AX186" i="3"/>
  <c r="AV186" i="3"/>
  <c r="BG185" i="3"/>
  <c r="BF185" i="3"/>
  <c r="BH185" i="3" s="1"/>
  <c r="BE185" i="3"/>
  <c r="BD185" i="3"/>
  <c r="BC185" i="3"/>
  <c r="BA185" i="3"/>
  <c r="AZ185" i="3"/>
  <c r="AY185" i="3"/>
  <c r="AW185" i="3"/>
  <c r="BB185" i="3"/>
  <c r="AX185" i="3"/>
  <c r="AV185" i="3"/>
  <c r="BG184" i="3"/>
  <c r="BF184" i="3"/>
  <c r="BH184" i="3" s="1"/>
  <c r="BE184" i="3"/>
  <c r="BD184" i="3"/>
  <c r="BC184" i="3"/>
  <c r="BA184" i="3"/>
  <c r="AZ184" i="3"/>
  <c r="AY184" i="3"/>
  <c r="AW184" i="3"/>
  <c r="BB184" i="3"/>
  <c r="AX184" i="3"/>
  <c r="AV184" i="3"/>
  <c r="BG183" i="3"/>
  <c r="BF183" i="3"/>
  <c r="BH183" i="3" s="1"/>
  <c r="BE183" i="3"/>
  <c r="BD183" i="3"/>
  <c r="BC183" i="3"/>
  <c r="BA183" i="3"/>
  <c r="AZ183" i="3"/>
  <c r="AY183" i="3"/>
  <c r="AW183" i="3"/>
  <c r="BB183" i="3"/>
  <c r="AX183" i="3"/>
  <c r="AV183" i="3"/>
  <c r="BG182" i="3"/>
  <c r="BF182" i="3"/>
  <c r="BH182" i="3" s="1"/>
  <c r="BE182" i="3"/>
  <c r="BD182" i="3"/>
  <c r="BC182" i="3"/>
  <c r="BA182" i="3"/>
  <c r="AZ182" i="3"/>
  <c r="AY182" i="3"/>
  <c r="AW182" i="3"/>
  <c r="BB182" i="3"/>
  <c r="AX182" i="3"/>
  <c r="AV182" i="3"/>
  <c r="BG181" i="3"/>
  <c r="BF181" i="3"/>
  <c r="BH181" i="3" s="1"/>
  <c r="BE181" i="3"/>
  <c r="BD181" i="3"/>
  <c r="BC181" i="3"/>
  <c r="BA181" i="3"/>
  <c r="AZ181" i="3"/>
  <c r="AY181" i="3"/>
  <c r="AW181" i="3"/>
  <c r="BB181" i="3"/>
  <c r="AX181" i="3"/>
  <c r="AV181" i="3"/>
  <c r="BG180" i="3"/>
  <c r="BF180" i="3"/>
  <c r="BH180" i="3" s="1"/>
  <c r="BE180" i="3"/>
  <c r="BD180" i="3"/>
  <c r="BC180" i="3"/>
  <c r="BA180" i="3"/>
  <c r="AZ180" i="3"/>
  <c r="AY180" i="3"/>
  <c r="AW180" i="3"/>
  <c r="BB180" i="3"/>
  <c r="AX180" i="3"/>
  <c r="AV180" i="3"/>
  <c r="BG179" i="3"/>
  <c r="BF179" i="3"/>
  <c r="BH179" i="3" s="1"/>
  <c r="BE179" i="3"/>
  <c r="BD179" i="3"/>
  <c r="BC179" i="3"/>
  <c r="BA179" i="3"/>
  <c r="AZ179" i="3"/>
  <c r="AY179" i="3"/>
  <c r="AW179" i="3"/>
  <c r="BB179" i="3"/>
  <c r="AX179" i="3"/>
  <c r="AV179" i="3"/>
  <c r="BG178" i="3"/>
  <c r="BF178" i="3"/>
  <c r="BH178" i="3" s="1"/>
  <c r="BE178" i="3"/>
  <c r="BD178" i="3"/>
  <c r="BC178" i="3"/>
  <c r="BA178" i="3"/>
  <c r="AZ178" i="3"/>
  <c r="AY178" i="3"/>
  <c r="AW178" i="3"/>
  <c r="BB178" i="3"/>
  <c r="AX178" i="3"/>
  <c r="AV178" i="3"/>
  <c r="BG177" i="3"/>
  <c r="BF177" i="3"/>
  <c r="BH177" i="3" s="1"/>
  <c r="BE177" i="3"/>
  <c r="BD177" i="3"/>
  <c r="BC177" i="3"/>
  <c r="BA177" i="3"/>
  <c r="AZ177" i="3"/>
  <c r="AY177" i="3"/>
  <c r="AW177" i="3"/>
  <c r="BB177" i="3"/>
  <c r="AX177" i="3"/>
  <c r="AV177" i="3"/>
  <c r="BG176" i="3"/>
  <c r="BF176" i="3"/>
  <c r="BH176" i="3" s="1"/>
  <c r="BE176" i="3"/>
  <c r="BD176" i="3"/>
  <c r="BC176" i="3"/>
  <c r="BA176" i="3"/>
  <c r="AZ176" i="3"/>
  <c r="AY176" i="3"/>
  <c r="AW176" i="3"/>
  <c r="BB176" i="3"/>
  <c r="AX176" i="3"/>
  <c r="AV176" i="3"/>
  <c r="BG175" i="3"/>
  <c r="BF175" i="3"/>
  <c r="BH175" i="3" s="1"/>
  <c r="BE175" i="3"/>
  <c r="BD175" i="3"/>
  <c r="BC175" i="3"/>
  <c r="BA175" i="3"/>
  <c r="AZ175" i="3"/>
  <c r="AY175" i="3"/>
  <c r="AW175" i="3"/>
  <c r="BB175" i="3"/>
  <c r="AX175" i="3"/>
  <c r="AV175" i="3"/>
  <c r="BG174" i="3"/>
  <c r="BF174" i="3"/>
  <c r="BH174" i="3" s="1"/>
  <c r="BE174" i="3"/>
  <c r="BD174" i="3"/>
  <c r="BC174" i="3"/>
  <c r="BA174" i="3"/>
  <c r="AZ174" i="3"/>
  <c r="AY174" i="3"/>
  <c r="AW174" i="3"/>
  <c r="BB174" i="3"/>
  <c r="AX174" i="3"/>
  <c r="AV174" i="3"/>
  <c r="BG173" i="3"/>
  <c r="BF173" i="3"/>
  <c r="BH173" i="3" s="1"/>
  <c r="BE173" i="3"/>
  <c r="BD173" i="3"/>
  <c r="BC173" i="3"/>
  <c r="BA173" i="3"/>
  <c r="AZ173" i="3"/>
  <c r="AY173" i="3"/>
  <c r="AW173" i="3"/>
  <c r="BB173" i="3"/>
  <c r="AX173" i="3"/>
  <c r="AV173" i="3"/>
  <c r="BG172" i="3"/>
  <c r="BF172" i="3"/>
  <c r="BH172" i="3" s="1"/>
  <c r="BE172" i="3"/>
  <c r="BD172" i="3"/>
  <c r="BC172" i="3"/>
  <c r="BA172" i="3"/>
  <c r="AZ172" i="3"/>
  <c r="AY172" i="3"/>
  <c r="AW172" i="3"/>
  <c r="BB172" i="3"/>
  <c r="AX172" i="3"/>
  <c r="AV172" i="3"/>
  <c r="BG171" i="3"/>
  <c r="BF171" i="3"/>
  <c r="BH171" i="3" s="1"/>
  <c r="BE171" i="3"/>
  <c r="BD171" i="3"/>
  <c r="BC171" i="3"/>
  <c r="BA171" i="3"/>
  <c r="AZ171" i="3"/>
  <c r="AY171" i="3"/>
  <c r="AW171" i="3"/>
  <c r="BB171" i="3"/>
  <c r="AX171" i="3"/>
  <c r="AV171" i="3"/>
  <c r="BG170" i="3"/>
  <c r="BF170" i="3"/>
  <c r="BH170" i="3" s="1"/>
  <c r="BE170" i="3"/>
  <c r="BD170" i="3"/>
  <c r="BC170" i="3"/>
  <c r="BA170" i="3"/>
  <c r="AZ170" i="3"/>
  <c r="AY170" i="3"/>
  <c r="AW170" i="3"/>
  <c r="BB170" i="3"/>
  <c r="AX170" i="3"/>
  <c r="AV170" i="3"/>
  <c r="BG169" i="3"/>
  <c r="BF169" i="3"/>
  <c r="BH169" i="3" s="1"/>
  <c r="BE169" i="3"/>
  <c r="BD169" i="3"/>
  <c r="BC169" i="3"/>
  <c r="BA169" i="3"/>
  <c r="AZ169" i="3"/>
  <c r="AY169" i="3"/>
  <c r="AW169" i="3"/>
  <c r="BB169" i="3"/>
  <c r="AX169" i="3"/>
  <c r="AV169" i="3"/>
  <c r="BG168" i="3"/>
  <c r="BF168" i="3"/>
  <c r="BH168" i="3" s="1"/>
  <c r="BE168" i="3"/>
  <c r="BD168" i="3"/>
  <c r="BC168" i="3"/>
  <c r="BA168" i="3"/>
  <c r="AZ168" i="3"/>
  <c r="AY168" i="3"/>
  <c r="AW168" i="3"/>
  <c r="BB168" i="3"/>
  <c r="AX168" i="3"/>
  <c r="AV168" i="3"/>
  <c r="BG167" i="3"/>
  <c r="BF167" i="3"/>
  <c r="BH167" i="3" s="1"/>
  <c r="BE167" i="3"/>
  <c r="BD167" i="3"/>
  <c r="BC167" i="3"/>
  <c r="BA167" i="3"/>
  <c r="AZ167" i="3"/>
  <c r="AY167" i="3"/>
  <c r="AW167" i="3"/>
  <c r="BB167" i="3"/>
  <c r="AX167" i="3"/>
  <c r="AV167" i="3"/>
  <c r="BG166" i="3"/>
  <c r="BF166" i="3"/>
  <c r="BH166" i="3" s="1"/>
  <c r="BE166" i="3"/>
  <c r="BD166" i="3"/>
  <c r="BC166" i="3"/>
  <c r="BA166" i="3"/>
  <c r="AZ166" i="3"/>
  <c r="AY166" i="3"/>
  <c r="AW166" i="3"/>
  <c r="BB166" i="3"/>
  <c r="AX166" i="3"/>
  <c r="AV166" i="3"/>
  <c r="BG165" i="3"/>
  <c r="BF165" i="3"/>
  <c r="BH165" i="3" s="1"/>
  <c r="BE165" i="3"/>
  <c r="BD165" i="3"/>
  <c r="BC165" i="3"/>
  <c r="BA165" i="3"/>
  <c r="AZ165" i="3"/>
  <c r="AY165" i="3"/>
  <c r="AW165" i="3"/>
  <c r="BB165" i="3"/>
  <c r="AX165" i="3"/>
  <c r="AV165" i="3"/>
  <c r="BG164" i="3"/>
  <c r="BF164" i="3"/>
  <c r="BH164" i="3" s="1"/>
  <c r="BE164" i="3"/>
  <c r="BD164" i="3"/>
  <c r="BC164" i="3"/>
  <c r="BA164" i="3"/>
  <c r="AZ164" i="3"/>
  <c r="AY164" i="3"/>
  <c r="AW164" i="3"/>
  <c r="BB164" i="3"/>
  <c r="AX164" i="3"/>
  <c r="AV164" i="3"/>
  <c r="BG163" i="3"/>
  <c r="BF163" i="3"/>
  <c r="BH163" i="3" s="1"/>
  <c r="BE163" i="3"/>
  <c r="BD163" i="3"/>
  <c r="BC163" i="3"/>
  <c r="BA163" i="3"/>
  <c r="AZ163" i="3"/>
  <c r="AY163" i="3"/>
  <c r="AW163" i="3"/>
  <c r="BB163" i="3"/>
  <c r="AX163" i="3"/>
  <c r="AV163" i="3"/>
  <c r="BG162" i="3"/>
  <c r="BF162" i="3"/>
  <c r="BH162" i="3" s="1"/>
  <c r="BE162" i="3"/>
  <c r="BD162" i="3"/>
  <c r="BC162" i="3"/>
  <c r="BA162" i="3"/>
  <c r="AZ162" i="3"/>
  <c r="AY162" i="3"/>
  <c r="AW162" i="3"/>
  <c r="BB162" i="3"/>
  <c r="AX162" i="3"/>
  <c r="AV162" i="3"/>
  <c r="BG161" i="3"/>
  <c r="BF161" i="3"/>
  <c r="BH161" i="3" s="1"/>
  <c r="BE161" i="3"/>
  <c r="BD161" i="3"/>
  <c r="BC161" i="3"/>
  <c r="BA161" i="3"/>
  <c r="AZ161" i="3"/>
  <c r="AY161" i="3"/>
  <c r="AW161" i="3"/>
  <c r="BB161" i="3"/>
  <c r="AX161" i="3"/>
  <c r="AV161" i="3"/>
  <c r="BG160" i="3"/>
  <c r="BF160" i="3"/>
  <c r="BH160" i="3" s="1"/>
  <c r="BE160" i="3"/>
  <c r="BD160" i="3"/>
  <c r="BC160" i="3"/>
  <c r="BA160" i="3"/>
  <c r="AZ160" i="3"/>
  <c r="AY160" i="3"/>
  <c r="AW160" i="3"/>
  <c r="BB160" i="3"/>
  <c r="AX160" i="3"/>
  <c r="AV160" i="3"/>
  <c r="BG159" i="3"/>
  <c r="BF159" i="3"/>
  <c r="BH159" i="3" s="1"/>
  <c r="BE159" i="3"/>
  <c r="BD159" i="3"/>
  <c r="BC159" i="3"/>
  <c r="BA159" i="3"/>
  <c r="AZ159" i="3"/>
  <c r="AY159" i="3"/>
  <c r="AW159" i="3"/>
  <c r="BB159" i="3"/>
  <c r="AX159" i="3"/>
  <c r="AV159" i="3"/>
  <c r="BG158" i="3"/>
  <c r="BF158" i="3"/>
  <c r="BH158" i="3" s="1"/>
  <c r="BE158" i="3"/>
  <c r="BD158" i="3"/>
  <c r="BC158" i="3"/>
  <c r="BA158" i="3"/>
  <c r="AZ158" i="3"/>
  <c r="AY158" i="3"/>
  <c r="AW158" i="3"/>
  <c r="BB158" i="3"/>
  <c r="AX158" i="3"/>
  <c r="AV158" i="3"/>
  <c r="BG157" i="3"/>
  <c r="BF157" i="3"/>
  <c r="BH157" i="3" s="1"/>
  <c r="BE157" i="3"/>
  <c r="BD157" i="3"/>
  <c r="BC157" i="3"/>
  <c r="BA157" i="3"/>
  <c r="AZ157" i="3"/>
  <c r="AY157" i="3"/>
  <c r="AW157" i="3"/>
  <c r="BB157" i="3"/>
  <c r="AX157" i="3"/>
  <c r="AV157" i="3"/>
  <c r="BG156" i="3"/>
  <c r="BF156" i="3"/>
  <c r="BH156" i="3" s="1"/>
  <c r="BE156" i="3"/>
  <c r="BD156" i="3"/>
  <c r="BC156" i="3"/>
  <c r="BA156" i="3"/>
  <c r="AZ156" i="3"/>
  <c r="AY156" i="3"/>
  <c r="AW156" i="3"/>
  <c r="BB156" i="3"/>
  <c r="AX156" i="3"/>
  <c r="AV156" i="3"/>
  <c r="BG155" i="3"/>
  <c r="BF155" i="3"/>
  <c r="BH155" i="3" s="1"/>
  <c r="BE155" i="3"/>
  <c r="BD155" i="3"/>
  <c r="BC155" i="3"/>
  <c r="BA155" i="3"/>
  <c r="AZ155" i="3"/>
  <c r="AY155" i="3"/>
  <c r="AW155" i="3"/>
  <c r="BB155" i="3"/>
  <c r="AX155" i="3"/>
  <c r="AV155" i="3"/>
  <c r="BG154" i="3"/>
  <c r="BF154" i="3"/>
  <c r="BH154" i="3" s="1"/>
  <c r="BE154" i="3"/>
  <c r="BD154" i="3"/>
  <c r="BC154" i="3"/>
  <c r="BA154" i="3"/>
  <c r="AZ154" i="3"/>
  <c r="AY154" i="3"/>
  <c r="AW154" i="3"/>
  <c r="BB154" i="3"/>
  <c r="AX154" i="3"/>
  <c r="AV154" i="3"/>
  <c r="BG153" i="3"/>
  <c r="BF153" i="3"/>
  <c r="BH153" i="3" s="1"/>
  <c r="BE153" i="3"/>
  <c r="BD153" i="3"/>
  <c r="BC153" i="3"/>
  <c r="BA153" i="3"/>
  <c r="AZ153" i="3"/>
  <c r="AY153" i="3"/>
  <c r="AW153" i="3"/>
  <c r="BB153" i="3"/>
  <c r="AX153" i="3"/>
  <c r="AV153" i="3"/>
  <c r="BG152" i="3"/>
  <c r="BF152" i="3"/>
  <c r="BH152" i="3" s="1"/>
  <c r="BE152" i="3"/>
  <c r="BD152" i="3"/>
  <c r="BC152" i="3"/>
  <c r="BA152" i="3"/>
  <c r="AZ152" i="3"/>
  <c r="AY152" i="3"/>
  <c r="AW152" i="3"/>
  <c r="BB152" i="3"/>
  <c r="AX152" i="3"/>
  <c r="AV152" i="3"/>
  <c r="BG151" i="3"/>
  <c r="BF151" i="3"/>
  <c r="BH151" i="3" s="1"/>
  <c r="BE151" i="3"/>
  <c r="BD151" i="3"/>
  <c r="BC151" i="3"/>
  <c r="BA151" i="3"/>
  <c r="AZ151" i="3"/>
  <c r="AY151" i="3"/>
  <c r="AW151" i="3"/>
  <c r="BB151" i="3"/>
  <c r="AX151" i="3"/>
  <c r="AV151" i="3"/>
  <c r="BG150" i="3"/>
  <c r="BF150" i="3"/>
  <c r="BH150" i="3" s="1"/>
  <c r="BE150" i="3"/>
  <c r="BD150" i="3"/>
  <c r="BC150" i="3"/>
  <c r="BA150" i="3"/>
  <c r="AZ150" i="3"/>
  <c r="AY150" i="3"/>
  <c r="AW150" i="3"/>
  <c r="BB150" i="3"/>
  <c r="AX150" i="3"/>
  <c r="AV150" i="3"/>
  <c r="BG149" i="3"/>
  <c r="BF149" i="3"/>
  <c r="BH149" i="3" s="1"/>
  <c r="BE149" i="3"/>
  <c r="BD149" i="3"/>
  <c r="BC149" i="3"/>
  <c r="BA149" i="3"/>
  <c r="AZ149" i="3"/>
  <c r="AY149" i="3"/>
  <c r="AW149" i="3"/>
  <c r="BB149" i="3"/>
  <c r="AX149" i="3"/>
  <c r="AV149" i="3"/>
  <c r="BG148" i="3"/>
  <c r="BF148" i="3"/>
  <c r="BH148" i="3" s="1"/>
  <c r="BE148" i="3"/>
  <c r="BD148" i="3"/>
  <c r="BC148" i="3"/>
  <c r="BA148" i="3"/>
  <c r="AZ148" i="3"/>
  <c r="AY148" i="3"/>
  <c r="AW148" i="3"/>
  <c r="BB148" i="3"/>
  <c r="AX148" i="3"/>
  <c r="AV148" i="3"/>
  <c r="BG147" i="3"/>
  <c r="BF147" i="3"/>
  <c r="BH147" i="3" s="1"/>
  <c r="BE147" i="3"/>
  <c r="BD147" i="3"/>
  <c r="BC147" i="3"/>
  <c r="BA147" i="3"/>
  <c r="AZ147" i="3"/>
  <c r="AY147" i="3"/>
  <c r="AW147" i="3"/>
  <c r="BB147" i="3"/>
  <c r="AX147" i="3"/>
  <c r="AV147" i="3"/>
  <c r="BG146" i="3"/>
  <c r="BF146" i="3"/>
  <c r="BH146" i="3" s="1"/>
  <c r="BE146" i="3"/>
  <c r="BD146" i="3"/>
  <c r="BC146" i="3"/>
  <c r="BA146" i="3"/>
  <c r="AZ146" i="3"/>
  <c r="AY146" i="3"/>
  <c r="AW146" i="3"/>
  <c r="BB146" i="3"/>
  <c r="AX146" i="3"/>
  <c r="AV146" i="3"/>
  <c r="BG145" i="3"/>
  <c r="BF145" i="3"/>
  <c r="BH145" i="3" s="1"/>
  <c r="BE145" i="3"/>
  <c r="BD145" i="3"/>
  <c r="BC145" i="3"/>
  <c r="BA145" i="3"/>
  <c r="AZ145" i="3"/>
  <c r="AY145" i="3"/>
  <c r="AW145" i="3"/>
  <c r="BB145" i="3"/>
  <c r="AX145" i="3"/>
  <c r="AV145" i="3"/>
  <c r="BG144" i="3"/>
  <c r="BF144" i="3"/>
  <c r="BH144" i="3" s="1"/>
  <c r="BE144" i="3"/>
  <c r="BD144" i="3"/>
  <c r="BC144" i="3"/>
  <c r="BA144" i="3"/>
  <c r="AZ144" i="3"/>
  <c r="AY144" i="3"/>
  <c r="AW144" i="3"/>
  <c r="BB144" i="3"/>
  <c r="AX144" i="3"/>
  <c r="AV144" i="3"/>
  <c r="BG143" i="3"/>
  <c r="BF143" i="3"/>
  <c r="BH143" i="3" s="1"/>
  <c r="BE143" i="3"/>
  <c r="BD143" i="3"/>
  <c r="BC143" i="3"/>
  <c r="BA143" i="3"/>
  <c r="AZ143" i="3"/>
  <c r="AY143" i="3"/>
  <c r="AW143" i="3"/>
  <c r="BB143" i="3"/>
  <c r="AX143" i="3"/>
  <c r="AV143" i="3"/>
  <c r="BG142" i="3"/>
  <c r="BF142" i="3"/>
  <c r="BH142" i="3" s="1"/>
  <c r="BE142" i="3"/>
  <c r="BD142" i="3"/>
  <c r="BC142" i="3"/>
  <c r="BA142" i="3"/>
  <c r="AZ142" i="3"/>
  <c r="AY142" i="3"/>
  <c r="AW142" i="3"/>
  <c r="BB142" i="3"/>
  <c r="AX142" i="3"/>
  <c r="AV142" i="3"/>
  <c r="BG141" i="3"/>
  <c r="BF141" i="3"/>
  <c r="BH141" i="3" s="1"/>
  <c r="BE141" i="3"/>
  <c r="BD141" i="3"/>
  <c r="BC141" i="3"/>
  <c r="BA141" i="3"/>
  <c r="AZ141" i="3"/>
  <c r="AY141" i="3"/>
  <c r="AW141" i="3"/>
  <c r="BB141" i="3"/>
  <c r="AX141" i="3"/>
  <c r="AV141" i="3"/>
  <c r="BG140" i="3"/>
  <c r="BF140" i="3"/>
  <c r="BH140" i="3" s="1"/>
  <c r="BE140" i="3"/>
  <c r="BD140" i="3"/>
  <c r="BC140" i="3"/>
  <c r="BA140" i="3"/>
  <c r="AZ140" i="3"/>
  <c r="AY140" i="3"/>
  <c r="AW140" i="3"/>
  <c r="BB140" i="3"/>
  <c r="AX140" i="3"/>
  <c r="AV140" i="3"/>
  <c r="BG139" i="3"/>
  <c r="BF139" i="3"/>
  <c r="BH139" i="3" s="1"/>
  <c r="BE139" i="3"/>
  <c r="BD139" i="3"/>
  <c r="BC139" i="3"/>
  <c r="BA139" i="3"/>
  <c r="AZ139" i="3"/>
  <c r="AY139" i="3"/>
  <c r="AW139" i="3"/>
  <c r="BB139" i="3"/>
  <c r="AX139" i="3"/>
  <c r="AV139" i="3"/>
  <c r="BG138" i="3"/>
  <c r="BF138" i="3"/>
  <c r="BH138" i="3" s="1"/>
  <c r="BE138" i="3"/>
  <c r="BD138" i="3"/>
  <c r="BC138" i="3"/>
  <c r="BA138" i="3"/>
  <c r="AZ138" i="3"/>
  <c r="AY138" i="3"/>
  <c r="AW138" i="3"/>
  <c r="BB138" i="3"/>
  <c r="AX138" i="3"/>
  <c r="AV138" i="3"/>
  <c r="BG137" i="3"/>
  <c r="BF137" i="3"/>
  <c r="BH137" i="3" s="1"/>
  <c r="BE137" i="3"/>
  <c r="BD137" i="3"/>
  <c r="BC137" i="3"/>
  <c r="BA137" i="3"/>
  <c r="AZ137" i="3"/>
  <c r="AY137" i="3"/>
  <c r="AW137" i="3"/>
  <c r="BB137" i="3"/>
  <c r="AX137" i="3"/>
  <c r="AV137" i="3"/>
  <c r="BG136" i="3"/>
  <c r="BF136" i="3"/>
  <c r="BH136" i="3" s="1"/>
  <c r="BE136" i="3"/>
  <c r="BD136" i="3"/>
  <c r="BC136" i="3"/>
  <c r="BA136" i="3"/>
  <c r="AZ136" i="3"/>
  <c r="AY136" i="3"/>
  <c r="AW136" i="3"/>
  <c r="BB136" i="3"/>
  <c r="AX136" i="3"/>
  <c r="AV136" i="3"/>
  <c r="BG135" i="3"/>
  <c r="BF135" i="3"/>
  <c r="BH135" i="3" s="1"/>
  <c r="BE135" i="3"/>
  <c r="BD135" i="3"/>
  <c r="BC135" i="3"/>
  <c r="BA135" i="3"/>
  <c r="AZ135" i="3"/>
  <c r="AY135" i="3"/>
  <c r="AW135" i="3"/>
  <c r="BB135" i="3"/>
  <c r="AX135" i="3"/>
  <c r="AV135" i="3"/>
  <c r="BG134" i="3"/>
  <c r="BF134" i="3"/>
  <c r="BH134" i="3" s="1"/>
  <c r="BE134" i="3"/>
  <c r="BD134" i="3"/>
  <c r="BC134" i="3"/>
  <c r="BA134" i="3"/>
  <c r="AZ134" i="3"/>
  <c r="AY134" i="3"/>
  <c r="AW134" i="3"/>
  <c r="BB134" i="3"/>
  <c r="AX134" i="3"/>
  <c r="AV134" i="3"/>
  <c r="BG133" i="3"/>
  <c r="BF133" i="3"/>
  <c r="BH133" i="3" s="1"/>
  <c r="BE133" i="3"/>
  <c r="BD133" i="3"/>
  <c r="BC133" i="3"/>
  <c r="BA133" i="3"/>
  <c r="AZ133" i="3"/>
  <c r="AY133" i="3"/>
  <c r="AW133" i="3"/>
  <c r="BB133" i="3"/>
  <c r="AX133" i="3"/>
  <c r="AV133" i="3"/>
  <c r="BG132" i="3"/>
  <c r="BF132" i="3"/>
  <c r="BH132" i="3" s="1"/>
  <c r="BE132" i="3"/>
  <c r="BD132" i="3"/>
  <c r="BC132" i="3"/>
  <c r="BA132" i="3"/>
  <c r="AZ132" i="3"/>
  <c r="AY132" i="3"/>
  <c r="AW132" i="3"/>
  <c r="BB132" i="3"/>
  <c r="AX132" i="3"/>
  <c r="AV132" i="3"/>
  <c r="BG131" i="3"/>
  <c r="BF131" i="3"/>
  <c r="BH131" i="3" s="1"/>
  <c r="BE131" i="3"/>
  <c r="BD131" i="3"/>
  <c r="BC131" i="3"/>
  <c r="BA131" i="3"/>
  <c r="AZ131" i="3"/>
  <c r="AY131" i="3"/>
  <c r="AW131" i="3"/>
  <c r="BB131" i="3"/>
  <c r="AX131" i="3"/>
  <c r="AV131" i="3"/>
  <c r="BG130" i="3"/>
  <c r="BF130" i="3"/>
  <c r="BH130" i="3" s="1"/>
  <c r="BE130" i="3"/>
  <c r="BD130" i="3"/>
  <c r="BC130" i="3"/>
  <c r="BA130" i="3"/>
  <c r="AZ130" i="3"/>
  <c r="AY130" i="3"/>
  <c r="AW130" i="3"/>
  <c r="BB130" i="3"/>
  <c r="AX130" i="3"/>
  <c r="AV130" i="3"/>
  <c r="BG129" i="3"/>
  <c r="BF129" i="3"/>
  <c r="BH129" i="3" s="1"/>
  <c r="BE129" i="3"/>
  <c r="BD129" i="3"/>
  <c r="BC129" i="3"/>
  <c r="BA129" i="3"/>
  <c r="AZ129" i="3"/>
  <c r="AY129" i="3"/>
  <c r="AW129" i="3"/>
  <c r="BB129" i="3"/>
  <c r="AX129" i="3"/>
  <c r="AV129" i="3"/>
  <c r="BG128" i="3"/>
  <c r="BF128" i="3"/>
  <c r="BH128" i="3" s="1"/>
  <c r="BE128" i="3"/>
  <c r="BD128" i="3"/>
  <c r="BC128" i="3"/>
  <c r="BA128" i="3"/>
  <c r="AZ128" i="3"/>
  <c r="AY128" i="3"/>
  <c r="AW128" i="3"/>
  <c r="BB128" i="3"/>
  <c r="AX128" i="3"/>
  <c r="AV128" i="3"/>
  <c r="BG127" i="3"/>
  <c r="BF127" i="3"/>
  <c r="BH127" i="3" s="1"/>
  <c r="BE127" i="3"/>
  <c r="BD127" i="3"/>
  <c r="BC127" i="3"/>
  <c r="BA127" i="3"/>
  <c r="AZ127" i="3"/>
  <c r="AY127" i="3"/>
  <c r="AW127" i="3"/>
  <c r="BB127" i="3"/>
  <c r="AX127" i="3"/>
  <c r="AV127" i="3"/>
  <c r="BG126" i="3"/>
  <c r="BF126" i="3"/>
  <c r="BH126" i="3" s="1"/>
  <c r="BE126" i="3"/>
  <c r="BD126" i="3"/>
  <c r="BC126" i="3"/>
  <c r="BA126" i="3"/>
  <c r="AZ126" i="3"/>
  <c r="AY126" i="3"/>
  <c r="AW126" i="3"/>
  <c r="BB126" i="3"/>
  <c r="AX126" i="3"/>
  <c r="AV126" i="3"/>
  <c r="BG125" i="3"/>
  <c r="BF125" i="3"/>
  <c r="BH125" i="3" s="1"/>
  <c r="BE125" i="3"/>
  <c r="BD125" i="3"/>
  <c r="BC125" i="3"/>
  <c r="BA125" i="3"/>
  <c r="AZ125" i="3"/>
  <c r="AY125" i="3"/>
  <c r="AW125" i="3"/>
  <c r="BB125" i="3"/>
  <c r="AX125" i="3"/>
  <c r="AV125" i="3"/>
  <c r="BG124" i="3"/>
  <c r="BF124" i="3"/>
  <c r="BH124" i="3" s="1"/>
  <c r="BE124" i="3"/>
  <c r="BD124" i="3"/>
  <c r="BC124" i="3"/>
  <c r="BA124" i="3"/>
  <c r="AZ124" i="3"/>
  <c r="AY124" i="3"/>
  <c r="AW124" i="3"/>
  <c r="BB124" i="3"/>
  <c r="AX124" i="3"/>
  <c r="AV124" i="3"/>
  <c r="BG109" i="3"/>
  <c r="BF109" i="3"/>
  <c r="BE109" i="3"/>
  <c r="BD109" i="3"/>
  <c r="BC109" i="3"/>
  <c r="BA109" i="3"/>
  <c r="AZ109" i="3"/>
  <c r="AY109" i="3"/>
  <c r="AW109" i="3"/>
  <c r="BB109" i="3"/>
  <c r="AX109" i="3"/>
  <c r="AV109" i="3"/>
  <c r="BG108" i="3"/>
  <c r="BF108" i="3"/>
  <c r="BE108" i="3"/>
  <c r="BD108" i="3"/>
  <c r="BC108" i="3"/>
  <c r="BA108" i="3"/>
  <c r="AZ108" i="3"/>
  <c r="AW108" i="3"/>
  <c r="BB108" i="3"/>
  <c r="AX108" i="3"/>
  <c r="AV108" i="3"/>
  <c r="BG107" i="3"/>
  <c r="BF107" i="3"/>
  <c r="BE107" i="3"/>
  <c r="BD107" i="3"/>
  <c r="BC107" i="3"/>
  <c r="BA107" i="3"/>
  <c r="AZ107" i="3"/>
  <c r="AY107" i="3"/>
  <c r="AW107" i="3"/>
  <c r="BB107" i="3"/>
  <c r="AX107" i="3"/>
  <c r="AV107" i="3"/>
  <c r="BG106" i="3"/>
  <c r="BF106" i="3"/>
  <c r="BE106" i="3"/>
  <c r="BD106" i="3"/>
  <c r="BC106" i="3"/>
  <c r="BA106" i="3"/>
  <c r="AZ106" i="3"/>
  <c r="AY106" i="3"/>
  <c r="AW106" i="3"/>
  <c r="BB106" i="3"/>
  <c r="AX106" i="3"/>
  <c r="AV106" i="3"/>
  <c r="BG105" i="3"/>
  <c r="BF105" i="3"/>
  <c r="BE105" i="3"/>
  <c r="BD105" i="3"/>
  <c r="BC105" i="3"/>
  <c r="BA105" i="3"/>
  <c r="AZ105" i="3"/>
  <c r="AY105" i="3"/>
  <c r="AW105" i="3"/>
  <c r="BB105" i="3"/>
  <c r="AX105" i="3"/>
  <c r="AV105" i="3"/>
  <c r="BG104" i="3"/>
  <c r="BF104" i="3"/>
  <c r="BE104" i="3"/>
  <c r="BD104" i="3"/>
  <c r="BC104" i="3"/>
  <c r="BA104" i="3"/>
  <c r="AZ104" i="3"/>
  <c r="AY104" i="3"/>
  <c r="AW104" i="3"/>
  <c r="BB104" i="3"/>
  <c r="AX104" i="3"/>
  <c r="AV104" i="3"/>
  <c r="BG103" i="3"/>
  <c r="BF103" i="3"/>
  <c r="BE103" i="3"/>
  <c r="BD103" i="3"/>
  <c r="BC103" i="3"/>
  <c r="BA103" i="3"/>
  <c r="AZ103" i="3"/>
  <c r="AY103" i="3"/>
  <c r="AW103" i="3"/>
  <c r="BB103" i="3"/>
  <c r="AX103" i="3"/>
  <c r="AV103" i="3"/>
  <c r="BG102" i="3"/>
  <c r="BF102" i="3"/>
  <c r="BE102" i="3"/>
  <c r="BD102" i="3"/>
  <c r="BC102" i="3"/>
  <c r="BA102" i="3"/>
  <c r="AZ102" i="3"/>
  <c r="AY102" i="3"/>
  <c r="AW102" i="3"/>
  <c r="BB102" i="3"/>
  <c r="AX102" i="3"/>
  <c r="AV102" i="3"/>
  <c r="BG101" i="3"/>
  <c r="BF101" i="3"/>
  <c r="BE101" i="3"/>
  <c r="BD101" i="3"/>
  <c r="BC101" i="3"/>
  <c r="BA101" i="3"/>
  <c r="AZ101" i="3"/>
  <c r="AY101" i="3"/>
  <c r="AW101" i="3"/>
  <c r="BB101" i="3"/>
  <c r="AX101" i="3"/>
  <c r="AV101" i="3"/>
  <c r="BG100" i="3"/>
  <c r="BF100" i="3"/>
  <c r="BE100" i="3"/>
  <c r="BD100" i="3"/>
  <c r="BC100" i="3"/>
  <c r="BA100" i="3"/>
  <c r="AZ100" i="3"/>
  <c r="AY100" i="3"/>
  <c r="AW100" i="3"/>
  <c r="BB100" i="3"/>
  <c r="AX100" i="3"/>
  <c r="AV100" i="3"/>
  <c r="BG99" i="3"/>
  <c r="BF99" i="3"/>
  <c r="BE99" i="3"/>
  <c r="BD99" i="3"/>
  <c r="BC99" i="3"/>
  <c r="BA99" i="3"/>
  <c r="AZ99" i="3"/>
  <c r="AY99" i="3"/>
  <c r="AW99" i="3"/>
  <c r="BB99" i="3"/>
  <c r="AX99" i="3"/>
  <c r="AV99" i="3"/>
  <c r="BG98" i="3"/>
  <c r="BF98" i="3"/>
  <c r="BE98" i="3"/>
  <c r="BD98" i="3"/>
  <c r="BC98" i="3"/>
  <c r="BA98" i="3"/>
  <c r="AZ98" i="3"/>
  <c r="AY98" i="3"/>
  <c r="AW98" i="3"/>
  <c r="BB98" i="3"/>
  <c r="AX98" i="3"/>
  <c r="AV98" i="3"/>
  <c r="BG97" i="3"/>
  <c r="BF97" i="3"/>
  <c r="BE97" i="3"/>
  <c r="BD97" i="3"/>
  <c r="BC97" i="3"/>
  <c r="BA97" i="3"/>
  <c r="AZ97" i="3"/>
  <c r="AY97" i="3"/>
  <c r="AW97" i="3"/>
  <c r="BB97" i="3"/>
  <c r="AX97" i="3"/>
  <c r="AV97" i="3"/>
  <c r="BG96" i="3"/>
  <c r="BF96" i="3"/>
  <c r="BE96" i="3"/>
  <c r="BD96" i="3"/>
  <c r="BC96" i="3"/>
  <c r="BA96" i="3"/>
  <c r="AZ96" i="3"/>
  <c r="AY96" i="3"/>
  <c r="AW96" i="3"/>
  <c r="BB96" i="3"/>
  <c r="AX96" i="3"/>
  <c r="AV96" i="3"/>
  <c r="BG95" i="3"/>
  <c r="BF95" i="3"/>
  <c r="BE95" i="3"/>
  <c r="BD95" i="3"/>
  <c r="BC95" i="3"/>
  <c r="BA95" i="3"/>
  <c r="AZ95" i="3"/>
  <c r="AW95" i="3"/>
  <c r="BB95" i="3"/>
  <c r="AX95" i="3"/>
  <c r="AV95" i="3"/>
  <c r="BG94" i="3"/>
  <c r="BF94" i="3"/>
  <c r="BE94" i="3"/>
  <c r="BD94" i="3"/>
  <c r="BC94" i="3"/>
  <c r="BA94" i="3"/>
  <c r="AZ94" i="3"/>
  <c r="AY94" i="3"/>
  <c r="AW94" i="3"/>
  <c r="BB94" i="3"/>
  <c r="AX94" i="3"/>
  <c r="AV94" i="3"/>
  <c r="BG93" i="3"/>
  <c r="BF93" i="3"/>
  <c r="BE93" i="3"/>
  <c r="BD93" i="3"/>
  <c r="BC93" i="3"/>
  <c r="BA93" i="3"/>
  <c r="AZ93" i="3"/>
  <c r="AY93" i="3"/>
  <c r="AW93" i="3"/>
  <c r="BB93" i="3"/>
  <c r="AX93" i="3"/>
  <c r="AV93" i="3"/>
  <c r="BG92" i="3"/>
  <c r="BF92" i="3"/>
  <c r="BE92" i="3"/>
  <c r="BD92" i="3"/>
  <c r="BC92" i="3"/>
  <c r="BA92" i="3"/>
  <c r="AZ92" i="3"/>
  <c r="AY92" i="3"/>
  <c r="AW92" i="3"/>
  <c r="BB92" i="3"/>
  <c r="AX92" i="3"/>
  <c r="AV92" i="3"/>
  <c r="BG91" i="3"/>
  <c r="BF91" i="3"/>
  <c r="BE91" i="3"/>
  <c r="BD91" i="3"/>
  <c r="BC91" i="3"/>
  <c r="BA91" i="3"/>
  <c r="AZ91" i="3"/>
  <c r="AY91" i="3"/>
  <c r="AW91" i="3"/>
  <c r="BB91" i="3"/>
  <c r="AX91" i="3"/>
  <c r="AV91" i="3"/>
  <c r="BG90" i="3"/>
  <c r="BF90" i="3"/>
  <c r="BE90" i="3"/>
  <c r="BD90" i="3"/>
  <c r="BC90" i="3"/>
  <c r="BA90" i="3"/>
  <c r="AZ90" i="3"/>
  <c r="AY90" i="3"/>
  <c r="AW90" i="3"/>
  <c r="BB90" i="3"/>
  <c r="AX90" i="3"/>
  <c r="AV90" i="3"/>
  <c r="BG89" i="3"/>
  <c r="BF89" i="3"/>
  <c r="BE89" i="3"/>
  <c r="BD89" i="3"/>
  <c r="BC89" i="3"/>
  <c r="BA89" i="3"/>
  <c r="AZ89" i="3"/>
  <c r="AY89" i="3"/>
  <c r="AW89" i="3"/>
  <c r="BB89" i="3"/>
  <c r="AX89" i="3"/>
  <c r="AV89" i="3"/>
  <c r="BG88" i="3"/>
  <c r="BF88" i="3"/>
  <c r="BE88" i="3"/>
  <c r="BD88" i="3"/>
  <c r="BC88" i="3"/>
  <c r="BA88" i="3"/>
  <c r="AZ88" i="3"/>
  <c r="AY88" i="3"/>
  <c r="AW88" i="3"/>
  <c r="BB88" i="3"/>
  <c r="AX88" i="3"/>
  <c r="AV88" i="3"/>
  <c r="BG87" i="3"/>
  <c r="BF87" i="3"/>
  <c r="BE87" i="3"/>
  <c r="BD87" i="3"/>
  <c r="BC87" i="3"/>
  <c r="BA87" i="3"/>
  <c r="AZ87" i="3"/>
  <c r="AY87" i="3"/>
  <c r="AW87" i="3"/>
  <c r="BB87" i="3"/>
  <c r="AX87" i="3"/>
  <c r="AV87" i="3"/>
  <c r="BG86" i="3"/>
  <c r="BF86" i="3"/>
  <c r="BE86" i="3"/>
  <c r="BD86" i="3"/>
  <c r="BC86" i="3"/>
  <c r="BA86" i="3"/>
  <c r="AZ86" i="3"/>
  <c r="AY86" i="3"/>
  <c r="AW86" i="3"/>
  <c r="BB86" i="3"/>
  <c r="AX86" i="3"/>
  <c r="AV86" i="3"/>
  <c r="BG85" i="3"/>
  <c r="BF85" i="3"/>
  <c r="BE85" i="3"/>
  <c r="BD85" i="3"/>
  <c r="BC85" i="3"/>
  <c r="BA85" i="3"/>
  <c r="AZ85" i="3"/>
  <c r="AY85" i="3"/>
  <c r="AW85" i="3"/>
  <c r="BB85" i="3"/>
  <c r="AX85" i="3"/>
  <c r="AV85" i="3"/>
  <c r="BG84" i="3"/>
  <c r="BF84" i="3"/>
  <c r="BE84" i="3"/>
  <c r="BD84" i="3"/>
  <c r="BC84" i="3"/>
  <c r="BA84" i="3"/>
  <c r="AZ84" i="3"/>
  <c r="AW84" i="3"/>
  <c r="BB84" i="3"/>
  <c r="AX84" i="3"/>
  <c r="AV84" i="3"/>
  <c r="BG83" i="3"/>
  <c r="BF83" i="3"/>
  <c r="BE83" i="3"/>
  <c r="BD83" i="3"/>
  <c r="BC83" i="3"/>
  <c r="BA83" i="3"/>
  <c r="AZ83" i="3"/>
  <c r="AY83" i="3"/>
  <c r="AW83" i="3"/>
  <c r="BB83" i="3"/>
  <c r="AX83" i="3"/>
  <c r="AV83" i="3"/>
  <c r="BG82" i="3"/>
  <c r="BF82" i="3"/>
  <c r="BE82" i="3"/>
  <c r="BD82" i="3"/>
  <c r="BC82" i="3"/>
  <c r="BA82" i="3"/>
  <c r="AZ82" i="3"/>
  <c r="AY82" i="3"/>
  <c r="AW82" i="3"/>
  <c r="BB82" i="3"/>
  <c r="AX82" i="3"/>
  <c r="AV82" i="3"/>
  <c r="BG81" i="3"/>
  <c r="BF81" i="3"/>
  <c r="BE81" i="3"/>
  <c r="BD81" i="3"/>
  <c r="BC81" i="3"/>
  <c r="BA81" i="3"/>
  <c r="AZ81" i="3"/>
  <c r="AY81" i="3"/>
  <c r="AW81" i="3"/>
  <c r="BB81" i="3"/>
  <c r="AX81" i="3"/>
  <c r="AV81" i="3"/>
  <c r="BG80" i="3"/>
  <c r="BF80" i="3"/>
  <c r="BE80" i="3"/>
  <c r="BD80" i="3"/>
  <c r="BC80" i="3"/>
  <c r="BA80" i="3"/>
  <c r="AZ80" i="3"/>
  <c r="AY80" i="3"/>
  <c r="AW80" i="3"/>
  <c r="BB80" i="3"/>
  <c r="AX80" i="3"/>
  <c r="AV80" i="3"/>
  <c r="BG79" i="3"/>
  <c r="BF79" i="3"/>
  <c r="BE79" i="3"/>
  <c r="BD79" i="3"/>
  <c r="BC79" i="3"/>
  <c r="BA79" i="3"/>
  <c r="AZ79" i="3"/>
  <c r="AY79" i="3"/>
  <c r="AW79" i="3"/>
  <c r="BB79" i="3"/>
  <c r="AX79" i="3"/>
  <c r="AV79" i="3"/>
  <c r="BG78" i="3"/>
  <c r="BF78" i="3"/>
  <c r="BE78" i="3"/>
  <c r="BD78" i="3"/>
  <c r="BC78" i="3"/>
  <c r="BA78" i="3"/>
  <c r="AZ78" i="3"/>
  <c r="AW78" i="3"/>
  <c r="BB78" i="3"/>
  <c r="AX78" i="3"/>
  <c r="AV78" i="3"/>
  <c r="BG77" i="3"/>
  <c r="BF77" i="3"/>
  <c r="BE77" i="3"/>
  <c r="BD77" i="3"/>
  <c r="BC77" i="3"/>
  <c r="BA77" i="3"/>
  <c r="AZ77" i="3"/>
  <c r="AY77" i="3"/>
  <c r="AW77" i="3"/>
  <c r="BB77" i="3"/>
  <c r="AX77" i="3"/>
  <c r="AV77" i="3"/>
  <c r="BG76" i="3"/>
  <c r="BF76" i="3"/>
  <c r="BE76" i="3"/>
  <c r="BD76" i="3"/>
  <c r="BC76" i="3"/>
  <c r="BA76" i="3"/>
  <c r="AZ76" i="3"/>
  <c r="AY76" i="3"/>
  <c r="AW76" i="3"/>
  <c r="BB76" i="3"/>
  <c r="AX76" i="3"/>
  <c r="AV76" i="3"/>
  <c r="BG75" i="3"/>
  <c r="BF75" i="3"/>
  <c r="BE75" i="3"/>
  <c r="BD75" i="3"/>
  <c r="BC75" i="3"/>
  <c r="BA75" i="3"/>
  <c r="AZ75" i="3"/>
  <c r="AY75" i="3"/>
  <c r="AW75" i="3"/>
  <c r="BB75" i="3"/>
  <c r="AX75" i="3"/>
  <c r="AV75" i="3"/>
  <c r="BG74" i="3"/>
  <c r="BF74" i="3"/>
  <c r="BE74" i="3"/>
  <c r="BD74" i="3"/>
  <c r="BC74" i="3"/>
  <c r="BA74" i="3"/>
  <c r="AZ74" i="3"/>
  <c r="AY74" i="3"/>
  <c r="AW74" i="3"/>
  <c r="BB74" i="3"/>
  <c r="AX74" i="3"/>
  <c r="AV74" i="3"/>
  <c r="BG73" i="3"/>
  <c r="BF73" i="3"/>
  <c r="BE73" i="3"/>
  <c r="BD73" i="3"/>
  <c r="BC73" i="3"/>
  <c r="BA73" i="3"/>
  <c r="AZ73" i="3"/>
  <c r="AY73" i="3"/>
  <c r="AW73" i="3"/>
  <c r="BB73" i="3"/>
  <c r="AX73" i="3"/>
  <c r="AV73" i="3"/>
  <c r="BG72" i="3"/>
  <c r="BF72" i="3"/>
  <c r="BE72" i="3"/>
  <c r="BD72" i="3"/>
  <c r="BC72" i="3"/>
  <c r="BA72" i="3"/>
  <c r="AZ72" i="3"/>
  <c r="AY72" i="3"/>
  <c r="AW72" i="3"/>
  <c r="BB72" i="3"/>
  <c r="AX72" i="3"/>
  <c r="AV72" i="3"/>
  <c r="BG71" i="3"/>
  <c r="BF71" i="3"/>
  <c r="BE71" i="3"/>
  <c r="BD71" i="3"/>
  <c r="BC71" i="3"/>
  <c r="BA71" i="3"/>
  <c r="AZ71" i="3"/>
  <c r="AY71" i="3"/>
  <c r="AW71" i="3"/>
  <c r="BB71" i="3"/>
  <c r="AX71" i="3"/>
  <c r="AV71" i="3"/>
  <c r="BG70" i="3"/>
  <c r="BF70" i="3"/>
  <c r="BE70" i="3"/>
  <c r="BD70" i="3"/>
  <c r="BC70" i="3"/>
  <c r="BA70" i="3"/>
  <c r="AZ70" i="3"/>
  <c r="AY70" i="3"/>
  <c r="AW70" i="3"/>
  <c r="BB70" i="3"/>
  <c r="AX70" i="3"/>
  <c r="AV70" i="3"/>
  <c r="BG69" i="3"/>
  <c r="BF69" i="3"/>
  <c r="BE69" i="3"/>
  <c r="BD69" i="3"/>
  <c r="BC69" i="3"/>
  <c r="BA69" i="3"/>
  <c r="AZ69" i="3"/>
  <c r="AY69" i="3"/>
  <c r="AW69" i="3"/>
  <c r="BB69" i="3"/>
  <c r="AX69" i="3"/>
  <c r="AV69" i="3"/>
  <c r="BG68" i="3"/>
  <c r="BF68" i="3"/>
  <c r="BE68" i="3"/>
  <c r="BD68" i="3"/>
  <c r="BC68" i="3"/>
  <c r="BA68" i="3"/>
  <c r="AZ68" i="3"/>
  <c r="AY68" i="3"/>
  <c r="AW68" i="3"/>
  <c r="BB68" i="3"/>
  <c r="AX68" i="3"/>
  <c r="AV68" i="3"/>
  <c r="BG67" i="3"/>
  <c r="BF67" i="3"/>
  <c r="BE67" i="3"/>
  <c r="BD67" i="3"/>
  <c r="BC67" i="3"/>
  <c r="BA67" i="3"/>
  <c r="AZ67" i="3"/>
  <c r="AY67" i="3"/>
  <c r="AW67" i="3"/>
  <c r="BB67" i="3"/>
  <c r="AX67" i="3"/>
  <c r="AV67" i="3"/>
  <c r="BG66" i="3"/>
  <c r="BF66" i="3"/>
  <c r="BE66" i="3"/>
  <c r="BD66" i="3"/>
  <c r="BC66" i="3"/>
  <c r="BA66" i="3"/>
  <c r="AZ66" i="3"/>
  <c r="AY66" i="3"/>
  <c r="AW66" i="3"/>
  <c r="BB66" i="3"/>
  <c r="AX66" i="3"/>
  <c r="AV66" i="3"/>
  <c r="BG65" i="3"/>
  <c r="BF65" i="3"/>
  <c r="BE65" i="3"/>
  <c r="BD65" i="3"/>
  <c r="BC65" i="3"/>
  <c r="BA65" i="3"/>
  <c r="AZ65" i="3"/>
  <c r="AY65" i="3"/>
  <c r="AW65" i="3"/>
  <c r="BB65" i="3"/>
  <c r="AX65" i="3"/>
  <c r="AV65" i="3"/>
  <c r="BG64" i="3"/>
  <c r="BF64" i="3"/>
  <c r="BE64" i="3"/>
  <c r="BD64" i="3"/>
  <c r="BC64" i="3"/>
  <c r="BA64" i="3"/>
  <c r="AZ64" i="3"/>
  <c r="AY64" i="3"/>
  <c r="AW64" i="3"/>
  <c r="BB64" i="3"/>
  <c r="AX64" i="3"/>
  <c r="AV64" i="3"/>
  <c r="BG63" i="3"/>
  <c r="BF63" i="3"/>
  <c r="BE63" i="3"/>
  <c r="BD63" i="3"/>
  <c r="BC63" i="3"/>
  <c r="BA63" i="3"/>
  <c r="AZ63" i="3"/>
  <c r="AY63" i="3"/>
  <c r="AW63" i="3"/>
  <c r="BB63" i="3"/>
  <c r="AX63" i="3"/>
  <c r="AV63" i="3"/>
  <c r="BG62" i="3"/>
  <c r="BF62" i="3"/>
  <c r="BE62" i="3"/>
  <c r="BD62" i="3"/>
  <c r="BC62" i="3"/>
  <c r="BA62" i="3"/>
  <c r="AZ62" i="3"/>
  <c r="AY62" i="3"/>
  <c r="AW62" i="3"/>
  <c r="BB62" i="3"/>
  <c r="AX62" i="3"/>
  <c r="AV62" i="3"/>
  <c r="BG61" i="3"/>
  <c r="BF61" i="3"/>
  <c r="BE61" i="3"/>
  <c r="BD61" i="3"/>
  <c r="BC61" i="3"/>
  <c r="BA61" i="3"/>
  <c r="AZ61" i="3"/>
  <c r="AY61" i="3"/>
  <c r="AW61" i="3"/>
  <c r="BB61" i="3"/>
  <c r="AX61" i="3"/>
  <c r="AV61" i="3"/>
  <c r="BG60" i="3"/>
  <c r="BF60" i="3"/>
  <c r="BE60" i="3"/>
  <c r="BD60" i="3"/>
  <c r="BC60" i="3"/>
  <c r="BA60" i="3"/>
  <c r="AZ60" i="3"/>
  <c r="AY60" i="3"/>
  <c r="AW60" i="3"/>
  <c r="BB60" i="3"/>
  <c r="AX60" i="3"/>
  <c r="AV60" i="3"/>
  <c r="BG59" i="3"/>
  <c r="BF59" i="3"/>
  <c r="BE59" i="3"/>
  <c r="BD59" i="3"/>
  <c r="BC59" i="3"/>
  <c r="BA59" i="3"/>
  <c r="AZ59" i="3"/>
  <c r="AY59" i="3"/>
  <c r="AW59" i="3"/>
  <c r="BB59" i="3"/>
  <c r="AX59" i="3"/>
  <c r="AV59" i="3"/>
  <c r="BG58" i="3"/>
  <c r="BF58" i="3"/>
  <c r="BE58" i="3"/>
  <c r="BD58" i="3"/>
  <c r="BC58" i="3"/>
  <c r="BA58" i="3"/>
  <c r="AZ58" i="3"/>
  <c r="AY58" i="3"/>
  <c r="AW58" i="3"/>
  <c r="BB58" i="3"/>
  <c r="AX58" i="3"/>
  <c r="AV58" i="3"/>
  <c r="BG57" i="3"/>
  <c r="BF57" i="3"/>
  <c r="BE57" i="3"/>
  <c r="BD57" i="3"/>
  <c r="BC57" i="3"/>
  <c r="BA57" i="3"/>
  <c r="AZ57" i="3"/>
  <c r="AY57" i="3"/>
  <c r="AW57" i="3"/>
  <c r="BB57" i="3"/>
  <c r="AX57" i="3"/>
  <c r="AV57" i="3"/>
  <c r="BG56" i="3"/>
  <c r="BF56" i="3"/>
  <c r="BE56" i="3"/>
  <c r="BD56" i="3"/>
  <c r="BC56" i="3"/>
  <c r="BA56" i="3"/>
  <c r="AZ56" i="3"/>
  <c r="AY56" i="3"/>
  <c r="AW56" i="3"/>
  <c r="BB56" i="3"/>
  <c r="AX56" i="3"/>
  <c r="AV56" i="3"/>
  <c r="BG55" i="3"/>
  <c r="BF55" i="3"/>
  <c r="BE55" i="3"/>
  <c r="BD55" i="3"/>
  <c r="BC55" i="3"/>
  <c r="BA55" i="3"/>
  <c r="AZ55" i="3"/>
  <c r="AY55" i="3"/>
  <c r="AW55" i="3"/>
  <c r="BB55" i="3"/>
  <c r="AX55" i="3"/>
  <c r="AV55" i="3"/>
  <c r="BG54" i="3"/>
  <c r="BF54" i="3"/>
  <c r="BE54" i="3"/>
  <c r="BD54" i="3"/>
  <c r="BC54" i="3"/>
  <c r="BA54" i="3"/>
  <c r="AZ54" i="3"/>
  <c r="AY54" i="3"/>
  <c r="AW54" i="3"/>
  <c r="BB54" i="3"/>
  <c r="AX54" i="3"/>
  <c r="AV54" i="3"/>
  <c r="BG53" i="3"/>
  <c r="BF53" i="3"/>
  <c r="BE53" i="3"/>
  <c r="BD53" i="3"/>
  <c r="BC53" i="3"/>
  <c r="BA53" i="3"/>
  <c r="AZ53" i="3"/>
  <c r="AY53" i="3"/>
  <c r="AW53" i="3"/>
  <c r="BB53" i="3"/>
  <c r="AX53" i="3"/>
  <c r="AV53" i="3"/>
  <c r="BG52" i="3"/>
  <c r="BF52" i="3"/>
  <c r="BE52" i="3"/>
  <c r="BD52" i="3"/>
  <c r="BC52" i="3"/>
  <c r="BA52" i="3"/>
  <c r="AZ52" i="3"/>
  <c r="AY52" i="3"/>
  <c r="AW52" i="3"/>
  <c r="BB52" i="3"/>
  <c r="AX52" i="3"/>
  <c r="AV52" i="3"/>
  <c r="BG51" i="3"/>
  <c r="BF51" i="3"/>
  <c r="BE51" i="3"/>
  <c r="BD51" i="3"/>
  <c r="BC51" i="3"/>
  <c r="BA51" i="3"/>
  <c r="AZ51" i="3"/>
  <c r="AY51" i="3"/>
  <c r="AW51" i="3"/>
  <c r="BB51" i="3"/>
  <c r="AX51" i="3"/>
  <c r="AV51" i="3"/>
  <c r="BG50" i="3"/>
  <c r="BF50" i="3"/>
  <c r="BE50" i="3"/>
  <c r="BD50" i="3"/>
  <c r="BC50" i="3"/>
  <c r="BA50" i="3"/>
  <c r="AZ50" i="3"/>
  <c r="AY50" i="3"/>
  <c r="AW50" i="3"/>
  <c r="BB50" i="3"/>
  <c r="AX50" i="3"/>
  <c r="AV50" i="3"/>
  <c r="BG49" i="3"/>
  <c r="BF49" i="3"/>
  <c r="BE49" i="3"/>
  <c r="BD49" i="3"/>
  <c r="BC49" i="3"/>
  <c r="BA49" i="3"/>
  <c r="AZ49" i="3"/>
  <c r="AY49" i="3"/>
  <c r="AW49" i="3"/>
  <c r="BB49" i="3"/>
  <c r="AX49" i="3"/>
  <c r="AV49" i="3"/>
  <c r="BG48" i="3"/>
  <c r="BF48" i="3"/>
  <c r="BE48" i="3"/>
  <c r="BD48" i="3"/>
  <c r="BC48" i="3"/>
  <c r="BA48" i="3"/>
  <c r="AZ48" i="3"/>
  <c r="AY48" i="3"/>
  <c r="AW48" i="3"/>
  <c r="BB48" i="3"/>
  <c r="AX48" i="3"/>
  <c r="AV48" i="3"/>
  <c r="BG47" i="3"/>
  <c r="BF47" i="3"/>
  <c r="BE47" i="3"/>
  <c r="BD47" i="3"/>
  <c r="BC47" i="3"/>
  <c r="BA47" i="3"/>
  <c r="AZ47" i="3"/>
  <c r="AY47" i="3"/>
  <c r="AW47" i="3"/>
  <c r="BB47" i="3"/>
  <c r="AX47" i="3"/>
  <c r="AV47" i="3"/>
  <c r="BG46" i="3"/>
  <c r="BF46" i="3"/>
  <c r="BE46" i="3"/>
  <c r="BD46" i="3"/>
  <c r="BC46" i="3"/>
  <c r="BA46" i="3"/>
  <c r="AZ46" i="3"/>
  <c r="AY46" i="3"/>
  <c r="AW46" i="3"/>
  <c r="BB46" i="3"/>
  <c r="AX46" i="3"/>
  <c r="AV46" i="3"/>
  <c r="BG45" i="3"/>
  <c r="BF45" i="3"/>
  <c r="BE45" i="3"/>
  <c r="BD45" i="3"/>
  <c r="BC45" i="3"/>
  <c r="BA45" i="3"/>
  <c r="AZ45" i="3"/>
  <c r="AY45" i="3"/>
  <c r="AW45" i="3"/>
  <c r="BB45" i="3"/>
  <c r="AX45" i="3"/>
  <c r="AV45" i="3"/>
  <c r="BG44" i="3"/>
  <c r="BF44" i="3"/>
  <c r="BE44" i="3"/>
  <c r="BD44" i="3"/>
  <c r="BC44" i="3"/>
  <c r="BA44" i="3"/>
  <c r="AZ44" i="3"/>
  <c r="AY44" i="3"/>
  <c r="AW44" i="3"/>
  <c r="BB44" i="3"/>
  <c r="AX44" i="3"/>
  <c r="AV44" i="3"/>
  <c r="BG43" i="3"/>
  <c r="BF43" i="3"/>
  <c r="BE43" i="3"/>
  <c r="BD43" i="3"/>
  <c r="BC43" i="3"/>
  <c r="BA43" i="3"/>
  <c r="AZ43" i="3"/>
  <c r="AY43" i="3"/>
  <c r="AW43" i="3"/>
  <c r="BB43" i="3"/>
  <c r="AX43" i="3"/>
  <c r="AV43" i="3"/>
  <c r="BG42" i="3"/>
  <c r="BF42" i="3"/>
  <c r="BE42" i="3"/>
  <c r="BD42" i="3"/>
  <c r="BC42" i="3"/>
  <c r="BA42" i="3"/>
  <c r="AZ42" i="3"/>
  <c r="AY42" i="3"/>
  <c r="AW42" i="3"/>
  <c r="BB42" i="3"/>
  <c r="AX42" i="3"/>
  <c r="AV42" i="3"/>
  <c r="BG41" i="3"/>
  <c r="BF41" i="3"/>
  <c r="BE41" i="3"/>
  <c r="BD41" i="3"/>
  <c r="BC41" i="3"/>
  <c r="BA41" i="3"/>
  <c r="AZ41" i="3"/>
  <c r="AY41" i="3"/>
  <c r="AW41" i="3"/>
  <c r="BB41" i="3"/>
  <c r="AX41" i="3"/>
  <c r="AV41" i="3"/>
  <c r="BG40" i="3"/>
  <c r="BF40" i="3"/>
  <c r="BE40" i="3"/>
  <c r="BD40" i="3"/>
  <c r="BC40" i="3"/>
  <c r="BA40" i="3"/>
  <c r="AZ40" i="3"/>
  <c r="AY40" i="3"/>
  <c r="AW40" i="3"/>
  <c r="BB40" i="3"/>
  <c r="AX40" i="3"/>
  <c r="AV40" i="3"/>
  <c r="BG39" i="3"/>
  <c r="BF39" i="3"/>
  <c r="BE39" i="3"/>
  <c r="BD39" i="3"/>
  <c r="BC39" i="3"/>
  <c r="BA39" i="3"/>
  <c r="AZ39" i="3"/>
  <c r="AY39" i="3"/>
  <c r="AW39" i="3"/>
  <c r="BB39" i="3"/>
  <c r="AX39" i="3"/>
  <c r="AV39" i="3"/>
  <c r="BG38" i="3"/>
  <c r="BF38" i="3"/>
  <c r="BE38" i="3"/>
  <c r="BD38" i="3"/>
  <c r="BC38" i="3"/>
  <c r="BA38" i="3"/>
  <c r="AZ38" i="3"/>
  <c r="AW38" i="3"/>
  <c r="BB38" i="3"/>
  <c r="AX38" i="3"/>
  <c r="AV38" i="3"/>
  <c r="BG37" i="3"/>
  <c r="BF37" i="3"/>
  <c r="BE37" i="3"/>
  <c r="BD37" i="3"/>
  <c r="BC37" i="3"/>
  <c r="BA37" i="3"/>
  <c r="AZ37" i="3"/>
  <c r="AY37" i="3"/>
  <c r="AW37" i="3"/>
  <c r="BB37" i="3"/>
  <c r="AX37" i="3"/>
  <c r="AV37" i="3"/>
  <c r="BG36" i="3"/>
  <c r="BF36" i="3"/>
  <c r="BE36" i="3"/>
  <c r="BD36" i="3"/>
  <c r="BC36" i="3"/>
  <c r="BA36" i="3"/>
  <c r="AZ36" i="3"/>
  <c r="AY36" i="3"/>
  <c r="AW36" i="3"/>
  <c r="BB36" i="3"/>
  <c r="AX36" i="3"/>
  <c r="AV36" i="3"/>
  <c r="BG35" i="3"/>
  <c r="BF35" i="3"/>
  <c r="BE35" i="3"/>
  <c r="BD35" i="3"/>
  <c r="BC35" i="3"/>
  <c r="BA35" i="3"/>
  <c r="AZ35" i="3"/>
  <c r="AY35" i="3"/>
  <c r="AW35" i="3"/>
  <c r="BB35" i="3"/>
  <c r="AX35" i="3"/>
  <c r="AV35" i="3"/>
  <c r="BG34" i="3"/>
  <c r="BF34" i="3"/>
  <c r="BE34" i="3"/>
  <c r="BD34" i="3"/>
  <c r="BC34" i="3"/>
  <c r="BA34" i="3"/>
  <c r="AZ34" i="3"/>
  <c r="AY34" i="3"/>
  <c r="AW34" i="3"/>
  <c r="BB34" i="3"/>
  <c r="AX34" i="3"/>
  <c r="AV34" i="3"/>
  <c r="BG33" i="3"/>
  <c r="BF33" i="3"/>
  <c r="BE33" i="3"/>
  <c r="BD33" i="3"/>
  <c r="BC33" i="3"/>
  <c r="BA33" i="3"/>
  <c r="AZ33" i="3"/>
  <c r="AY33" i="3"/>
  <c r="AW33" i="3"/>
  <c r="BB33" i="3"/>
  <c r="AX33" i="3"/>
  <c r="AV33" i="3"/>
  <c r="BG32" i="3"/>
  <c r="BF32" i="3"/>
  <c r="BE32" i="3"/>
  <c r="BD32" i="3"/>
  <c r="BC32" i="3"/>
  <c r="BA32" i="3"/>
  <c r="AZ32" i="3"/>
  <c r="AY32" i="3"/>
  <c r="AW32" i="3"/>
  <c r="BB32" i="3"/>
  <c r="AX32" i="3"/>
  <c r="AV32" i="3"/>
  <c r="BG31" i="3"/>
  <c r="BF31" i="3"/>
  <c r="BE31" i="3"/>
  <c r="BD31" i="3"/>
  <c r="BC31" i="3"/>
  <c r="BA31" i="3"/>
  <c r="AZ31" i="3"/>
  <c r="AY31" i="3"/>
  <c r="AW31" i="3"/>
  <c r="BB31" i="3"/>
  <c r="AX31" i="3"/>
  <c r="AV31" i="3"/>
  <c r="BG30" i="3"/>
  <c r="BF30" i="3"/>
  <c r="BE30" i="3"/>
  <c r="BD30" i="3"/>
  <c r="BC30" i="3"/>
  <c r="BA30" i="3"/>
  <c r="AZ30" i="3"/>
  <c r="AY30" i="3"/>
  <c r="AW30" i="3"/>
  <c r="BB30" i="3"/>
  <c r="AX30" i="3"/>
  <c r="AV30" i="3"/>
  <c r="BG29" i="3"/>
  <c r="BF29" i="3"/>
  <c r="BE29" i="3"/>
  <c r="BD29" i="3"/>
  <c r="BC29" i="3"/>
  <c r="BA29" i="3"/>
  <c r="AZ29" i="3"/>
  <c r="AY29" i="3"/>
  <c r="AW29" i="3"/>
  <c r="BB29" i="3"/>
  <c r="AX29" i="3"/>
  <c r="AV29" i="3"/>
  <c r="BG28" i="3"/>
  <c r="BF28" i="3"/>
  <c r="BE28" i="3"/>
  <c r="BD28" i="3"/>
  <c r="BC28" i="3"/>
  <c r="BA28" i="3"/>
  <c r="AZ28" i="3"/>
  <c r="AY28" i="3"/>
  <c r="AW28" i="3"/>
  <c r="BB28" i="3"/>
  <c r="AX28" i="3"/>
  <c r="AV28" i="3"/>
  <c r="BG27" i="3"/>
  <c r="BF27" i="3"/>
  <c r="BE27" i="3"/>
  <c r="BD27" i="3"/>
  <c r="BC27" i="3"/>
  <c r="BA27" i="3"/>
  <c r="AZ27" i="3"/>
  <c r="AY27" i="3"/>
  <c r="AW27" i="3"/>
  <c r="BB27" i="3"/>
  <c r="AX27" i="3"/>
  <c r="AV27" i="3"/>
  <c r="BG26" i="3"/>
  <c r="BF26" i="3"/>
  <c r="BE26" i="3"/>
  <c r="BD26" i="3"/>
  <c r="BC26" i="3"/>
  <c r="BA26" i="3"/>
  <c r="AZ26" i="3"/>
  <c r="AY26" i="3"/>
  <c r="AW26" i="3"/>
  <c r="BB26" i="3"/>
  <c r="AX26" i="3"/>
  <c r="AV26" i="3"/>
  <c r="BG25" i="3"/>
  <c r="BF25" i="3"/>
  <c r="BE25" i="3"/>
  <c r="BD25" i="3"/>
  <c r="BC25" i="3"/>
  <c r="BA25" i="3"/>
  <c r="AZ25" i="3"/>
  <c r="AY25" i="3"/>
  <c r="AW25" i="3"/>
  <c r="BB25" i="3"/>
  <c r="AX25" i="3"/>
  <c r="AV25" i="3"/>
  <c r="BG24" i="3"/>
  <c r="BF24" i="3"/>
  <c r="BE24" i="3"/>
  <c r="BD24" i="3"/>
  <c r="BC24" i="3"/>
  <c r="BA24" i="3"/>
  <c r="AZ24" i="3"/>
  <c r="AY24" i="3"/>
  <c r="AW24" i="3"/>
  <c r="BB24" i="3"/>
  <c r="AX24" i="3"/>
  <c r="AV24" i="3"/>
  <c r="BG23" i="3"/>
  <c r="BF23" i="3"/>
  <c r="BE23" i="3"/>
  <c r="BD23" i="3"/>
  <c r="BC23" i="3"/>
  <c r="BA23" i="3"/>
  <c r="AZ23" i="3"/>
  <c r="AY23" i="3"/>
  <c r="AW23" i="3"/>
  <c r="BB23" i="3"/>
  <c r="AX23" i="3"/>
  <c r="AV23" i="3"/>
  <c r="BG22" i="3"/>
  <c r="BF22" i="3"/>
  <c r="BE22" i="3"/>
  <c r="BD22" i="3"/>
  <c r="BC22" i="3"/>
  <c r="BA22" i="3"/>
  <c r="AZ22" i="3"/>
  <c r="AY22" i="3"/>
  <c r="AW22" i="3"/>
  <c r="BB22" i="3"/>
  <c r="AX22" i="3"/>
  <c r="AV22" i="3"/>
  <c r="BG21" i="3"/>
  <c r="BF21" i="3"/>
  <c r="BE21" i="3"/>
  <c r="BD21" i="3"/>
  <c r="BC21" i="3"/>
  <c r="BA21" i="3"/>
  <c r="AZ21" i="3"/>
  <c r="AY21" i="3"/>
  <c r="AW21" i="3"/>
  <c r="BB21" i="3"/>
  <c r="AX21" i="3"/>
  <c r="AV21" i="3"/>
  <c r="BG20" i="3"/>
  <c r="BF20" i="3"/>
  <c r="BE20" i="3"/>
  <c r="BD20" i="3"/>
  <c r="BC20" i="3"/>
  <c r="BA20" i="3"/>
  <c r="AZ20" i="3"/>
  <c r="AY20" i="3"/>
  <c r="AW20" i="3"/>
  <c r="BB20" i="3"/>
  <c r="AX20" i="3"/>
  <c r="AV20" i="3"/>
  <c r="BG19" i="3"/>
  <c r="BF19" i="3"/>
  <c r="BE19" i="3"/>
  <c r="BD19" i="3"/>
  <c r="BC19" i="3"/>
  <c r="BA19" i="3"/>
  <c r="AZ19" i="3"/>
  <c r="AY19" i="3"/>
  <c r="AW19" i="3"/>
  <c r="BB19" i="3"/>
  <c r="AX19" i="3"/>
  <c r="AV19" i="3"/>
  <c r="BG18" i="3"/>
  <c r="BF18" i="3"/>
  <c r="BE18" i="3"/>
  <c r="BD18" i="3"/>
  <c r="BC18" i="3"/>
  <c r="BA18" i="3"/>
  <c r="AZ18" i="3"/>
  <c r="AY18" i="3"/>
  <c r="AW18" i="3"/>
  <c r="BB18" i="3"/>
  <c r="AX18" i="3"/>
  <c r="AV18" i="3"/>
  <c r="BG17" i="3"/>
  <c r="BF17" i="3"/>
  <c r="BE17" i="3"/>
  <c r="BD17" i="3"/>
  <c r="BC17" i="3"/>
  <c r="BA17" i="3"/>
  <c r="AZ17" i="3"/>
  <c r="AY17" i="3"/>
  <c r="AW17" i="3"/>
  <c r="BB17" i="3"/>
  <c r="AX17" i="3"/>
  <c r="AV17" i="3"/>
  <c r="BG16" i="3"/>
  <c r="BF16" i="3"/>
  <c r="BE16" i="3"/>
  <c r="BD16" i="3"/>
  <c r="BC16" i="3"/>
  <c r="BA16" i="3"/>
  <c r="AZ16" i="3"/>
  <c r="AY16" i="3"/>
  <c r="AW16" i="3"/>
  <c r="BB16" i="3"/>
  <c r="AX16" i="3"/>
  <c r="AV16" i="3"/>
  <c r="BG15" i="3"/>
  <c r="BF15" i="3"/>
  <c r="BE15" i="3"/>
  <c r="BD15" i="3"/>
  <c r="BC15" i="3"/>
  <c r="BA15" i="3"/>
  <c r="AZ15" i="3"/>
  <c r="AY15" i="3"/>
  <c r="AW15" i="3"/>
  <c r="BB15" i="3"/>
  <c r="AX15" i="3"/>
  <c r="AV15" i="3"/>
  <c r="BG14" i="3"/>
  <c r="BF14" i="3"/>
  <c r="BE14" i="3"/>
  <c r="BD14" i="3"/>
  <c r="BC14" i="3"/>
  <c r="BA14" i="3"/>
  <c r="AZ14" i="3"/>
  <c r="AY14" i="3"/>
  <c r="AW14" i="3"/>
  <c r="BB14" i="3"/>
  <c r="AX14" i="3"/>
  <c r="AV14" i="3"/>
  <c r="BG13" i="3"/>
  <c r="BF13" i="3"/>
  <c r="BE13" i="3"/>
  <c r="BD13" i="3"/>
  <c r="BC13" i="3"/>
  <c r="BA13" i="3"/>
  <c r="AZ13" i="3"/>
  <c r="AW13" i="3"/>
  <c r="BB13" i="3"/>
  <c r="AX13" i="3"/>
  <c r="AV13" i="3"/>
  <c r="BG12" i="3"/>
  <c r="BF12" i="3"/>
  <c r="BE12" i="3"/>
  <c r="BD12" i="3"/>
  <c r="BC12" i="3"/>
  <c r="BA12" i="3"/>
  <c r="AZ12" i="3"/>
  <c r="AY12" i="3"/>
  <c r="AW12" i="3"/>
  <c r="BB12" i="3"/>
  <c r="AX12" i="3"/>
  <c r="AV12" i="3"/>
  <c r="BG11" i="3"/>
  <c r="BF11" i="3"/>
  <c r="BE11" i="3"/>
  <c r="BD11" i="3"/>
  <c r="BC11" i="3"/>
  <c r="BA11" i="3"/>
  <c r="AZ11" i="3"/>
  <c r="AW11" i="3"/>
  <c r="BB11" i="3"/>
  <c r="AX11" i="3"/>
  <c r="AV11" i="3"/>
  <c r="BG10" i="3"/>
  <c r="BF10" i="3"/>
  <c r="BE10" i="3"/>
  <c r="BD10" i="3"/>
  <c r="BC10" i="3"/>
  <c r="BA10" i="3"/>
  <c r="AZ10" i="3"/>
  <c r="AY10" i="3"/>
  <c r="AW10" i="3"/>
  <c r="BB10" i="3"/>
  <c r="AX10" i="3"/>
  <c r="AV10" i="3"/>
  <c r="BG9" i="3"/>
  <c r="BF9" i="3"/>
  <c r="BE9" i="3"/>
  <c r="BD9" i="3"/>
  <c r="BC9" i="3"/>
  <c r="BA9" i="3"/>
  <c r="AZ9" i="3"/>
  <c r="AY9" i="3"/>
  <c r="AW9" i="3"/>
  <c r="BB9" i="3"/>
  <c r="AX9" i="3"/>
  <c r="AV9" i="3"/>
  <c r="BG8" i="3"/>
  <c r="BF8" i="3"/>
  <c r="BE8" i="3"/>
  <c r="BD8" i="3"/>
  <c r="BC8" i="3"/>
  <c r="BA8" i="3"/>
  <c r="AZ8" i="3"/>
  <c r="AY8" i="3"/>
  <c r="AW8" i="3"/>
  <c r="BB8" i="3"/>
  <c r="AX8" i="3"/>
  <c r="AV8" i="3"/>
  <c r="BG7" i="3"/>
  <c r="BF7" i="3"/>
  <c r="BE7" i="3"/>
  <c r="BD7" i="3"/>
  <c r="BC7" i="3"/>
  <c r="BA7" i="3"/>
  <c r="AZ7" i="3"/>
  <c r="AY7" i="3"/>
  <c r="AW7" i="3"/>
  <c r="BB7" i="3"/>
  <c r="AX7" i="3"/>
  <c r="AV7" i="3"/>
  <c r="BG6" i="3"/>
  <c r="BF6" i="3"/>
  <c r="BE6" i="3"/>
  <c r="BD6" i="3"/>
  <c r="BC6" i="3"/>
  <c r="BA6" i="3"/>
  <c r="AZ6" i="3"/>
  <c r="AY6" i="3"/>
  <c r="AW6" i="3"/>
  <c r="BB6" i="3"/>
  <c r="AX6" i="3"/>
  <c r="AV6" i="3"/>
  <c r="BG5" i="3"/>
  <c r="BF5" i="3"/>
  <c r="BE5" i="3"/>
  <c r="BD5" i="3"/>
  <c r="BC5" i="3"/>
  <c r="BA5" i="3"/>
  <c r="AZ5" i="3"/>
  <c r="AY5" i="3"/>
  <c r="AW5" i="3"/>
  <c r="BB5" i="3"/>
  <c r="AX5" i="3"/>
  <c r="AV5" i="3"/>
  <c r="BG4" i="3"/>
  <c r="BF4" i="3"/>
  <c r="BE4" i="3"/>
  <c r="BD4" i="3"/>
  <c r="BC4" i="3"/>
  <c r="BA4" i="3"/>
  <c r="AZ4" i="3"/>
  <c r="AW4" i="3"/>
  <c r="BB4" i="3"/>
  <c r="AX4" i="3"/>
  <c r="AV4" i="3"/>
  <c r="BG3" i="3"/>
  <c r="BF3" i="3"/>
  <c r="BE3" i="3"/>
  <c r="BD3" i="3"/>
  <c r="BC3" i="3"/>
  <c r="BA3" i="3"/>
  <c r="AZ3" i="3"/>
  <c r="AW3" i="3"/>
  <c r="BB3" i="3"/>
  <c r="AX3" i="3"/>
  <c r="AV3" i="3"/>
  <c r="BG111" i="3"/>
  <c r="BF111" i="3"/>
  <c r="BH111" i="3" s="1"/>
  <c r="BE111" i="3"/>
  <c r="BD111" i="3"/>
  <c r="BC111" i="3"/>
  <c r="BA111" i="3"/>
  <c r="AZ111" i="3"/>
  <c r="AY111" i="3"/>
  <c r="AW111" i="3"/>
  <c r="BB111" i="3"/>
  <c r="AX111" i="3"/>
  <c r="AV111" i="3"/>
  <c r="BG110" i="3"/>
  <c r="BF110" i="3"/>
  <c r="BE110" i="3"/>
  <c r="BD110" i="3"/>
  <c r="BC110" i="3"/>
  <c r="BA110" i="3"/>
  <c r="AZ110" i="3"/>
  <c r="AY110" i="3"/>
  <c r="AW110" i="3"/>
  <c r="BB110" i="3"/>
  <c r="AX110" i="3"/>
  <c r="AV110" i="3"/>
  <c r="BG123" i="3"/>
  <c r="BF123" i="3"/>
  <c r="BH123" i="3" s="1"/>
  <c r="BE123" i="3"/>
  <c r="BD123" i="3"/>
  <c r="BC123" i="3"/>
  <c r="BA123" i="3"/>
  <c r="AZ123" i="3"/>
  <c r="AY123" i="3"/>
  <c r="AW123" i="3"/>
  <c r="BB123" i="3"/>
  <c r="AX123" i="3"/>
  <c r="AV123" i="3"/>
  <c r="BG122" i="3"/>
  <c r="BF122" i="3"/>
  <c r="BH122" i="3" s="1"/>
  <c r="BE122" i="3"/>
  <c r="BD122" i="3"/>
  <c r="BC122" i="3"/>
  <c r="BA122" i="3"/>
  <c r="AZ122" i="3"/>
  <c r="AY122" i="3"/>
  <c r="AW122" i="3"/>
  <c r="BB122" i="3"/>
  <c r="AX122" i="3"/>
  <c r="AV122" i="3"/>
  <c r="BG121" i="3"/>
  <c r="BF121" i="3"/>
  <c r="BH121" i="3" s="1"/>
  <c r="BE121" i="3"/>
  <c r="BD121" i="3"/>
  <c r="BC121" i="3"/>
  <c r="BA121" i="3"/>
  <c r="AZ121" i="3"/>
  <c r="AY121" i="3"/>
  <c r="AW121" i="3"/>
  <c r="BB121" i="3"/>
  <c r="AX121" i="3"/>
  <c r="AV121" i="3"/>
  <c r="BG120" i="3"/>
  <c r="BF120" i="3"/>
  <c r="BH120" i="3" s="1"/>
  <c r="BE120" i="3"/>
  <c r="BD120" i="3"/>
  <c r="BC120" i="3"/>
  <c r="BA120" i="3"/>
  <c r="AZ120" i="3"/>
  <c r="AY120" i="3"/>
  <c r="AW120" i="3"/>
  <c r="BB120" i="3"/>
  <c r="AX120" i="3"/>
  <c r="AV120" i="3"/>
  <c r="BG119" i="3"/>
  <c r="BF119" i="3"/>
  <c r="BH119" i="3" s="1"/>
  <c r="BE119" i="3"/>
  <c r="BD119" i="3"/>
  <c r="BC119" i="3"/>
  <c r="BA119" i="3"/>
  <c r="AZ119" i="3"/>
  <c r="AY119" i="3"/>
  <c r="AW119" i="3"/>
  <c r="BB119" i="3"/>
  <c r="AX119" i="3"/>
  <c r="AV119" i="3"/>
  <c r="BG118" i="3"/>
  <c r="BF118" i="3"/>
  <c r="BH118" i="3" s="1"/>
  <c r="BE118" i="3"/>
  <c r="BD118" i="3"/>
  <c r="BC118" i="3"/>
  <c r="BA118" i="3"/>
  <c r="AZ118" i="3"/>
  <c r="AY118" i="3"/>
  <c r="AW118" i="3"/>
  <c r="BB118" i="3"/>
  <c r="AX118" i="3"/>
  <c r="AV118" i="3"/>
  <c r="BG117" i="3"/>
  <c r="BF117" i="3"/>
  <c r="BH117" i="3" s="1"/>
  <c r="BE117" i="3"/>
  <c r="BD117" i="3"/>
  <c r="BC117" i="3"/>
  <c r="BA117" i="3"/>
  <c r="AZ117" i="3"/>
  <c r="AY117" i="3"/>
  <c r="AW117" i="3"/>
  <c r="BB117" i="3"/>
  <c r="AX117" i="3"/>
  <c r="AV117" i="3"/>
  <c r="BG116" i="3"/>
  <c r="BF116" i="3"/>
  <c r="BH116" i="3" s="1"/>
  <c r="BE116" i="3"/>
  <c r="BD116" i="3"/>
  <c r="BC116" i="3"/>
  <c r="BA116" i="3"/>
  <c r="AZ116" i="3"/>
  <c r="AY116" i="3"/>
  <c r="AW116" i="3"/>
  <c r="BB116" i="3"/>
  <c r="AX116" i="3"/>
  <c r="AV116" i="3"/>
  <c r="BG115" i="3"/>
  <c r="BF115" i="3"/>
  <c r="BH115" i="3" s="1"/>
  <c r="BE115" i="3"/>
  <c r="BD115" i="3"/>
  <c r="BC115" i="3"/>
  <c r="BA115" i="3"/>
  <c r="AZ115" i="3"/>
  <c r="AY115" i="3"/>
  <c r="AW115" i="3"/>
  <c r="BB115" i="3"/>
  <c r="AX115" i="3"/>
  <c r="AV115" i="3"/>
  <c r="BG114" i="3"/>
  <c r="BF114" i="3"/>
  <c r="BH114" i="3" s="1"/>
  <c r="BE114" i="3"/>
  <c r="BD114" i="3"/>
  <c r="BC114" i="3"/>
  <c r="BA114" i="3"/>
  <c r="AZ114" i="3"/>
  <c r="AY114" i="3"/>
  <c r="AW114" i="3"/>
  <c r="BB114" i="3"/>
  <c r="AX114" i="3"/>
  <c r="AV114" i="3"/>
  <c r="BG113" i="3"/>
  <c r="BF113" i="3"/>
  <c r="BH113" i="3" s="1"/>
  <c r="BE113" i="3"/>
  <c r="BD113" i="3"/>
  <c r="BC113" i="3"/>
  <c r="BA113" i="3"/>
  <c r="AZ113" i="3"/>
  <c r="AY113" i="3"/>
  <c r="AW113" i="3"/>
  <c r="BB113" i="3"/>
  <c r="AX113" i="3"/>
  <c r="AV113" i="3"/>
  <c r="BG112" i="3"/>
  <c r="BF112" i="3"/>
  <c r="BH112" i="3" s="1"/>
  <c r="BE112" i="3"/>
  <c r="BD112" i="3"/>
  <c r="BC112" i="3"/>
  <c r="BA112" i="3"/>
  <c r="AZ112" i="3"/>
  <c r="AY112" i="3"/>
  <c r="AW112" i="3"/>
  <c r="BB112" i="3"/>
  <c r="AX112" i="3"/>
  <c r="AV112" i="3"/>
  <c r="BG2" i="3"/>
  <c r="BF2" i="3"/>
  <c r="BE2" i="3"/>
  <c r="BD2" i="3"/>
  <c r="BC2" i="3"/>
  <c r="BA2" i="3"/>
  <c r="AZ2" i="3"/>
  <c r="AW2" i="3"/>
  <c r="BB2" i="3"/>
  <c r="AX2" i="3"/>
  <c r="AV2" i="3"/>
  <c r="AY2" i="3"/>
  <c r="AY108" i="3"/>
  <c r="AY95" i="3"/>
  <c r="AY84" i="3"/>
  <c r="AY78" i="3"/>
  <c r="AY38" i="3"/>
  <c r="AY13" i="3"/>
  <c r="AY11" i="3"/>
  <c r="AY4" i="3"/>
  <c r="AY3" i="3"/>
  <c r="BH2" i="3"/>
  <c r="BH403" i="3"/>
  <c r="BH110" i="3"/>
  <c r="BH109" i="3"/>
  <c r="BH108" i="3"/>
  <c r="BH107" i="3"/>
  <c r="BH106" i="3"/>
  <c r="BH105" i="3"/>
  <c r="BH104" i="3"/>
  <c r="BH103" i="3"/>
  <c r="BH102" i="3"/>
  <c r="BH101" i="3"/>
  <c r="BH100" i="3"/>
  <c r="BH99" i="3"/>
  <c r="BH98" i="3"/>
  <c r="BH97" i="3"/>
  <c r="BH96" i="3"/>
  <c r="BH95" i="3"/>
  <c r="BH94" i="3"/>
  <c r="BH93" i="3"/>
  <c r="BH92" i="3"/>
  <c r="BH91" i="3"/>
  <c r="BH90" i="3"/>
  <c r="BH89" i="3"/>
  <c r="BH88" i="3"/>
  <c r="BH87" i="3"/>
  <c r="BH86" i="3"/>
  <c r="BH85" i="3"/>
  <c r="BH84" i="3"/>
  <c r="BH83" i="3"/>
  <c r="BH82" i="3"/>
  <c r="BH81" i="3"/>
  <c r="BH80" i="3"/>
  <c r="BH79" i="3"/>
  <c r="BH78" i="3"/>
  <c r="BH77" i="3"/>
  <c r="BH76" i="3"/>
  <c r="BH75" i="3"/>
  <c r="BH74" i="3"/>
  <c r="BH73" i="3"/>
  <c r="BH72" i="3"/>
  <c r="BH71" i="3"/>
  <c r="BH70" i="3"/>
  <c r="BH69" i="3"/>
  <c r="BH68" i="3"/>
  <c r="BH67" i="3"/>
  <c r="BH66" i="3"/>
  <c r="BH65" i="3"/>
  <c r="BH64" i="3"/>
  <c r="BH63" i="3"/>
  <c r="BH62" i="3"/>
  <c r="BH61" i="3"/>
  <c r="BH60" i="3"/>
  <c r="BH59" i="3"/>
  <c r="BH58" i="3"/>
  <c r="BH57" i="3"/>
  <c r="BH56" i="3"/>
  <c r="BH55" i="3"/>
  <c r="BH54" i="3"/>
  <c r="BH53" i="3"/>
  <c r="BH52" i="3"/>
  <c r="BH51" i="3"/>
  <c r="BH50" i="3"/>
  <c r="BH49" i="3"/>
  <c r="BH48" i="3"/>
  <c r="BH47" i="3"/>
  <c r="BH46" i="3"/>
  <c r="BH45" i="3"/>
  <c r="BH44" i="3"/>
  <c r="BH43" i="3"/>
  <c r="BH42" i="3"/>
  <c r="BH41" i="3"/>
  <c r="BH40" i="3"/>
  <c r="BH39" i="3"/>
  <c r="BH38" i="3"/>
  <c r="BH37" i="3"/>
  <c r="BH36" i="3"/>
  <c r="BH35" i="3"/>
  <c r="BH34" i="3"/>
  <c r="BH33" i="3"/>
  <c r="BH32" i="3"/>
  <c r="BH31" i="3"/>
  <c r="BH30" i="3"/>
  <c r="BH29" i="3"/>
  <c r="BH28" i="3"/>
  <c r="BH27" i="3"/>
  <c r="BH26" i="3"/>
  <c r="BH25" i="3"/>
  <c r="BH24" i="3"/>
  <c r="BH23" i="3"/>
  <c r="BH22" i="3"/>
  <c r="BH21" i="3"/>
  <c r="BH20" i="3"/>
  <c r="BH19" i="3"/>
  <c r="BH18" i="3"/>
  <c r="BH17" i="3"/>
  <c r="BH16" i="3"/>
  <c r="BH15" i="3"/>
  <c r="BH14" i="3"/>
  <c r="BH13" i="3"/>
  <c r="BH12" i="3"/>
  <c r="BH11" i="3"/>
  <c r="BH10" i="3"/>
  <c r="BH9" i="3"/>
  <c r="BH8" i="3"/>
  <c r="BH7" i="3"/>
  <c r="BH6" i="3"/>
  <c r="BH5" i="3"/>
  <c r="BH4" i="3"/>
  <c r="BH3" i="3"/>
  <c r="AD2" i="5"/>
  <c r="AC2" i="5"/>
  <c r="AC3" i="5"/>
  <c r="AC2" i="3" l="1" a="1"/>
  <c r="AC2" i="3" s="1"/>
  <c r="AK2" i="3"/>
  <c r="AL2" i="3"/>
  <c r="AM2" i="3"/>
  <c r="AN2" i="3"/>
  <c r="AO2" i="3"/>
  <c r="AP2" i="3"/>
  <c r="AQ2" i="3"/>
  <c r="AR2" i="3"/>
  <c r="AS2" i="3"/>
  <c r="AT2" i="3"/>
  <c r="AU2" i="3"/>
  <c r="AJ2" i="3"/>
  <c r="B11" i="14" s="1" a="1"/>
  <c r="B11" i="14" s="1"/>
  <c r="R556" i="3"/>
  <c r="Q556" i="3"/>
  <c r="R555" i="3"/>
  <c r="Q555" i="3"/>
  <c r="R554" i="3"/>
  <c r="Q554" i="3"/>
  <c r="R553" i="3"/>
  <c r="Q553" i="3"/>
  <c r="R552" i="3"/>
  <c r="Q552" i="3"/>
  <c r="R551" i="3"/>
  <c r="Q551" i="3"/>
  <c r="R550" i="3"/>
  <c r="Q550" i="3"/>
  <c r="R549" i="3"/>
  <c r="Q549" i="3"/>
  <c r="R548" i="3"/>
  <c r="Q548" i="3"/>
  <c r="R547" i="3"/>
  <c r="Q547" i="3"/>
  <c r="R546" i="3"/>
  <c r="Q546" i="3"/>
  <c r="R545" i="3"/>
  <c r="Q545" i="3"/>
  <c r="R544" i="3"/>
  <c r="Q544" i="3"/>
  <c r="R543" i="3"/>
  <c r="Q543" i="3"/>
  <c r="R542" i="3"/>
  <c r="Q542" i="3"/>
  <c r="R541" i="3"/>
  <c r="Q541" i="3"/>
  <c r="R540" i="3"/>
  <c r="Q540" i="3"/>
  <c r="R539" i="3"/>
  <c r="Q539" i="3"/>
  <c r="R538" i="3"/>
  <c r="Q538" i="3"/>
  <c r="R537" i="3"/>
  <c r="Q537" i="3"/>
  <c r="R536" i="3"/>
  <c r="Q536" i="3"/>
  <c r="R535" i="3"/>
  <c r="Q535" i="3"/>
  <c r="R534" i="3"/>
  <c r="Q534" i="3"/>
  <c r="R533" i="3"/>
  <c r="Q533" i="3"/>
  <c r="R532" i="3"/>
  <c r="Q532" i="3"/>
  <c r="R531" i="3"/>
  <c r="Q531" i="3"/>
  <c r="R530" i="3"/>
  <c r="Q530" i="3"/>
  <c r="R529" i="3"/>
  <c r="Q529" i="3"/>
  <c r="R528" i="3"/>
  <c r="Q528" i="3"/>
  <c r="R527" i="3"/>
  <c r="Q527" i="3"/>
  <c r="R526" i="3"/>
  <c r="Q526" i="3"/>
  <c r="R525" i="3"/>
  <c r="Q525" i="3"/>
  <c r="R524" i="3"/>
  <c r="Q524" i="3"/>
  <c r="R523" i="3"/>
  <c r="Q523" i="3"/>
  <c r="R522" i="3"/>
  <c r="Q522" i="3"/>
  <c r="R521" i="3"/>
  <c r="Q521" i="3"/>
  <c r="R520" i="3"/>
  <c r="Q520" i="3"/>
  <c r="R519" i="3"/>
  <c r="Q519" i="3"/>
  <c r="R518" i="3"/>
  <c r="Q518" i="3"/>
  <c r="R517" i="3"/>
  <c r="Q517" i="3"/>
  <c r="R516" i="3"/>
  <c r="Q516" i="3"/>
  <c r="R515" i="3"/>
  <c r="Q515" i="3"/>
  <c r="R514" i="3"/>
  <c r="Q514" i="3"/>
  <c r="R513" i="3"/>
  <c r="Q513" i="3"/>
  <c r="R512" i="3"/>
  <c r="Q512" i="3"/>
  <c r="R511" i="3"/>
  <c r="Q511" i="3"/>
  <c r="R510" i="3"/>
  <c r="Q510" i="3"/>
  <c r="R509" i="3"/>
  <c r="Q509" i="3"/>
  <c r="R508" i="3"/>
  <c r="Q508" i="3"/>
  <c r="R507" i="3"/>
  <c r="Q507" i="3"/>
  <c r="R506" i="3"/>
  <c r="Q506" i="3"/>
  <c r="R505" i="3"/>
  <c r="Q505" i="3"/>
  <c r="R504" i="3"/>
  <c r="Q504" i="3"/>
  <c r="R503" i="3"/>
  <c r="Q503" i="3"/>
  <c r="R502" i="3"/>
  <c r="Q502" i="3"/>
  <c r="R501" i="3"/>
  <c r="Q501" i="3"/>
  <c r="R500" i="3"/>
  <c r="Q500" i="3"/>
  <c r="R499" i="3"/>
  <c r="Q499" i="3"/>
  <c r="R498" i="3"/>
  <c r="Q498" i="3"/>
  <c r="R497" i="3"/>
  <c r="Q497" i="3"/>
  <c r="R496" i="3"/>
  <c r="Q496" i="3"/>
  <c r="R495" i="3"/>
  <c r="Q495" i="3"/>
  <c r="R494" i="3"/>
  <c r="Q494" i="3"/>
  <c r="R493" i="3"/>
  <c r="Q493" i="3"/>
  <c r="R492" i="3"/>
  <c r="Q492" i="3"/>
  <c r="R491" i="3"/>
  <c r="Q491" i="3"/>
  <c r="R490" i="3"/>
  <c r="Q490" i="3"/>
  <c r="R489" i="3"/>
  <c r="Q489" i="3"/>
  <c r="R488" i="3"/>
  <c r="Q488" i="3"/>
  <c r="R487" i="3"/>
  <c r="Q487" i="3"/>
  <c r="R486" i="3"/>
  <c r="Q486" i="3"/>
  <c r="R485" i="3"/>
  <c r="Q485" i="3"/>
  <c r="R484" i="3"/>
  <c r="Q484" i="3"/>
  <c r="R483" i="3"/>
  <c r="Q483" i="3"/>
  <c r="R482" i="3"/>
  <c r="Q482" i="3"/>
  <c r="R481" i="3"/>
  <c r="Q481" i="3"/>
  <c r="R480" i="3"/>
  <c r="Q480" i="3"/>
  <c r="R479" i="3"/>
  <c r="Q479" i="3"/>
  <c r="R478" i="3"/>
  <c r="Q478" i="3"/>
  <c r="R477" i="3"/>
  <c r="Q477" i="3"/>
  <c r="R476" i="3"/>
  <c r="Q476" i="3"/>
  <c r="R475" i="3"/>
  <c r="Q475" i="3"/>
  <c r="R474" i="3"/>
  <c r="Q474" i="3"/>
  <c r="R473" i="3"/>
  <c r="Q473" i="3"/>
  <c r="R472" i="3"/>
  <c r="Q472" i="3"/>
  <c r="R471" i="3"/>
  <c r="Q471" i="3"/>
  <c r="R470" i="3"/>
  <c r="Q470" i="3"/>
  <c r="R469" i="3"/>
  <c r="Q469" i="3"/>
  <c r="R468" i="3"/>
  <c r="Q468" i="3"/>
  <c r="R467" i="3"/>
  <c r="Q467" i="3"/>
  <c r="R466" i="3"/>
  <c r="Q466" i="3"/>
  <c r="R465" i="3"/>
  <c r="Q465" i="3"/>
  <c r="R464" i="3"/>
  <c r="Q464" i="3"/>
  <c r="R463" i="3"/>
  <c r="Q463" i="3"/>
  <c r="R462" i="3"/>
  <c r="Q462" i="3"/>
  <c r="R461" i="3"/>
  <c r="Q461" i="3"/>
  <c r="R460" i="3"/>
  <c r="Q460" i="3"/>
  <c r="R459" i="3"/>
  <c r="Q459" i="3"/>
  <c r="R458" i="3"/>
  <c r="Q458" i="3"/>
  <c r="R457" i="3"/>
  <c r="Q457" i="3"/>
  <c r="R456" i="3"/>
  <c r="Q456" i="3"/>
  <c r="R455" i="3"/>
  <c r="Q455" i="3"/>
  <c r="R454" i="3"/>
  <c r="Q454" i="3"/>
  <c r="R453" i="3"/>
  <c r="Q453" i="3"/>
  <c r="R452" i="3"/>
  <c r="Q452" i="3"/>
  <c r="R451" i="3"/>
  <c r="Q451" i="3"/>
  <c r="R450" i="3"/>
  <c r="Q450" i="3"/>
  <c r="R449" i="3"/>
  <c r="Q449" i="3"/>
  <c r="R448" i="3"/>
  <c r="Q448" i="3"/>
  <c r="R447" i="3"/>
  <c r="Q447" i="3"/>
  <c r="R446" i="3"/>
  <c r="Q446" i="3"/>
  <c r="R445" i="3"/>
  <c r="Q445" i="3"/>
  <c r="R444" i="3"/>
  <c r="Q444" i="3"/>
  <c r="R443" i="3"/>
  <c r="Q443" i="3"/>
  <c r="R442" i="3"/>
  <c r="Q442" i="3"/>
  <c r="R441" i="3"/>
  <c r="Q441" i="3"/>
  <c r="R440" i="3"/>
  <c r="Q440" i="3"/>
  <c r="R439" i="3"/>
  <c r="Q439" i="3"/>
  <c r="R438" i="3"/>
  <c r="Q438" i="3"/>
  <c r="R437" i="3"/>
  <c r="Q437" i="3"/>
  <c r="R436" i="3"/>
  <c r="Q436" i="3"/>
  <c r="R435" i="3"/>
  <c r="Q435" i="3"/>
  <c r="R434" i="3"/>
  <c r="Q434" i="3"/>
  <c r="R433" i="3"/>
  <c r="Q433" i="3"/>
  <c r="R432" i="3"/>
  <c r="Q432" i="3"/>
  <c r="R431" i="3"/>
  <c r="Q431" i="3"/>
  <c r="R430" i="3"/>
  <c r="Q430" i="3"/>
  <c r="R429" i="3"/>
  <c r="Q429" i="3"/>
  <c r="R428" i="3"/>
  <c r="Q428" i="3"/>
  <c r="R427" i="3"/>
  <c r="Q427" i="3"/>
  <c r="R426" i="3"/>
  <c r="Q426" i="3"/>
  <c r="R425" i="3"/>
  <c r="Q425" i="3"/>
  <c r="R424" i="3"/>
  <c r="Q424" i="3"/>
  <c r="R423" i="3"/>
  <c r="Q423" i="3"/>
  <c r="R422" i="3"/>
  <c r="Q422" i="3"/>
  <c r="R421" i="3"/>
  <c r="Q421" i="3"/>
  <c r="R420" i="3"/>
  <c r="Q420" i="3"/>
  <c r="R419" i="3"/>
  <c r="Q419" i="3"/>
  <c r="R418" i="3"/>
  <c r="Q418" i="3"/>
  <c r="R417" i="3"/>
  <c r="Q417" i="3"/>
  <c r="R416" i="3"/>
  <c r="Q416" i="3"/>
  <c r="R415" i="3"/>
  <c r="Q415" i="3"/>
  <c r="R414" i="3"/>
  <c r="Q414" i="3"/>
  <c r="R413" i="3"/>
  <c r="Q413" i="3"/>
  <c r="R412" i="3"/>
  <c r="Q412" i="3"/>
  <c r="R411" i="3"/>
  <c r="Q411" i="3"/>
  <c r="R410" i="3"/>
  <c r="Q410" i="3"/>
  <c r="R409" i="3"/>
  <c r="Q409" i="3"/>
  <c r="R408" i="3"/>
  <c r="Q408" i="3"/>
  <c r="R407" i="3"/>
  <c r="Q407" i="3"/>
  <c r="R406" i="3"/>
  <c r="Q406" i="3"/>
  <c r="R405" i="3"/>
  <c r="Q405" i="3"/>
  <c r="R404" i="3"/>
  <c r="Q404" i="3"/>
  <c r="R403" i="3"/>
  <c r="Q403" i="3"/>
  <c r="R402" i="3"/>
  <c r="Q402" i="3"/>
  <c r="R401" i="3"/>
  <c r="Q401" i="3"/>
  <c r="R400" i="3"/>
  <c r="Q400" i="3"/>
  <c r="R399" i="3"/>
  <c r="Q399" i="3"/>
  <c r="R398" i="3"/>
  <c r="Q398" i="3"/>
  <c r="R397" i="3"/>
  <c r="Q397" i="3"/>
  <c r="R396" i="3"/>
  <c r="Q396" i="3"/>
  <c r="R395" i="3"/>
  <c r="Q395" i="3"/>
  <c r="R394" i="3"/>
  <c r="Q394" i="3"/>
  <c r="R393" i="3"/>
  <c r="Q393" i="3"/>
  <c r="R392" i="3"/>
  <c r="Q392" i="3"/>
  <c r="R391" i="3"/>
  <c r="Q391" i="3"/>
  <c r="R390" i="3"/>
  <c r="Q390" i="3"/>
  <c r="R389" i="3"/>
  <c r="Q389" i="3"/>
  <c r="R388" i="3"/>
  <c r="Q388" i="3"/>
  <c r="R387" i="3"/>
  <c r="Q387" i="3"/>
  <c r="R386" i="3"/>
  <c r="Q386" i="3"/>
  <c r="R385" i="3"/>
  <c r="Q385" i="3"/>
  <c r="R384" i="3"/>
  <c r="Q384" i="3"/>
  <c r="R383" i="3"/>
  <c r="Q383" i="3"/>
  <c r="R382" i="3"/>
  <c r="Q382" i="3"/>
  <c r="R381" i="3"/>
  <c r="Q381" i="3"/>
  <c r="R380" i="3"/>
  <c r="Q380" i="3"/>
  <c r="R379" i="3"/>
  <c r="Q379" i="3"/>
  <c r="R378" i="3"/>
  <c r="Q378" i="3"/>
  <c r="R377" i="3"/>
  <c r="Q377" i="3"/>
  <c r="R376" i="3"/>
  <c r="Q376" i="3"/>
  <c r="R375" i="3"/>
  <c r="Q375" i="3"/>
  <c r="R374" i="3"/>
  <c r="Q374" i="3"/>
  <c r="R373" i="3"/>
  <c r="Q373" i="3"/>
  <c r="R372" i="3"/>
  <c r="Q372" i="3"/>
  <c r="R371" i="3"/>
  <c r="Q371" i="3"/>
  <c r="R370" i="3"/>
  <c r="Q370" i="3"/>
  <c r="R369" i="3"/>
  <c r="Q369" i="3"/>
  <c r="R368" i="3"/>
  <c r="Q368" i="3"/>
  <c r="R367" i="3"/>
  <c r="Q367" i="3"/>
  <c r="R366" i="3"/>
  <c r="Q366" i="3"/>
  <c r="R365" i="3"/>
  <c r="Q365" i="3"/>
  <c r="R364" i="3"/>
  <c r="Q364" i="3"/>
  <c r="R363" i="3"/>
  <c r="Q363" i="3"/>
  <c r="R362" i="3"/>
  <c r="Q362" i="3"/>
  <c r="R361" i="3"/>
  <c r="Q361" i="3"/>
  <c r="R360" i="3"/>
  <c r="Q360" i="3"/>
  <c r="R359" i="3"/>
  <c r="Q359" i="3"/>
  <c r="R358" i="3"/>
  <c r="Q358" i="3"/>
  <c r="R357" i="3"/>
  <c r="Q357" i="3"/>
  <c r="R356" i="3"/>
  <c r="Q356" i="3"/>
  <c r="R355" i="3"/>
  <c r="Q355" i="3"/>
  <c r="R354" i="3"/>
  <c r="Q354" i="3"/>
  <c r="R353" i="3"/>
  <c r="Q353" i="3"/>
  <c r="R352" i="3"/>
  <c r="Q352" i="3"/>
  <c r="R351" i="3"/>
  <c r="Q351" i="3"/>
  <c r="R350" i="3"/>
  <c r="Q350" i="3"/>
  <c r="R349" i="3"/>
  <c r="Q349" i="3"/>
  <c r="R348" i="3"/>
  <c r="Q348" i="3"/>
  <c r="R347" i="3"/>
  <c r="Q347" i="3"/>
  <c r="R346" i="3"/>
  <c r="Q346" i="3"/>
  <c r="R345" i="3"/>
  <c r="Q345" i="3"/>
  <c r="R344" i="3"/>
  <c r="Q344" i="3"/>
  <c r="R343" i="3"/>
  <c r="Q343" i="3"/>
  <c r="R342" i="3"/>
  <c r="Q342" i="3"/>
  <c r="R341" i="3"/>
  <c r="Q341" i="3"/>
  <c r="R340" i="3"/>
  <c r="Q340" i="3"/>
  <c r="R339" i="3"/>
  <c r="Q339" i="3"/>
  <c r="R338" i="3"/>
  <c r="Q338" i="3"/>
  <c r="R337" i="3"/>
  <c r="Q337" i="3"/>
  <c r="R336" i="3"/>
  <c r="Q336" i="3"/>
  <c r="R335" i="3"/>
  <c r="Q335" i="3"/>
  <c r="R334" i="3"/>
  <c r="Q334" i="3"/>
  <c r="R333" i="3"/>
  <c r="Q333" i="3"/>
  <c r="R332" i="3"/>
  <c r="Q332" i="3"/>
  <c r="R331" i="3"/>
  <c r="Q331" i="3"/>
  <c r="R330" i="3"/>
  <c r="Q330" i="3"/>
  <c r="R329" i="3"/>
  <c r="Q329" i="3"/>
  <c r="R328" i="3"/>
  <c r="Q328" i="3"/>
  <c r="R327" i="3"/>
  <c r="Q327" i="3"/>
  <c r="R326" i="3"/>
  <c r="Q326" i="3"/>
  <c r="R325" i="3"/>
  <c r="Q325" i="3"/>
  <c r="R324" i="3"/>
  <c r="Q324" i="3"/>
  <c r="R323" i="3"/>
  <c r="Q323" i="3"/>
  <c r="R322" i="3"/>
  <c r="Q322" i="3"/>
  <c r="R321" i="3"/>
  <c r="Q321" i="3"/>
  <c r="R320" i="3"/>
  <c r="Q320" i="3"/>
  <c r="R319" i="3"/>
  <c r="Q319" i="3"/>
  <c r="R318" i="3"/>
  <c r="Q318" i="3"/>
  <c r="R317" i="3"/>
  <c r="Q317" i="3"/>
  <c r="R316" i="3"/>
  <c r="Q316" i="3"/>
  <c r="R315" i="3"/>
  <c r="Q315" i="3"/>
  <c r="R314" i="3"/>
  <c r="Q314" i="3"/>
  <c r="R313" i="3"/>
  <c r="Q313" i="3"/>
  <c r="R312" i="3"/>
  <c r="Q312" i="3"/>
  <c r="R311" i="3"/>
  <c r="Q311" i="3"/>
  <c r="R310" i="3"/>
  <c r="Q310" i="3"/>
  <c r="R309" i="3"/>
  <c r="Q309" i="3"/>
  <c r="R308" i="3"/>
  <c r="Q308" i="3"/>
  <c r="R307" i="3"/>
  <c r="Q307" i="3"/>
  <c r="R306" i="3"/>
  <c r="Q306" i="3"/>
  <c r="R305" i="3"/>
  <c r="Q305" i="3"/>
  <c r="R304" i="3"/>
  <c r="Q304" i="3"/>
  <c r="R303" i="3"/>
  <c r="Q303" i="3"/>
  <c r="R302" i="3"/>
  <c r="Q302" i="3"/>
  <c r="R301" i="3"/>
  <c r="Q301" i="3"/>
  <c r="R300" i="3"/>
  <c r="Q300" i="3"/>
  <c r="R299" i="3"/>
  <c r="Q299" i="3"/>
  <c r="R298" i="3"/>
  <c r="Q298" i="3"/>
  <c r="R297" i="3"/>
  <c r="Q297" i="3"/>
  <c r="R296" i="3"/>
  <c r="Q296" i="3"/>
  <c r="R295" i="3"/>
  <c r="Q295" i="3"/>
  <c r="R294" i="3"/>
  <c r="Q294" i="3"/>
  <c r="R293" i="3"/>
  <c r="Q293" i="3"/>
  <c r="R292" i="3"/>
  <c r="Q292" i="3"/>
  <c r="R291" i="3"/>
  <c r="Q291" i="3"/>
  <c r="R290" i="3"/>
  <c r="Q290" i="3"/>
  <c r="R289" i="3"/>
  <c r="Q289" i="3"/>
  <c r="R288" i="3"/>
  <c r="Q288" i="3"/>
  <c r="R287" i="3"/>
  <c r="Q287" i="3"/>
  <c r="R286" i="3"/>
  <c r="Q286" i="3"/>
  <c r="R285" i="3"/>
  <c r="Q285" i="3"/>
  <c r="R284" i="3"/>
  <c r="Q284" i="3"/>
  <c r="R283" i="3"/>
  <c r="Q283" i="3"/>
  <c r="R282" i="3"/>
  <c r="Q282" i="3"/>
  <c r="R281" i="3"/>
  <c r="Q281" i="3"/>
  <c r="R280" i="3"/>
  <c r="Q280" i="3"/>
  <c r="R279" i="3"/>
  <c r="Q279" i="3"/>
  <c r="R278" i="3"/>
  <c r="Q278" i="3"/>
  <c r="R277" i="3"/>
  <c r="Q277" i="3"/>
  <c r="R276" i="3"/>
  <c r="Q276" i="3"/>
  <c r="R275" i="3"/>
  <c r="Q275" i="3"/>
  <c r="R274" i="3"/>
  <c r="Q274" i="3"/>
  <c r="R273" i="3"/>
  <c r="Q273" i="3"/>
  <c r="R272" i="3"/>
  <c r="Q272" i="3"/>
  <c r="R271" i="3"/>
  <c r="Q271" i="3"/>
  <c r="R270" i="3"/>
  <c r="Q270" i="3"/>
  <c r="R269" i="3"/>
  <c r="Q269" i="3"/>
  <c r="R268" i="3"/>
  <c r="Q268" i="3"/>
  <c r="R267" i="3"/>
  <c r="Q267" i="3"/>
  <c r="R266" i="3"/>
  <c r="Q266" i="3"/>
  <c r="R265" i="3"/>
  <c r="Q265" i="3"/>
  <c r="R264" i="3"/>
  <c r="Q264" i="3"/>
  <c r="R263" i="3"/>
  <c r="Q263" i="3"/>
  <c r="R262" i="3"/>
  <c r="Q262" i="3"/>
  <c r="R261" i="3"/>
  <c r="Q261" i="3"/>
  <c r="R260" i="3"/>
  <c r="Q260" i="3"/>
  <c r="R259" i="3"/>
  <c r="Q259" i="3"/>
  <c r="R258" i="3"/>
  <c r="Q258" i="3"/>
  <c r="R257" i="3"/>
  <c r="Q257" i="3"/>
  <c r="R256" i="3"/>
  <c r="Q256" i="3"/>
  <c r="R255" i="3"/>
  <c r="Q255" i="3"/>
  <c r="R254" i="3"/>
  <c r="Q254" i="3"/>
  <c r="R253" i="3"/>
  <c r="Q253" i="3"/>
  <c r="R252" i="3"/>
  <c r="Q252" i="3"/>
  <c r="R251" i="3"/>
  <c r="Q251" i="3"/>
  <c r="R250" i="3"/>
  <c r="Q250" i="3"/>
  <c r="R249" i="3"/>
  <c r="Q249" i="3"/>
  <c r="R248" i="3"/>
  <c r="Q248" i="3"/>
  <c r="R247" i="3"/>
  <c r="Q247" i="3"/>
  <c r="R246" i="3"/>
  <c r="Q246" i="3"/>
  <c r="R245" i="3"/>
  <c r="Q245" i="3"/>
  <c r="R244" i="3"/>
  <c r="Q244" i="3"/>
  <c r="R243" i="3"/>
  <c r="Q243" i="3"/>
  <c r="R242" i="3"/>
  <c r="Q242" i="3"/>
  <c r="R241" i="3"/>
  <c r="Q241" i="3"/>
  <c r="R240" i="3"/>
  <c r="Q240" i="3"/>
  <c r="R239" i="3"/>
  <c r="Q239" i="3"/>
  <c r="R238" i="3"/>
  <c r="Q238" i="3"/>
  <c r="R237" i="3"/>
  <c r="Q237" i="3"/>
  <c r="R236" i="3"/>
  <c r="Q236" i="3"/>
  <c r="R235" i="3"/>
  <c r="Q235" i="3"/>
  <c r="R234" i="3"/>
  <c r="Q234" i="3"/>
  <c r="R233" i="3"/>
  <c r="Q233" i="3"/>
  <c r="R232" i="3"/>
  <c r="Q232" i="3"/>
  <c r="R231" i="3"/>
  <c r="Q231" i="3"/>
  <c r="R230" i="3"/>
  <c r="Q230" i="3"/>
  <c r="R229" i="3"/>
  <c r="Q229" i="3"/>
  <c r="R228" i="3"/>
  <c r="Q228" i="3"/>
  <c r="R227" i="3"/>
  <c r="Q227" i="3"/>
  <c r="R226" i="3"/>
  <c r="Q226" i="3"/>
  <c r="R225" i="3"/>
  <c r="Q225" i="3"/>
  <c r="R224" i="3"/>
  <c r="Q224" i="3"/>
  <c r="R223" i="3"/>
  <c r="Q223" i="3"/>
  <c r="R222" i="3"/>
  <c r="Q222" i="3"/>
  <c r="R221" i="3"/>
  <c r="Q221" i="3"/>
  <c r="R220" i="3"/>
  <c r="Q220" i="3"/>
  <c r="R219" i="3"/>
  <c r="Q219" i="3"/>
  <c r="R218" i="3"/>
  <c r="Q218" i="3"/>
  <c r="R217" i="3"/>
  <c r="Q217" i="3"/>
  <c r="E204" i="3" a="1"/>
  <c r="E204" i="3" s="1"/>
  <c r="R196" i="3"/>
  <c r="Q196" i="3"/>
  <c r="R195" i="3"/>
  <c r="Q195" i="3"/>
  <c r="R194" i="3"/>
  <c r="Q194" i="3"/>
  <c r="R193" i="3"/>
  <c r="Q193" i="3"/>
  <c r="R192" i="3"/>
  <c r="Q192" i="3"/>
  <c r="R191" i="3"/>
  <c r="Q191" i="3"/>
  <c r="R190" i="3"/>
  <c r="Q190" i="3"/>
  <c r="R189" i="3"/>
  <c r="Q189" i="3"/>
  <c r="R188" i="3"/>
  <c r="Q188" i="3"/>
  <c r="R187" i="3"/>
  <c r="Q187" i="3"/>
  <c r="R186" i="3"/>
  <c r="Q186" i="3"/>
  <c r="R185" i="3"/>
  <c r="Q185" i="3"/>
  <c r="R184" i="3"/>
  <c r="Q184" i="3"/>
  <c r="R183" i="3"/>
  <c r="Q183" i="3"/>
  <c r="R182" i="3"/>
  <c r="Q182" i="3"/>
  <c r="R181" i="3"/>
  <c r="Q181" i="3"/>
  <c r="R180" i="3"/>
  <c r="Q180" i="3"/>
  <c r="R179" i="3"/>
  <c r="Q179" i="3"/>
  <c r="R178" i="3"/>
  <c r="Q178" i="3"/>
  <c r="R177" i="3"/>
  <c r="Q177" i="3"/>
  <c r="R175" i="3"/>
  <c r="Q175" i="3"/>
  <c r="R174" i="3"/>
  <c r="Q174" i="3"/>
  <c r="R173" i="3"/>
  <c r="Q173" i="3"/>
  <c r="R172" i="3"/>
  <c r="Q172" i="3"/>
  <c r="R171" i="3"/>
  <c r="Q171" i="3"/>
  <c r="R170" i="3"/>
  <c r="Q170" i="3"/>
  <c r="R169" i="3"/>
  <c r="Q169" i="3"/>
  <c r="R168" i="3"/>
  <c r="Q168" i="3"/>
  <c r="R167" i="3"/>
  <c r="Q167" i="3"/>
  <c r="R166" i="3"/>
  <c r="Q166" i="3"/>
  <c r="R165" i="3"/>
  <c r="Q165" i="3"/>
  <c r="R164" i="3"/>
  <c r="Q164" i="3"/>
  <c r="R163" i="3"/>
  <c r="Q163" i="3"/>
  <c r="F163" i="3" a="1"/>
  <c r="F163" i="3" s="1"/>
  <c r="R162" i="3"/>
  <c r="Q162" i="3"/>
  <c r="R161" i="3"/>
  <c r="P161" i="3" a="1"/>
  <c r="P161" i="3" s="1"/>
  <c r="F12" i="15"/>
  <c r="C12" i="15"/>
  <c r="F11" i="15"/>
  <c r="C11" i="15"/>
  <c r="F10" i="15"/>
  <c r="C10" i="15"/>
  <c r="F9" i="15"/>
  <c r="C9" i="15"/>
  <c r="AA8" i="15"/>
  <c r="Z8" i="15"/>
  <c r="Y8" i="15"/>
  <c r="X8" i="15"/>
  <c r="W8" i="15"/>
  <c r="V8" i="15"/>
  <c r="U8" i="15"/>
  <c r="T8" i="15"/>
  <c r="S8" i="15"/>
  <c r="R8" i="15"/>
  <c r="Q8" i="15"/>
  <c r="P8" i="15"/>
  <c r="C8" i="15"/>
  <c r="F7" i="15"/>
  <c r="C7" i="15"/>
  <c r="AB3" i="11" l="1"/>
  <c r="AA3" i="11"/>
  <c r="Z3" i="11"/>
  <c r="Y3" i="11"/>
  <c r="AD3" i="11" s="1"/>
  <c r="X3" i="11"/>
  <c r="W3" i="11"/>
  <c r="V3" i="11"/>
  <c r="AB2" i="11"/>
  <c r="AA2" i="11"/>
  <c r="Z2" i="11"/>
  <c r="Y2" i="11"/>
  <c r="AD2" i="11" s="1"/>
  <c r="X2" i="11"/>
  <c r="W2" i="11"/>
  <c r="V2" i="11"/>
  <c r="AC3" i="11" l="1"/>
  <c r="AC2" i="11"/>
  <c r="A197" i="3" l="1" a="1"/>
  <c r="A197" i="3"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E350F71-011B-44C1-8C05-6A1B281D2262}" keepAlive="1" name="Consulta - Plano" description="Conexão com a consulta 'Plano' na pasta de trabalho." type="5" refreshedVersion="0" background="1" saveData="1">
    <dbPr connection="Provider=Microsoft.Mashup.OleDb.1;Data Source=$Workbook$;Location=Plano;Extended Properties=&quot;&quot;" command="SELECT * FROM [Plano]"/>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<sst xmlns="http://schemas.openxmlformats.org/spreadsheetml/2006/main" count="8736" uniqueCount="2012">
  <si>
    <t>PLANO DE CONTRATAÇÃO ANUAL
2026</t>
  </si>
  <si>
    <t>PLANO CONSOLIDADO - LICITAÇÕES, DISPENSAS E INEXIGIBILIDADE</t>
  </si>
  <si>
    <t>Critério</t>
  </si>
  <si>
    <t>Unidade requisitante</t>
  </si>
  <si>
    <t>ID</t>
  </si>
  <si>
    <t>Buscar</t>
  </si>
  <si>
    <t>Unidade Requisitante</t>
  </si>
  <si>
    <t>Descrição sucinta do objeto</t>
  </si>
  <si>
    <t>Modalidade</t>
  </si>
  <si>
    <t>Grande risco ou inédita</t>
  </si>
  <si>
    <t>Possibilidade de compartilhada</t>
  </si>
  <si>
    <t>Critérios de sustentabilidade</t>
  </si>
  <si>
    <t>Grau de Prioridade da Contratação</t>
  </si>
  <si>
    <t>Data de início
dos Estudos Técnicos Preliminares (ETP)</t>
  </si>
  <si>
    <t>Data de envio
do ETP ao DGA</t>
  </si>
  <si>
    <t>Data de início
da elaboração
do Termo de Referência (TR)/Projeto Básico (PB)</t>
  </si>
  <si>
    <t>Data de envio
do TR/PB ao DGA</t>
  </si>
  <si>
    <t>Data limite para contratação</t>
  </si>
  <si>
    <t>Agente (fase interna)</t>
  </si>
  <si>
    <t>Agente (fase externa)</t>
  </si>
  <si>
    <t>Gerente de Riscos</t>
  </si>
  <si>
    <t>Processo</t>
  </si>
  <si>
    <t>N. da Contratação</t>
  </si>
  <si>
    <t>Situação</t>
  </si>
  <si>
    <t>Nova data prevista de envio ETP</t>
  </si>
  <si>
    <t>Nova data provável de envio TR/PB</t>
  </si>
  <si>
    <t>Nova data limite para contratação</t>
  </si>
  <si>
    <t xml:space="preserve">Data da autorização do TR/PB </t>
  </si>
  <si>
    <t>Data da homologação/autorização da contratação</t>
  </si>
  <si>
    <t>A compartilhada foi efetivada</t>
  </si>
  <si>
    <t>Tempo de Duração</t>
  </si>
  <si>
    <t>Licitações, Dispensas e Inexibilidades (Plano das Unidades Requisitantes)</t>
  </si>
  <si>
    <t>Quantidade estimada</t>
  </si>
  <si>
    <t>Estimativa preliminar do valor global</t>
  </si>
  <si>
    <t>Estimativa preliminar do valor para o exercício 2026</t>
  </si>
  <si>
    <t>Código Compras (catmat/catser)</t>
  </si>
  <si>
    <t>Justificativa da necessidade da contratação</t>
  </si>
  <si>
    <t>Processo (se já autuado)</t>
  </si>
  <si>
    <t>n. de ordem</t>
  </si>
  <si>
    <t>023.1.11.0</t>
  </si>
  <si>
    <t>DEA</t>
  </si>
  <si>
    <t>Substituição do sistema de climatização Rid Silva Capital</t>
  </si>
  <si>
    <t xml:space="preserve"> CONCORRÊNCIA </t>
  </si>
  <si>
    <t>sistema obsoleto, com alto custo de manutenção</t>
  </si>
  <si>
    <t>não</t>
  </si>
  <si>
    <t>sim</t>
  </si>
  <si>
    <t>alto</t>
  </si>
  <si>
    <t>030.1.2.0</t>
  </si>
  <si>
    <t>Reforma Global e Ampliação Fórum Criciúma</t>
  </si>
  <si>
    <t xml:space="preserve">Atendimento ao programa de necessidades da Comarca (solucionar problemas de acessibilidade, PCI, espaço físico, segurança, entre outros); </t>
  </si>
  <si>
    <t>055.1.1.0</t>
  </si>
  <si>
    <t>Reforma parcial - cobertura Jaguaruna</t>
  </si>
  <si>
    <t>solucionar problemas de infiltração</t>
  </si>
  <si>
    <t>058.1.4.0</t>
  </si>
  <si>
    <t>Reforma Global e Ampliação Fórum de Joinville</t>
  </si>
  <si>
    <t>078.1.1.0</t>
  </si>
  <si>
    <t>Reforma Global e Ampliação Fórum Porto União</t>
  </si>
  <si>
    <t>092.1.1.0</t>
  </si>
  <si>
    <t>Reforma Global e Ampliação Fórum São João Batista</t>
  </si>
  <si>
    <t>094.1.2.0</t>
  </si>
  <si>
    <t>Reforço estrutural das lajes do canal Fórum São José Anexo</t>
  </si>
  <si>
    <t>estrutura atual não permite tráfego por cima da tampa do canal</t>
  </si>
  <si>
    <t>094.3.1.0</t>
  </si>
  <si>
    <t>Reforma global do prédio anexo ao fórum São José</t>
  </si>
  <si>
    <t>112.1.9.0</t>
  </si>
  <si>
    <t>Modernização do espaço físico do hall superior TJSC</t>
  </si>
  <si>
    <t>otimização de espaço pouco utilizado, com a saída do museu para outro local</t>
  </si>
  <si>
    <t>112.16.1.1</t>
  </si>
  <si>
    <t>Contratação de projeto arquitetônico (concurso) para construção no terreno permutado com a DPU</t>
  </si>
  <si>
    <t xml:space="preserve"> CONCURSO </t>
  </si>
  <si>
    <t>buscar melhor solução arquitetônica</t>
  </si>
  <si>
    <t>112.16.1.2</t>
  </si>
  <si>
    <t>Demolição prédio DPU</t>
  </si>
  <si>
    <t xml:space="preserve"> PREGÃO </t>
  </si>
  <si>
    <t>Local será transformado em estacionamento até a conclusão da nova edificação</t>
  </si>
  <si>
    <t>112.3.5.0</t>
  </si>
  <si>
    <t>Estabilização de talude no terreno que abriga o Almoxarifado (ASTJ)</t>
  </si>
  <si>
    <t>garantir segurança ; risco de desmoronamento de rochas</t>
  </si>
  <si>
    <t>112.4.2.0</t>
  </si>
  <si>
    <t>Ampliação da rede sprinkler Arquivo Central</t>
  </si>
  <si>
    <t>garantir que toda a área estará coberta com o sistema de proteção contra indêndios</t>
  </si>
  <si>
    <t>113.2.1.0</t>
  </si>
  <si>
    <t>Construção do Fórum da Comarca de Penha</t>
  </si>
  <si>
    <t>Atendimento ao programa de necessidades da Comarca (solucionar problemas de acessibilidade, PCI, espaço físico, segurança, entre outros); COMARCA sem prédio próprio</t>
  </si>
  <si>
    <t>200.3.15.6</t>
  </si>
  <si>
    <t>Serviços de instalação de Sistemas de Alarme de Incêndio.</t>
  </si>
  <si>
    <t>Serviços de instalação de sistema de alarme de incêndio, não previstos em contratos de manutenção, em prédios do poder Judiciário. É fundamental e obrigatório por lei, garantindo a proteção da vida, do patrimônio e a continuidade dos negócios. exigência legal para a obtenção e manutenção do Auto de Vistoria do Corpo de Bombeiros (AVCB) e do alvará de funcionamento dos prédios.</t>
  </si>
  <si>
    <t>200.3.15.7</t>
  </si>
  <si>
    <t>Serviços continuado de manutenção preventiva e corretiva em bombas auxiliares de sistema preventivo de incendio nas Comarcas de Caçador, Criciuma, Blumenau.</t>
  </si>
  <si>
    <t>A manutenção preventiva e corretiva contínua das bombas auxiliares dos sistemas preventivos de incêndio é essencial para garantir a segurança de edificações públicas, garantia de funcionamento em emergências, conformidade com normas técnicas, aredução de riscos e prejuízos.</t>
  </si>
  <si>
    <t>200.3.27.12</t>
  </si>
  <si>
    <t>Serviços continuado de manutenção preventiva e corretiva em sistema de tratamento de agua da chuva - Herval do Oeste</t>
  </si>
  <si>
    <t>A manutenção em sistemas de tratamento de água da chuva é fundamental para garantir eficiência, segurança e sustentabilidade, evitando contaminações por sedimentos, microrganismos ou produtos químicos e garante que a água esteja própria para usos não potáveis, identifica desgastes e falhas antes que se tornem problemas graves, evita paradas inesperadas que podem comprometer o funcionamento do prédio ou gerar custos emergenciais.</t>
  </si>
  <si>
    <t>200.3.27.13</t>
  </si>
  <si>
    <t>Serviços continuado de manutenção preventiva e corretiva em sistema de tratamento de agua da chuva -  Imbituba</t>
  </si>
  <si>
    <t>200.3.27.14</t>
  </si>
  <si>
    <t>Serviços continuado de manutenção preventiva e corretiva em sistema de tratamento de agua da chuva -São Lourenço do Oeste</t>
  </si>
  <si>
    <t>200.3.27.15</t>
  </si>
  <si>
    <t>Serviços continuado de manutenção preventiva e corretiva em sistema de tratamento de agua da chuva - Garuva</t>
  </si>
  <si>
    <t>200.3.27.16</t>
  </si>
  <si>
    <t>Serviços continuado de manutenção preventiva e corretiva em sistema de tratamento de agua da chuva - Araquari</t>
  </si>
  <si>
    <t>200.3.32.16</t>
  </si>
  <si>
    <t>Aquisição de energia elétrica por meio do Ambiente de Contratação Livre (ACL)</t>
  </si>
  <si>
    <t>-</t>
  </si>
  <si>
    <t>A alta demanda por deslocamentos, tanto para atividades administrativas quanto operacionais, exige a disponibilização de motoristas capacitados e em número suficiente para atender às necessidades diárias.</t>
  </si>
  <si>
    <t>0108323-26.2024.8.24.0710</t>
  </si>
  <si>
    <t>200.3.32.5</t>
  </si>
  <si>
    <t>Construção de nova cisterna TJSC</t>
  </si>
  <si>
    <t>Dar confiabilidade ao sistema de água potável do complexo, além de adequar às normas vigentes</t>
  </si>
  <si>
    <t>200.3.62.31</t>
  </si>
  <si>
    <t>Serviço continuado de manutenção preventiva e corretivano sistema de climatização do Fórum de Família da Comarca de Balneário Camboriú</t>
  </si>
  <si>
    <t>Manter perfeito funcionamento dos equipamentos</t>
  </si>
  <si>
    <t>200.3.62.6</t>
  </si>
  <si>
    <t>Serviço continuado de manutenção preventiva e corretivano sistema de climatização do Fórum da Comarca de Abelardo Luz</t>
  </si>
  <si>
    <t>200.3.62.7</t>
  </si>
  <si>
    <t>Serviço continuado de manutenção preventiva e corretivano sistema de climatização do Fórum da Comarca de Araquari</t>
  </si>
  <si>
    <t>200.3.62.74</t>
  </si>
  <si>
    <t>Instalação de um novo sistema de ar condicionado para a torre 2 do TJSC</t>
  </si>
  <si>
    <t>Concorrência</t>
  </si>
  <si>
    <t>Necessidade de substituir o sistema central da torre 2 do TJSC em função do tempo de vida do atual sistema que se encontra com mais de 20 anos de uso continuo</t>
  </si>
  <si>
    <t>Não</t>
  </si>
  <si>
    <t>Sim</t>
  </si>
  <si>
    <t>Alto</t>
  </si>
  <si>
    <t>200.3.62.9</t>
  </si>
  <si>
    <t>Serviço continuado de manutenção preventiva e corretivano sistema de climatização do Fórum da Comarca de Campo Erê</t>
  </si>
  <si>
    <t>200.3.63.54</t>
  </si>
  <si>
    <t>Serviço continuado de manutenção preventiva e corretiva em Plataformas Elevatórias instaladas em edificações do Poder Judiciário do Estado de Santa Catarina</t>
  </si>
  <si>
    <t>Garantir o funcionamento adequado dos equipamentos de acessibilidade. Fim da vigência do contrato n. 80/2021 em 30/09/2026</t>
  </si>
  <si>
    <t>200.3.63.55</t>
  </si>
  <si>
    <t>Manutenção Preventiva e Corretiva nos elevadores das torres 1  e 2 e do TJSC e nos dois elevadores da unidade UPC</t>
  </si>
  <si>
    <t>Pregão</t>
  </si>
  <si>
    <r>
      <rPr>
        <sz val="11"/>
        <color rgb="FF000000"/>
        <rFont val="Calibri"/>
      </rPr>
      <t xml:space="preserve">Manter em adequadas condicições de operação os elevadores das torres 1  e 2 do TJSC e da UPC,  atendendo as exigencias e normativas nacionais relativas ao uso de elevadores em instituições públicas e privadas </t>
    </r>
    <r>
      <rPr>
        <b/>
        <sz val="11"/>
        <color rgb="FF000000"/>
        <rFont val="Calibri"/>
      </rPr>
      <t>(contrato 117/2021 vai encerrar em dez de 2026</t>
    </r>
    <r>
      <rPr>
        <sz val="11"/>
        <color rgb="FF000000"/>
        <rFont val="Calibri"/>
      </rPr>
      <t>)</t>
    </r>
  </si>
  <si>
    <t>AJU001</t>
  </si>
  <si>
    <t>AJU</t>
  </si>
  <si>
    <t>Capacitação - Direção Defensiva, Evasiva e Ofensiva - Básico, Avançado e Baixa Luminosidade</t>
  </si>
  <si>
    <t>8 turmas</t>
  </si>
  <si>
    <t>Inexigibilidade</t>
  </si>
  <si>
    <t>As atividades de capacitação desenvolvidas pela Academia Judicial propiciam o alinhamento de sua missão de “Desenvolver permanentemente conhecimentos, habilidades e atitudes de magistrados, servidores e colaboradores do Poder Judiciário de Santa</t>
  </si>
  <si>
    <t>AJU002</t>
  </si>
  <si>
    <t>Capacitação - Conferência Gartner Data &amp; Analytics 2026</t>
  </si>
  <si>
    <t>7 inscrições</t>
  </si>
  <si>
    <t>AJU003</t>
  </si>
  <si>
    <t>Capacitação - Especialista em Proteção Pessoal</t>
  </si>
  <si>
    <t>23 inscrições</t>
  </si>
  <si>
    <t>ASP001</t>
  </si>
  <si>
    <t>ASPLAN</t>
  </si>
  <si>
    <t>Serviço de consultoria em inovação</t>
  </si>
  <si>
    <t>Dispensa</t>
  </si>
  <si>
    <t>Necessidade de buscar soluções inovadoras para problemas específicos, por meio da formulação e seleção de desafios em um hub de inovação. Esse modelo favorece a colaboração entre diferentes empresas, instituições e profissionais, ampliando a diversidade de perspectivas e experiências envolvidas no processo. Além disso, promove um ambiente propício ao compartilhamento de ideias, conhecimentos e boas práticas, fortalecendo a lógica da inovação aberta e gerando resultados mais criativos, ágeis e eficazes para o enfrentamento dos desafios institucionais.</t>
  </si>
  <si>
    <t>NÃO</t>
  </si>
  <si>
    <t>ASP002</t>
  </si>
  <si>
    <t>Serviço de consultoria em projetos de inovação</t>
  </si>
  <si>
    <t>A contratação justifica-se pela necessidade de acesso a serviços de consultoria e mentoria especializados, capazes de avaliar a viabilidade de iniciativas estratégicas e de apoiar a identificação de novas e melhores oportunidades de avanço institucional. Além disso, tais serviços ampliam a visão de negócio do Poder Judiciário de Santa Catarina, fornecendo subsídios qualificados para decisões mais assertivas e alinhadas às demandas contemporâneas de inovação e modernização administrativa.</t>
  </si>
  <si>
    <t>Médio</t>
  </si>
  <si>
    <t>ASP003</t>
  </si>
  <si>
    <t>Serviço de especialistas em inovação com expertise em capacitar laboratoristas em inovação</t>
  </si>
  <si>
    <t>A contratação é essencial para a disseminação da cultura da inovação e do compartilhamento de problemas, ieias e soluções, nas diversas unidades administrativas e judiciais do PJSC</t>
  </si>
  <si>
    <t>ASPL004</t>
  </si>
  <si>
    <t>Serviço de ferramentas de inovação</t>
  </si>
  <si>
    <t>Duplo enquadramento</t>
  </si>
  <si>
    <t>A contratação de ferramentas é essencial para brainstorming como técnica de geração de ideias, além de possibilitar a validação de projetos por meio de técnicas de prototipagem que auxiliam de maneira objetiva e singular o dispêncio equivocado de orçamento público em projetos vultuosos</t>
  </si>
  <si>
    <t>CM 001</t>
  </si>
  <si>
    <t>CM</t>
  </si>
  <si>
    <t>Aquisição de detectores de metais portáteis - CASA MILITAR</t>
  </si>
  <si>
    <t xml:space="preserve"> Pregão </t>
  </si>
  <si>
    <t xml:space="preserve">Para auxílio controle de acesso das unidades judiciárias, atendendo aos casos especiais citados na resolução de controle de acesso do PJSC. </t>
  </si>
  <si>
    <t>CM002</t>
  </si>
  <si>
    <t>Aquisição de Pórtico detector de metais portátil para a Casa Militar</t>
  </si>
  <si>
    <t>Para utilização em sessões do júri e demais eventos nas comarcas que não dispõem do equipamento.</t>
  </si>
  <si>
    <t>DGDM 162</t>
  </si>
  <si>
    <t>DGDM</t>
  </si>
  <si>
    <t>Serviços continuados de treinamento de hardware e software, bem como de serviços continuados de suporte técnico de catracas de acesso e controloador biométrico facial</t>
  </si>
  <si>
    <t>Permitir o suporte técnico que abranja manutenções preventivas e corretivas das catracas de acesso, bem assim manutenções corretivas do software integrado de controle e registro de acesso de pessoas, para garantir a efetiva utilização dos equipamentos e o consequente monitoramento de acesso aos prédios</t>
  </si>
  <si>
    <t>DGDM 165</t>
  </si>
  <si>
    <t>Prestação de serviços consistentes na disponibilização de acesso à plataforma de jurisprudência, pelo prazo de 12 (doze) meses. (Jusbrasil)</t>
  </si>
  <si>
    <t>Facilitar o acesso à jurisprudência nacional, permitindo que magistrados e assessores consultem, de forma centralizada, decisões proferidas por tribunais superiores e outras cortes do país,  de forma a contribuir para a padronização da interpretação jurídica, a unifromização da aplicação do direito e a celeridade na prestação jurisdicional</t>
  </si>
  <si>
    <t>0015775-45.2025.8.24.0710</t>
  </si>
  <si>
    <t>DGDM 170</t>
  </si>
  <si>
    <t>Estantes para armazenamento de caixas com processos</t>
  </si>
  <si>
    <t>Prover os meios adequados para a guarda de processos judiciais e da documentação administrativa das unidades do PJSC</t>
  </si>
  <si>
    <t>DGDM 171</t>
  </si>
  <si>
    <t>Aquisição de empilhadeira elétrica para a Divisão de Arquivo</t>
  </si>
  <si>
    <t>DGDM 172</t>
  </si>
  <si>
    <t>Aquisição de caixa de arquivo em papelão</t>
  </si>
  <si>
    <t>DGDM 173</t>
  </si>
  <si>
    <t>Celebração de convênio com o Instituto Brasileiro de Informação em Ciência e Tecnologia (IBICT) para pesquisa aplicada para a implantação do Modelo Hipátia de preservação digital no âmbito do Poder Judiciário de Santa Catarina, utilizando as soluções tecnológicas BarraPres, Archivematica e AtoM.</t>
  </si>
  <si>
    <t>Inexigibilidade
- Convênio</t>
  </si>
  <si>
    <t>Atender às diretrizes estabelecidas pelo Conselho Nacional de Justiça (CNJ), em especial a Resolução CNJ nº 324/2020 e 522/2023 (Moreq-Jus), garantindo a preservação digital de longo prazo de documentos arquivísticos digitais do TJSC, com ênfase na autenticidade, integridade e confiabilidade. Integrar os sistemas institucionais produtores de documentos (SEI, DJe e e-Proc) a um repositório arquivístico digital confiável (RDC-Arq), promovendo a cadeia de custódia digital ininterrupta e alinhamento à política nacional de gestão documental e memória do Poder Judiciário (Proname/CNJ). Fortalecer a capacidade institucional do TJSC em ações permanentes de preservação digital, acessibilidade e transparência dos documentos de valor probatório, administrativo e histórico.</t>
  </si>
  <si>
    <t>DGDM161</t>
  </si>
  <si>
    <t>Aquisição e instalação de catracas, controladores biométrico facial e licenças de software de controle de acesso</t>
  </si>
  <si>
    <t>50 catracas; 100 controladores biométrico facial; 150 licenças de software de controle de acesso</t>
  </si>
  <si>
    <t>301814, 458339, 416543, 3840</t>
  </si>
  <si>
    <t>Oportunizar o incremento da segurança e o monitoramento mais efetivo de pessoal no acesso às edificações do PJSC</t>
  </si>
  <si>
    <t>DIE 249</t>
  </si>
  <si>
    <t>DIE</t>
  </si>
  <si>
    <t>Contratação de fornecimento contínuo de equipamentos e insumos de copa e limpeza</t>
  </si>
  <si>
    <t>Bebedouro elétrico: 250; Refrigerador compacto (frigobar): 100; Cafeteira: 25; refrigerador: 20; fogão elétrico: 35; forno microondas: 25; enceradeira: 15; máquina de lavar roupas: 25; lavadora de alta pressão: 25; aspirador de pó e água: 40; carro funcional: 40; dispenser para papel toalha: 300; dispenser para papel higiênico: 300; dispenser para sabonete/alcool: 600; alcool liquido: 16.000;alcool sache gel:4600;alcool gel em frasco:3500</t>
  </si>
  <si>
    <t>272743, 326636, 218821, 478514, 34177, 473582, 441196, 254418, 257407, 393298, 330346, 600381, 600953, 404651, 269941, 269943, 269943</t>
  </si>
  <si>
    <t xml:space="preserve">As aquisições dos equipamentos e insumos de copa e limpeza para propiciar aos magistrados, servidores, colaboradores e público externo um ambiente limpo, higienizado, além de propiciar o bem estar a todos que frequentam as Comarcas e unidades do Tribunal de Justiça. </t>
  </si>
  <si>
    <t>DIE 250</t>
  </si>
  <si>
    <t>Contratação de fornecimento contínuo de leite UHT</t>
  </si>
  <si>
    <t>Aquisição de leite Uht para fornecer bebida quente às pessoas que trabalham nas unidades</t>
  </si>
  <si>
    <t>DIE 251</t>
  </si>
  <si>
    <t xml:space="preserve">Contratação de fornecimento contínuo de água mineral </t>
  </si>
  <si>
    <t>bombona: 134.703; garrafa de água sem gas:865.262; garrafa de agua com gás:263769</t>
  </si>
  <si>
    <t>445485; 445484; 445479</t>
  </si>
  <si>
    <t>Aquisição de água mineral para fornecer às pessoas que trabalham nas unidades e público externo</t>
  </si>
  <si>
    <t>DIE 252</t>
  </si>
  <si>
    <t>Contratação de fornecimento contínuo de insumos de copa ( café e açucar )</t>
  </si>
  <si>
    <t>Café em pó: 31600kg; Açucar: 23400kg</t>
  </si>
  <si>
    <t>463587; 463996</t>
  </si>
  <si>
    <t>Aquisição de café em pó e açúcar para fornecimento de bebida quente às pessoas que trabalham nas unidades e ao público externo</t>
  </si>
  <si>
    <t>DIE 253</t>
  </si>
  <si>
    <t xml:space="preserve">Contratação de refeições com bebidas (almoços e jantares) e/ou lanches para os participantes das sessões do Tribunal de Júri da Comarca da Capital (lanche), Balneário Camboriu (refeição e lanche), Laguna (lanche), Joinville (refeição/lanche) e Navegantes (refeição/lanche). </t>
  </si>
  <si>
    <t>Capital(lanche):3500
Balneário Camboriu refeição:625;lanche; Laguna-lanche:1000;Joinville-refeição:4375,lanche:3750;Navegantes-refeição:937;lanche:625</t>
  </si>
  <si>
    <t>Necessidade de fornecer refeições e lanches para participantes das sessões do Tribunal do Júri em razão da duração das sessões.</t>
  </si>
  <si>
    <t>DIE 254</t>
  </si>
  <si>
    <t xml:space="preserve">Seguro da frota própria do PJSC. </t>
  </si>
  <si>
    <t>Previsão</t>
  </si>
  <si>
    <t>O contrato de seguro da frota vencerá em 01.05.2026 sem possibilidade de renovação. Será necessário fazer seguro para a frota de veículos próprios do PJSC. Cálculo: Orçamento encaminhado na data 09/04/2025 "cotação de seguro Tribunal de Justiça de Santa Catarina"</t>
  </si>
  <si>
    <t>DIE 255</t>
  </si>
  <si>
    <t>Contratação de prestação de serviços continuados de motorista, em regime de dedicação exclusiva de mão de obra, a serem executados nas sedes administrativas do TJSC</t>
  </si>
  <si>
    <t>A contratação de serviço terceirizado de motorista visa atender à crescente demanda de transporte institucional no âmbito deste órgão, especialmente no que se refere ao deslocamento de servidores e ao apoio logístico no transporte de cargas entre unidades administrativas.</t>
  </si>
  <si>
    <t>DIE 257</t>
  </si>
  <si>
    <t>Aluguel de veículos elétricos ou híbridos para 27 comarcas e Locação mensal para 4 veículos do curso de direção.</t>
  </si>
  <si>
    <t>Decisão no Processo n. 0009582-14.2025.8.24.0710 que determina o aluguel de veículos hibridos ou elétricos para as 27 comarcas que mais usam veículo. Cálculo: 4% do valor médio de uma veículo elétrico (R$ 180.000,00), considerando que o início de execução do contrato seja em abril de 2026 e 4% de um veículo adaptado para curso de direção defensiva e evasiva (R$ 200.000,00).</t>
  </si>
  <si>
    <t>DIE 258</t>
  </si>
  <si>
    <t>Prestação de serviços continuados de locação de veículos, sem motorista e sem combustível, com quilometragem livre, para o Poder Judiciário do Estado de Santa Catarina – PJSC (Corolla CTI). Serviço de locação eventual de veículos.</t>
  </si>
  <si>
    <t>30 (mensal) e 400 (diárias)</t>
  </si>
  <si>
    <t>Trata-se de veículos locados para atendimento aos Desembargadores e Juízes do Tribunal de Justiça, sob a gestão da Central de Transporte Institucional. Incluem-se, ainda, as locações eventuais, realizadas por diária, destinadas a suprir demandas específicas em eventos institucionais. O valor estimado considera o custo atual acrescido de 5% de reajuste, tomando-se como base a utilização de 30 veículos por mensalidade e 400 diárias de locação eventual.</t>
  </si>
  <si>
    <t>DIE 259</t>
  </si>
  <si>
    <t>Prestação de serviço continuado de intermediação e agenciamento de transporte de passageiros, por meio de serviço de transporte remunerado privado individual de passageiros ou de serviço de táxi, no regime de empreitada por preço unitário, com fornecimento de plataforma web e aplicativo para smartphone, a fim de atender às necessidades de deslocamento do Poder Judiciário do Estado de Santa Catarina</t>
  </si>
  <si>
    <t>Serviço destinado ao auxílio no deslocamento de servidores do Poder Judiciário de Santa Catarina, por meio de transporte por aplicativo, bem como à contratação de motoristas no interior do Estado para atendimento às comarcas. Engloba, também, o transporte de jurados ao final das sessões do Tribunal do Júri. O valor estimado para o exercício de 2026 corresponde ao valor previsto para 2025 acrescido de 50%, em razão da possível ampliação da demanda decorrente do recolhimento dos veículos oficiais das comarcas.</t>
  </si>
  <si>
    <t>DIE 260</t>
  </si>
  <si>
    <r>
      <rPr>
        <sz val="12"/>
        <color rgb="FF000000"/>
        <rFont val="Times New Roman"/>
      </rPr>
      <t>Prestação de serviços continuados de agenciamento de viagens, compreendendo cotação, reserva, emissão, alteração, remarcação e/ou cancelamento de passagens aéreas, nacionais ou internacionais, e emissão de seguro de assistência em viagem internacional, com disponibilização de sistema informatizado de gestão de viagens corporativas (</t>
    </r>
    <r>
      <rPr>
        <i/>
        <sz val="12"/>
        <color rgb="FF000000"/>
        <rFont val="Times New Roman"/>
      </rPr>
      <t>selfbooking</t>
    </r>
    <r>
      <rPr>
        <sz val="12"/>
        <color rgb="FF000000"/>
        <rFont val="Times New Roman"/>
      </rPr>
      <t>), sem ônus para o Poder Judiciário do Estado de Santa Catarina</t>
    </r>
  </si>
  <si>
    <t>Serviço de aquisição e emissão de passagens aéreas destinadas a membros e servidores do Poder Judiciário de Santa Catarina, quando em serviço ou representação institucional, bem como a palestrantes e convidados da Academia Judicial. O cálculo orçamentário baseia-se nos valores das aquisições, cancelamentos e alterações registrados no exercício de 2025 (parcial).</t>
  </si>
  <si>
    <t>SIM</t>
  </si>
  <si>
    <t>DIE247</t>
  </si>
  <si>
    <t>A contratação de serviços continuados de apoio técnico especializado em tecnologia da informação, com dedicação exclusiva, em razão da necessidade de ampliar a capacidade de atendimento às crescentes demandas internas e externas relacionadas ao desenvolvimento, sustentação e segurança de sistemas. </t>
  </si>
  <si>
    <t>Contratação de empresa especializada para fornecimento de profissionais de TI, em regime remoto, visando ampliar a capacidade de atendimento às demandas de desenvolvimento, sustentação de sistemas e segurança da informação. A medida busca reduzir demandas reprimidas, potencializar entregas de soluções tecnológicas e permitir que servidores da DTI se concentrem em atividades estratégicas como planejamento e fiscalização.</t>
  </si>
  <si>
    <t>0041871-97.2025.8.24.0710</t>
  </si>
  <si>
    <t>DIE248</t>
  </si>
  <si>
    <t>Contratação de serviços continuados de desinsetização para Comarcas da Grande Florianópolis, TJSC e unidades administrativas</t>
  </si>
  <si>
    <t>Necessidade de manter as unidades livres de infestação de animais peçonhentos, os quais tornam o ambiente de trabalho insalubre e proporcionam a transmissão de doenças. Isso porque a contratação deste serviço é de suma importância para que sejam antecipados e/ou resolvidos os problemas de desinsetização, como infestação e proliferação de pragas, como baratas, formigas e bichos peçonhentos.</t>
  </si>
  <si>
    <t>DIE256</t>
  </si>
  <si>
    <t>Contratação de serviços continuados de apoio técnico, suporte e desenvolvimento de análises de dados de caráter descritivo, diagnóstico, prescritivo e preditivo, por meio de cientistas de dados</t>
  </si>
  <si>
    <t>Necessidade de atendimento contínuo às demandas da Administração relacionadas à análise exploratória de dados, automatização de cálculos de indicadores, levantamento de requisitos, desenvolvimento de painéis de indicadores e construção de modelos estatísticos. Ressalta-se que não há, no quadro de pessoal deste Poder, cargo com atribuições compatíveis às exigidas para o desempenho dessas atividades, que requerem conhecimentos interdisciplinares em estatística, computação, engenharia, economia e técnicas avançadas de ciência de dados.</t>
  </si>
  <si>
    <t>DMP 001</t>
  </si>
  <si>
    <t>DMP</t>
  </si>
  <si>
    <t>Fornecimento continuado estimado do item papel A4</t>
  </si>
  <si>
    <t>24.000 resmas</t>
  </si>
  <si>
    <t>A terceirização do serviço de motorista proporciona maior flexibilidade na alocação de pessoal, permite a substituição imediata em casos de afastamento e assegura o cumprimento das exigências legais quanto à habilitação e segurança no transporte de pessoas e cargas. Além disso, contribui para a economicidade e eficiência na prestação dos serviços públicos, evitando a sobrecarga de servidores efetivos.</t>
  </si>
  <si>
    <t>DMP 002</t>
  </si>
  <si>
    <t>Fornecimento continuado estimado dos itens papel toalha e papel higiênico</t>
  </si>
  <si>
    <t>40.000 pacotes de papel toalha, 1.000 pacotes com 64 rolos papel hig 30m, 4.000 caixas de papel hig rolão</t>
  </si>
  <si>
    <t>238338, 412112, 389042</t>
  </si>
  <si>
    <t>Disponibilizar materiais para higiene dos funcionários e público das Unidades Judiciárias</t>
  </si>
  <si>
    <t>DMP 003</t>
  </si>
  <si>
    <t>Fornecimento continuado estimado de itens de limpeza</t>
  </si>
  <si>
    <t>agua sanitária 3.500 caixas, desinfetante 10.000 bombonas, deterg multiuso 4.000 bombonas, pano p/ limpeza 13.000 unidades, saco de lixo 50L 2.000 centos, saco de lixo 15L 4.000 centos, saco de lixo 100L 3.000 centos, pastilha adesiva sanit 15.000 caixas, sabonete líquido 12.000 refis</t>
  </si>
  <si>
    <t>310507, 424175, 307880, 137057, 151014, 398561, 253727, 150224, 229357, 253730</t>
  </si>
  <si>
    <t>Permitir a realização das atividades de limpeza das edificações do PJSC</t>
  </si>
  <si>
    <t>DMP 004</t>
  </si>
  <si>
    <t>Fornecimento continuado estimado de suprimentos de informática estocáveis</t>
  </si>
  <si>
    <t>2.000 toners, 400 fotocondutores e 200 fusores</t>
  </si>
  <si>
    <t>modelos não encontrados no catálogo</t>
  </si>
  <si>
    <t>Permitir a geração de documentos físicos</t>
  </si>
  <si>
    <t>DMP 005</t>
  </si>
  <si>
    <t>Aquisição de empihadeira elétrica</t>
  </si>
  <si>
    <t>Houve baixa da máquina empilhadeira a gás, que possuía maior porte, de modo que a máquina elétrica existente em alguns momento não se apresenta suficiente para algumas tarefas</t>
  </si>
  <si>
    <t>DMP 006</t>
  </si>
  <si>
    <t>Contratação de serviços continuados de outsourcing para operação de Almoxarifado Virtual, buscando o fornecimento de materiais de consumo, sob demanda, com entrega porta-a-porta, destinados a todas as unidades judiciais e administrativas integrantes do Poder Judiciário do Estado de Santa Catarina.</t>
  </si>
  <si>
    <t>60 meses</t>
  </si>
  <si>
    <t>Objetiva-se modernizar o modelo adotado para suprimento dos bens de consumo, buscando a redução dos processos para aquisição destes, a diminuição do volume de trabalho e melhor aproveitamento dos recursos humanos e financeiros.</t>
  </si>
  <si>
    <t>0082962-70.2025.8.24.0710</t>
  </si>
  <si>
    <t>DMP 007</t>
  </si>
  <si>
    <t xml:space="preserve">Fornecimento continuado estimado de Mobiliários Padronizados </t>
  </si>
  <si>
    <t>7380 por exercício</t>
  </si>
  <si>
    <t>229148; 230810; 232163; 232946; 234185; 235691; 237054; 237129; 238171; 245681; 253229; 256767; 276717; 277471; 298513; 328749; 355792; 378279; 390178; 446437; 446820; 458808; 601598; 611266; 614016</t>
  </si>
  <si>
    <t>Necessidade de renovação e novas instalações</t>
  </si>
  <si>
    <t>DMP 008</t>
  </si>
  <si>
    <t>Fornecimento continuado estimado de Etiquetas e Coletora de Dados RFID</t>
  </si>
  <si>
    <t>300 coletores e 30000 etiquetas</t>
  </si>
  <si>
    <t>228703; 301860</t>
  </si>
  <si>
    <t>Permanência de controle de gestão patrimonial nas lotações do TJSC</t>
  </si>
  <si>
    <t>DMP 009</t>
  </si>
  <si>
    <t>Fornecimento continuado estimado de Poltronas para o Salão do Júri</t>
  </si>
  <si>
    <t>800 para 2026</t>
  </si>
  <si>
    <t>0066642-42.2025.8.24.0710</t>
  </si>
  <si>
    <t>DMP 010</t>
  </si>
  <si>
    <t>Locação de imóvel para abrigar o fórum da Comarca de Brusque, durante a reforma global e ampliação daquela edificação</t>
  </si>
  <si>
    <t>24 meses</t>
  </si>
  <si>
    <t>Em razão da reforma global e ampliação da edificação do Fórum da Comarca de Brusque, cujas obras estão previstas no atual Plano de Obras e PPA 2024/2027, é necessário um imóvel para abrigar temporariamente as unidades judiciárias do atual fórum da comarca de Brusque.</t>
  </si>
  <si>
    <t>DSQV20</t>
  </si>
  <si>
    <t>DSQV</t>
  </si>
  <si>
    <t>Aquisição de acessórios ergonômicos - mouse pad, apoio de teclado, apoio de antebraços e apoio de pés (Demanda atualmente atendida pelas ARPPs 2025/04,  2025/042 e 2025/043)</t>
  </si>
  <si>
    <t xml:space="preserve">mouse - 400 unidades, teclado - 400 unidades, antebraços - 400 pares e pés - 300 unidades
</t>
  </si>
  <si>
    <t xml:space="preserve">35951 (M), 422220(T), 150991(A), 246335(P)
</t>
  </si>
  <si>
    <t>Prevenir o surgimento de doenças osteomusculoarticulares e diminuir o absenteísmo  (em cumprimento às Res. GP n. 56/2023, à Res. CNJ 207/2015 e à NR - 17)</t>
  </si>
  <si>
    <t>Baixo</t>
  </si>
  <si>
    <t>DSQV21</t>
  </si>
  <si>
    <t>Aquisição de desfibrilador externo automático - CSI/NIS e DSQV</t>
  </si>
  <si>
    <t>Equipamento permanente para a sede do TJ e comarcas de maior fluxo de pessoas, especialmente aquelas de competência final e especial</t>
  </si>
  <si>
    <t>DTI057</t>
  </si>
  <si>
    <t>DTI</t>
  </si>
  <si>
    <t>Contratação de empresa especializada para atender atividades operacionais dos serviços de infraestrutura de TI</t>
  </si>
  <si>
    <t>Serviços técnicos especializados para operação da infraestrtura de TI</t>
  </si>
  <si>
    <t>Aprimorar o monitoramento da infrestrutura de TI, em regime 24x7, proporcionando maior disponibilidade aos serviços e sistemas de TI providos pelo PJSC</t>
  </si>
  <si>
    <t>0013457-94.2022.8.24.0710 (antigo 10483/2018)</t>
  </si>
  <si>
    <t>DTI140</t>
  </si>
  <si>
    <t>Contratação de serviços em nuvem na modalidade IaaS - multi cloud</t>
  </si>
  <si>
    <t>Prover infraestrutura de servidores de rede e de armazenamento para atendimento de demandas não planejadas ou que necessitam ser atendidas de maneira imediata, e para armazenar cópias de segurança (backup)</t>
  </si>
  <si>
    <t>0037533-51.2023.8.24.0710</t>
  </si>
  <si>
    <t>DTI173</t>
  </si>
  <si>
    <t>Modernização e ampliação da infraestrutura de servidores de rede e de armazenamento, que suportam o banco de dados do eproc</t>
  </si>
  <si>
    <t>20 servidores de rede 4 storages</t>
  </si>
  <si>
    <t>Expansão, continuidade e suporte da infraestrutura do banco de dados do sistema eproc</t>
  </si>
  <si>
    <t>0012879-34.2022.8.24.0710</t>
  </si>
  <si>
    <t>DTI232</t>
  </si>
  <si>
    <t>Aquisição de peças e insumos para manutenção preventiva, corretiva e atualização tecnológica em equipamentos fora do prazo de garantia do parque tecnológico do Poder Judiciário de Santa Catarina.</t>
  </si>
  <si>
    <t>330047
235356
398361
367307
414511
451822
449693
451817
487697</t>
  </si>
  <si>
    <t>Manter em operação equipamentos do parque tecnológico do PJSC fora do prazo de garantia e que necessitem manutenção corretiva, preventiva ou atualização tecnológica. E melhoria na solução de videoconferência para as salas ativas e passivas, visto ser uma atualização tecnológica necessária para a plena utilização das funcionalidades, especialmente após a adoção do Teams para atividades internas do PJSC.</t>
  </si>
  <si>
    <t> </t>
  </si>
  <si>
    <t>DTI239</t>
  </si>
  <si>
    <t>Contratação de prestação de serviços continuados de subscrição de licenças de uso do software "Autodesk Architecture, Engineering and Construction Collection" (AEC Collection) e assinatura do Autodesk BIM 360 Docs usuário nomeado standard</t>
  </si>
  <si>
    <t>Autodesk AEC: Renovação (10 ) + Aquisição (+10) para 3 anos
BIM 360: Renovação (40) para 3 anos
(BIM-Engenharia) Prestação de serviços continuados de subscrição de licenças de uso do software "Autodesk Architecture, Engineering and ConstructionCollection" (AEC Collection) e assinatura do Autodesk BIM 360 Docs usuário nomeado standard.
Apenas item 1 atual:
Architecture Engineering &amp; Construction Collection ICCommercial
New Single-user ELD 3-Year
Subscription WIN
Licençaindividualde</t>
  </si>
  <si>
    <t>Se trata do software que está sendo utilizado pela Divisão de Projetos para desenvolvimento dos projetos de arquitetura e engenharia, assim como, sendo utilizado para acessar e analisar os projetos apresentados pelas empresas terceirizadas contratadas para o desenvolvimento dos projetos de construção e reforma previstos no planejamento do Poder Judiciário. Uma interrupção das licenças impactará na paralização dos projetos em desenvolvimento e irá comprometer o cumprimento do planejamento da DEA.</t>
  </si>
  <si>
    <t>DTI247</t>
  </si>
  <si>
    <t>Contratação de plataforma, no modelo Software as a Service (SaaS), de conteúdos educacionais para conscientização e treinamento em segurança da informação e proteção de dados pessoais.</t>
  </si>
  <si>
    <t>Aproximadamente 11.200</t>
  </si>
  <si>
    <t>A contratação de uma plataforma de treinamento em segurança da informação é essencial para garantir a integridade, confidencialidade e disponibilidade dos dados da instituição. Com o aumento constante de ameaças cibernéticas, é crucial que todos os usuários estejam bem-informados e treinados para identificar e evitar potenciais ataques. Além disso, um programa de treinamento eficaz pode ajudar a minimizar o risco de violações de dados e fortalecer a cultura de segurança da informação.
Resultados esperados: Identificar o grau de maturidade em segurança da informação dos usuários do PJSC; disponibilizar conteúdo atualizado e de fácil entendimento sobre segurança da informação e proteção de dados pessoais; Possibilitar a verificação do grau de conhecimento das pessoas, por meio de simulações e testes; Identificar, individualmente, a trilha de treinamento necessária; Propiciar um ambiente de pesquisa a informações acerca da segurança da informação e proteção de dados pessoais.</t>
  </si>
  <si>
    <t>DTI249</t>
  </si>
  <si>
    <t>Serviços de suporte e manutenção de solução computacional hiperconvergente Dell VXRAIL</t>
  </si>
  <si>
    <t>Serviços de suporte e manutenção de 5 soluções computacionais hiperconvergente pelo período de 60 meses</t>
  </si>
  <si>
    <t>Manter o funcionamento adequado do ambiente computacional hiperconvergente Dell VxRail, garantindo a reposição de componentes defeituosos e atualização de versões dos softwares da solução. O ambiente é essencial na infraestrutura de TIC do PJSC, o qual é responsável pelo funcionamento de cerca de 80% das aplicações e serviços de TIC disponibilizado pelo PJSC para seus usuários</t>
  </si>
  <si>
    <t>DTI250</t>
  </si>
  <si>
    <t>Serviço de DNS em nuvem com proteção anti-DDoS</t>
  </si>
  <si>
    <t>Serviços de DNS em nuvem com proteção Anti DDoS</t>
  </si>
  <si>
    <t>Uma dos ataques cibernéticos mais frequentes é o ataque de negação de serviço contra os servidores de nome - DNS. Estes ataques geram requisições excessivas, além da capacidade de processamento, ocasionando a paralisação total dos serviços de TI. Para combater este tipo de ataque, a forma mais adequada é a utilização de um serviço de DNS em nuvem com proteção anti-DDoS</t>
  </si>
  <si>
    <t>DTI252</t>
  </si>
  <si>
    <t>Contratação para ampliação da solução de visibilidade de rede</t>
  </si>
  <si>
    <t>4 equipamentos</t>
  </si>
  <si>
    <t>Devido ao fim da vida útil dos equipamentos do datacenter e mudança das portas de 1/10 para 40/100/400GB, é necessário ajustes nos equipamentos de visibilidade de rede (Gigamon).</t>
  </si>
  <si>
    <t>DTI257</t>
  </si>
  <si>
    <t>Aquisição de computadores portáteis - laptops/notebooks - para renovação do parque tecnológico do PJSC e atendimento de diversas áreas do TJSC</t>
  </si>
  <si>
    <r>
      <t xml:space="preserve">DTI - </t>
    </r>
    <r>
      <rPr>
        <sz val="11"/>
        <rFont val="Calibri"/>
        <family val="2"/>
      </rPr>
      <t>Destina-se a atualização tecnológicas dos laptops/notebooks de magistrados e do corpo diretivo do PJSC em razão de inovações tecnológicas e maiores demandas de processamento, navegação, inteligência artificial - copilot, videoconferência, entre outras.</t>
    </r>
  </si>
  <si>
    <t>024746-19.2025.8.24.0710</t>
  </si>
  <si>
    <t>DTI258</t>
  </si>
  <si>
    <t>Solução para digitalização de documentos históricos  para a Diretoria de Gestão Documental e Memória do TJSC</t>
  </si>
  <si>
    <t>Recentemente foi identificada a necessidade de digitalizar atas do Pleno do Tribunal de Justiça cujas dimensões dos documentos ensejam a necessidade de uma solução própria a este fim.</t>
  </si>
  <si>
    <t>DTI260</t>
  </si>
  <si>
    <t>Serviços de atualização, manutenção e suporte do Sistema Pergamum relativo aos módulos de biblioteca, museu e arquivo.</t>
  </si>
  <si>
    <t>1 serviço mensal de Atualização e manutenção/suporte do Sistema Pergamum – ambiente de produção
1 serviço mensal de Atualização e manutenção/suporte do Sistema Pergamum – ambiente de homologação</t>
  </si>
  <si>
    <t>25992 e 26000</t>
  </si>
  <si>
    <t>Possibilitar a atualização, manutenção e suporte do sistema Pergamum relativo aos módulos biblioteca, museu e arquivo, tanto no ambiente de homologação como no de produção.</t>
  </si>
  <si>
    <t>0039076-21.2025.8.24.0710</t>
  </si>
  <si>
    <t>DTI261</t>
  </si>
  <si>
    <t>Contratação de solução de suporte exclusivo Microsoft</t>
  </si>
  <si>
    <t>Suporte mensal por 12 (doze) meses + banco de horas de 800h</t>
  </si>
  <si>
    <t>Melhoria no tempo e qualidade de resposta a incidentes e suporte técnico ao usuário final</t>
  </si>
  <si>
    <t>DTI263</t>
  </si>
  <si>
    <t>Aquisição de licenças do software Adobe Creative Cloud, Adobe Acrobat, Adobe Stock e Articulate 360</t>
  </si>
  <si>
    <r>
      <t>DTI e CGJ -</t>
    </r>
    <r>
      <rPr>
        <sz val="11"/>
        <rFont val="Calibri"/>
        <family val="2"/>
      </rPr>
      <t xml:space="preserve"> Edição avançada em documentos PDF.
AJ - Essencial para o desenvolvimento dos conteúdos dos curso que são disponibilizados no ambiente virtual da AJ (Moodle) para os magistrados e servidores.</t>
    </r>
    <r>
      <rPr>
        <b/>
        <sz val="11"/>
        <rFont val="Calibri"/>
        <family val="2"/>
      </rPr>
      <t xml:space="preserve">
NCI</t>
    </r>
    <r>
      <rPr>
        <sz val="11"/>
        <rFont val="Calibri"/>
        <family val="2"/>
      </rPr>
      <t xml:space="preserve"> - As licenças são amplamente utilizadas pelos designers e jornalistas vinculados ao Núcleo de Comunicação Institucional.</t>
    </r>
    <r>
      <rPr>
        <b/>
        <sz val="11"/>
        <rFont val="Calibri"/>
        <family val="2"/>
      </rPr>
      <t xml:space="preserve">
GMF -</t>
    </r>
    <r>
      <rPr>
        <sz val="11"/>
        <rFont val="Calibri"/>
        <family val="2"/>
      </rPr>
      <t xml:space="preserve"> Essencial para o desenvolvimento dos conteúdos das projetos, capacitações institucionais e interinstitucionais, apresentações, sensibilizações realizadas no âmbito do GMF, bem como demandas SEI com arquivos muito grandes com dados sensíveis tratadas por este Grupo.</t>
    </r>
  </si>
  <si>
    <t>DTI266</t>
  </si>
  <si>
    <t>Contratação de solução PAM - Privileged Access Management para melhoria na gestão de credenciais de acesso (acesso privilegiado)</t>
  </si>
  <si>
    <t>1 Sistema de gerenciamento de credencias com privilegios, com serviço de sustentação</t>
  </si>
  <si>
    <t xml:space="preserve">PAM trata-se de uma gestão de credenciais. Essa é uma camada adicional de segurança, que evita que qualquer pessoa, tenha acesso direto aos servidores e informações do PJSC. Trata-se uma camada de segurança, somente possível de implementar após a instituição possuir uma maturidade de conhecimento e evolução da segurança. Visa, proteger as informações de acesso indevidos por pessoas não autorizadas, com credencias e senhas muito mais fortes e seguras.  </t>
  </si>
  <si>
    <t>DTI267</t>
  </si>
  <si>
    <t>Contratação de serviço de gerência da infraestrutura de rede (NOC) que compõe a rede SD-WAN do PJSC, com atividades de monitoramento, configuração e suporte ao atendimento de incidentes dos usuários e de serviços/aplicações suportados pela infraestrutura SD-WAN</t>
  </si>
  <si>
    <t>1 serviço</t>
  </si>
  <si>
    <t>Manutenção da sustentação da rede SD-WAN, já que a equipe operacional é pequena. A contratação do serviço de gerência da infraestrutura de rede (NOC) que compõe a rede SD-WAN do PJSC é essencial para garantir a continuidade, segurança e eficiência operacional dos serviços digitais da instituição. A rede SD-WAN é responsável por suportar aplicações críticas e o tráfego de dados entre unidades, sendo fundamental para o funcionamento dos sistemas corporativos e o atendimento aos usuários.
O serviço de NOC contempla atividades de monitoramento proativo, configuração de dispositivos, e suporte à resolução de incidentes, permitindo a detecção e resposta rápida a falhas, além da manutenção da performance da rede. A ausência de uma gerência especializada comprometeria a estabilidade da infraestrutura, podendo gerar impactos significativos na prestação de serviços ao público e na produtividade interna.
Dessa forma, a contratação visa assegurar a alta disponibilidade, resiliência e suporte técnico contínuo à infraestrutura SD-WAN, alinhando-se às boas práticas de gestão de TI e aos objetivos estratégicos do PJSC.</t>
  </si>
  <si>
    <t>DTI268</t>
  </si>
  <si>
    <t>Contratação de equipamentos roteadores ASN e concentrador MPLS com serviço de instalação e configuração</t>
  </si>
  <si>
    <t>4 equipamentos (2 ASN e 2 concentrador MPLS)</t>
  </si>
  <si>
    <t xml:space="preserve">Contratação de novos equipamentos roteadores ASN e Concentrador MPLS com serviço de instalação e configuração, devido ao final da vida útil dos equipamentos, não tendo mais como aditivar sua garantia. E também para manutenção da sustentação da rede SD-WAN, já que a equipe operacional é pequena. </t>
  </si>
  <si>
    <t>DTI269</t>
  </si>
  <si>
    <t>Contratação da nova solução de DATACENTER (substituição dos NEXUS)</t>
  </si>
  <si>
    <t>Diversos equipamentos Nexus e periféricos de rede</t>
  </si>
  <si>
    <t>Contratação da nova solução de DATACENTER - Substituição dos NEXUS CPD/SALA COFRE/CIASC
Devido ao fim da vida útil dos equipamentos do datacenter e mudança das portas de 1/10 para 40/100/400GB, é necesssario a troca dos equipamentos de rede:
item 1 - equipamentos - R$ 15.000.000,00
Item 2 - instalação - R$ 300.000,00
item 3 - Sustentação com mão de obra R$ 1.200.000,00</t>
  </si>
  <si>
    <t>DTI270</t>
  </si>
  <si>
    <t>Contratação de telefone Voip para rede Wi-Fi</t>
  </si>
  <si>
    <t>200 equipamentos</t>
  </si>
  <si>
    <t>Operação da rede Voip: devido a nova tecnologira wi-fi  instalada no PJSC em 2025 vislumbra-se economizar em infraestrutura de cabeamento estruturado, entretanto para isso deve-se achar uma solução para os telefones de mesa.</t>
  </si>
  <si>
    <t>DTI271</t>
  </si>
  <si>
    <t>Contratação de serviços de telefonia móvel pessoal (Serviço Móvel Pessoal – SMP) - Comarcas</t>
  </si>
  <si>
    <t>Com aparelho em comodato 812 linhas, apenas linhas (chip) 200 linhas</t>
  </si>
  <si>
    <t>A necessidade tem como justificativa a comunicação permanente, trabalho com deslocamento físico, necessidade de troca de informação em plantões objetivando a efetividade e eficiência na prestação de serviços ao jurisdicionado. Para tanto, esta comunicação pode ser considerada como voz e troca de mensagens e troca de arquivos com integração de aplicativos que possam também ser acessados no computador ou no próprio celular.</t>
  </si>
  <si>
    <t>DTI272</t>
  </si>
  <si>
    <t>Contratação de serviços de telefonia móvel pessoal (Serviço Móvel Pessoal – SMP) - NIS e Desembargadores</t>
  </si>
  <si>
    <t>Com aparelho em comodato 140 linhas.</t>
  </si>
  <si>
    <t>O Núcleo de Inteligência e Segurança Institucional atende cotidianamente incidentes relacionados a crimes cibernéticos em que Servidores e Magistrados deste Poder Judiciário são vítimas, sendo prestadas orientações com objetivo de mitigar vulnerabilidades exploradas e habilitar funcionalidades de segurança da informação nativas em seus aparelhos celulares. Desde a criação do NIS já foram atendidos mais de 230 casos de crimes cibernéticos, sendo alguns deles de grande repercussão nacional.</t>
  </si>
  <si>
    <t>DTI273</t>
  </si>
  <si>
    <t>Contratação de Serviço de Centro de Operações de Segurança (SOC), para gestão de alertas de incidentes</t>
  </si>
  <si>
    <t>As várias ferramentas de segurança, geram alertas de segurança, que podem ser ataques ou um falso positivo, e é uma quantidade de alertas impossível de ser analisados simultaneamente devido ao volume de alertas. O SOC tem a finalidade de filtrar dentre todos os alertas e gerar uma lista ACERTIVA do que efetivamente pode ser um possível ataque ou violação de segurança. Uma noção de quantidade, em torno de 10.000 notificações diárias, como SOC, fazendo a filtragem destas notificações podem aparecer 10 ou 20 efetivamente notificações a serem investigadas. Lembrando que já temos esse serviço contratado, porém, atualmente, no dia a dia, detectou-se que não atende as nossas expectativas quanto as atividades que devem ser atuadas para resolver possíveis problemas, logo, trata-se de uma contratação com a experiência obtida na atual contratação para ter mais eficácia dos serviços contratados.</t>
  </si>
  <si>
    <t>DTI274</t>
  </si>
  <si>
    <t>Aquisição de microcomputadores de alta perfomance e de uso comum para renovação do parque tecnológico do PJSC.</t>
  </si>
  <si>
    <t>DTI 3500
NIS 4
Total - 3504</t>
  </si>
  <si>
    <r>
      <t xml:space="preserve">DTI - </t>
    </r>
    <r>
      <rPr>
        <sz val="11"/>
        <rFont val="Calibri"/>
        <family val="2"/>
      </rPr>
      <t>Considerando as aquisições realizadas em 2025, há necessidade de complementação nos quantitativos para renovação do parque computacional, motivo pelo qual se estima a aquisição de 3.500 microcomputadores ao custo unitário de R$  5.500,00. (memória de cálculo 3.500 unidades x R$ 5.500,00 = R$ 19.250.000,00.</t>
    </r>
    <r>
      <rPr>
        <b/>
        <sz val="11"/>
        <rFont val="Calibri"/>
        <family val="2"/>
      </rPr>
      <t xml:space="preserve">
NIS </t>
    </r>
    <r>
      <rPr>
        <sz val="11"/>
        <rFont val="Calibri"/>
        <family val="2"/>
      </rPr>
      <t>- Os computadores são necessários em razão das atividades desenvolvidas pelo NIS, uma vez que possui sistemas próprios para gestão da atividade de segurança, bem como para realização das atividades de inteligência que lhe competem, as quais incluem sistemas e softwares próprios cuja utilização demanda um processador melhor e mais seguro.</t>
    </r>
  </si>
  <si>
    <t>DTI275</t>
  </si>
  <si>
    <t>Aquisição de STI para captação de áudio e vídeo nas salas de Depoimento Especial</t>
  </si>
  <si>
    <t>Trata-se de demanda que está sendo estruturada pela Coordenadoria Estadual da Infância e Juventude - CEIJ para melhoria da captação de áudio e vídeo nas salas de depoimento especial de crianças e adolescentes.</t>
  </si>
  <si>
    <t>DTI276</t>
  </si>
  <si>
    <t>Aquisição de STI para videoconferência com apenados do sistema prisional e realização de audiências de custódia</t>
  </si>
  <si>
    <t>Trata-se de demanda que está sendo estruturada como alternativa aos custos de deslocamento das equipes das unidades prisionais, bem como pela segurança de magistrados e membros do Ministério Público.</t>
  </si>
  <si>
    <t>DTI277</t>
  </si>
  <si>
    <t>Aquisição de computadores portáteis (tanto de uso comum quanto de alta performance), para renovação do parque tecnológico do PJSC e atendimento de áreas específicas do TJSC</t>
  </si>
  <si>
    <t>DTI 600
AJ 40
NIS 10
CSI 1
Total - 651</t>
  </si>
  <si>
    <r>
      <t>DTI:</t>
    </r>
    <r>
      <rPr>
        <sz val="11"/>
        <rFont val="Calibri"/>
        <family val="2"/>
      </rPr>
      <t xml:space="preserve"> Considerando as aquisições realizadas em 2025, há necessidade de complementação nos quantitativos para renovação do parque de computadores portáteis.</t>
    </r>
    <r>
      <rPr>
        <b/>
        <sz val="11"/>
        <rFont val="Calibri"/>
        <family val="2"/>
      </rPr>
      <t xml:space="preserve">
AJ:</t>
    </r>
    <r>
      <rPr>
        <sz val="11"/>
        <rFont val="Calibri"/>
        <family val="2"/>
      </rPr>
      <t xml:space="preserve"> A aquisição de 40 notebooks visa atender à demanda de uma nova sala de aula na Academia Judicial, voltada para cursos presenciais, híbridos e atividades de capacitação interna. A iniciativa está alinhada com os objetivos institucionais de modernização tecnológica e ampliação da infraestrutura de ensino, conforme diretrizes da Base Nacional Comum Curricular (BNCC) e do Plano de Desenvolvimento Institucional. Os notebooks permitirão: Maior autonomia dos participantes em atividades práticas. Redução da dependência de laboratórios fixos. Flexibilidade para uso em diferentes ambientes e eventos. Suporte a softwares educacionais, videoconferências e acesso a plataformas digitais. A especificação mínima recomendada inclui: Processador Intel Core i5 ou equivalente. 16 GB de RAM. SSD de 256 GB ou superior. Tela de 15,6" Full HD. Sistema operacional Windows 11.</t>
    </r>
    <r>
      <rPr>
        <b/>
        <sz val="11"/>
        <rFont val="Calibri"/>
        <family val="2"/>
      </rPr>
      <t xml:space="preserve">
NIS:</t>
    </r>
    <r>
      <rPr>
        <sz val="11"/>
        <rFont val="Calibri"/>
        <family val="2"/>
      </rPr>
      <t xml:space="preserve"> Necessidade de notebooks para missões em campo. E para desenvolvimento de sistemas de inteligência, análise e processamento de alto volumes de dados de inteligência e investigação do NIS (big data). Necessidade de velocidade em indexação de evidências digitais em alto volume. Os noteboks atualmente disponibilizados ao NIS não possuem especificações técnicas desejáveis para programação, análise e indexação de evidências digitais que permitam sua realização em tempo razoável. Nos notebooks em utilização atualmente, apenas 1GB de dados em indexação tem demorado cerca de 14 horas para indexar, causando prejuízos nas atividades.</t>
    </r>
    <r>
      <rPr>
        <b/>
        <sz val="11"/>
        <rFont val="Calibri"/>
        <family val="2"/>
      </rPr>
      <t xml:space="preserve">
CSI:</t>
    </r>
    <r>
      <rPr>
        <sz val="11"/>
        <rFont val="Calibri"/>
        <family val="2"/>
      </rPr>
      <t xml:space="preserve"> Aquisição de notebooks de altíssimo desempenho para extração e processamento de grande volume de dados em investigações de alto risco no ciberespaço (internet, deep web e dark-web) em atividades que exigem extrema segurança, alto processamento e desempenho aliados a necessidade de mobilidade.</t>
    </r>
  </si>
  <si>
    <t>DTI278</t>
  </si>
  <si>
    <t>Renovação das licenças do software OMNISSA Horizon Standard</t>
  </si>
  <si>
    <t>Renovação de subscrição de 30 licenças</t>
  </si>
  <si>
    <t>Prover o acesso remoto aos sistemas do PJSC para servidores em regime de teletrabalho</t>
  </si>
  <si>
    <t>DTI279</t>
  </si>
  <si>
    <t>Aquisição de infraestrutura para armazenamento seguro de documentos - eproc</t>
  </si>
  <si>
    <t>Aquisição de 16 servidores e 800TB de licença de software</t>
  </si>
  <si>
    <t>Com o crescimento do volume de informações armazenadas pelo sistema eproc, é necessário garantir o aumento da capacidade de armazenamento seguro de documentos, para garantir a continuidade do sistema</t>
  </si>
  <si>
    <t>DTI280</t>
  </si>
  <si>
    <t>Contratação de ferramenta de inteligência para varredura de fontes abertas e redes sociais - SNAP Crimewall</t>
  </si>
  <si>
    <t>1 licença</t>
  </si>
  <si>
    <t>Trata-se de ferramenta de busca em fontes abertas e redes sociais, imprescindível para o aprimoramento das atividades de inteligência desenvolvidas pelo NIS, uma vez que permite monitoramentos efetivos que auxiliam sobremaneira nos resultados pretendidos.</t>
  </si>
  <si>
    <t>DTI281</t>
  </si>
  <si>
    <t>Contratação de serviços de internet móvel para veículos oficiais</t>
  </si>
  <si>
    <t>29 aparelhos/antenas e linhas/planos</t>
  </si>
  <si>
    <t xml:space="preserve">Considerando a crescente necessidade de conectividade contínua e segura para os dirigentes e Desembargadores do Tribunal de Justiça de Santa Catarina durante deslocamentos institucionais, visa-se à aquisição de sistema de internet móvel embarcada nos veículos oficiais utilizados para transporte dessas autoridades. A conectividade em tempo real é essencial para garantir a produtividade, a comunicação institucional e o acesso a sistemas corporativos, mesmo fora das dependências físicas do Tribunal. </t>
  </si>
  <si>
    <t>DTI282</t>
  </si>
  <si>
    <t xml:space="preserve">Aquisição de tonners e cartuchos para impressoras diversas do PJSC
</t>
  </si>
  <si>
    <t>465473, 399166,
399166, 399147,
399147, 433927,
368517, 427219,
427221,  427220, 427218, 426542,
417279, 417279, 431169, 431169,
384043, 384043,
431169, 416423,
 392039, 286714,
334998, 391904,
391904, 439418,
324301, 444620</t>
  </si>
  <si>
    <t>Com base nas necessidades identificadas pela Divisão de Suporte e Gestão de Ativos de TI/DTI e pela Divisão de Almoxarifado/DMP</t>
  </si>
  <si>
    <t>NCI001</t>
  </si>
  <si>
    <t>NCI</t>
  </si>
  <si>
    <t>Contraração de Solução de TI para implementação de TV Indoor nas unidades administrativas e judiciárias do TJSC.
A solução deverá contemplar:
Fornecimento de equipamentos (monitores profissionais, players, suportes);
Software de gerenciamento de conteúdo com interface amigável e controle centralizado;
Serviços de instalação, configuração e treinamento;
Suporte técnico e manutenção preventiva e corretiva.</t>
  </si>
  <si>
    <t>117 unidades</t>
  </si>
  <si>
    <t>R$ R$ 994.500,00
(considerando um custo médio de R$ 8.500 por unidade, incluindo equipamento, software, instalação e suporte técnico)</t>
  </si>
  <si>
    <t>R$ 994.500,00
(considerando um custo médio de R$ 8.500 por unidade, incluindo equipamento, software, instalação e suporte técnico)</t>
  </si>
  <si>
    <r>
      <rPr>
        <sz val="11"/>
        <color rgb="FF000000"/>
        <rFont val="Calibri"/>
        <scheme val="major"/>
      </rPr>
      <t xml:space="preserve">CATSER
</t>
    </r>
    <r>
      <rPr>
        <b/>
        <sz val="11"/>
        <color rgb="FF000000"/>
        <rFont val="Calibri"/>
        <scheme val="major"/>
      </rPr>
      <t xml:space="preserve">25992
</t>
    </r>
    <r>
      <rPr>
        <sz val="11"/>
        <color rgb="FF000000"/>
        <rFont val="Calibri"/>
        <scheme val="major"/>
      </rPr>
      <t xml:space="preserve">(suporte técnico);
</t>
    </r>
    <r>
      <rPr>
        <b/>
        <sz val="11"/>
        <color rgb="FF000000"/>
        <rFont val="Calibri"/>
        <scheme val="major"/>
      </rPr>
      <t xml:space="preserve">27472
</t>
    </r>
    <r>
      <rPr>
        <sz val="11"/>
        <color rgb="FF000000"/>
        <rFont val="Calibri"/>
        <scheme val="major"/>
      </rPr>
      <t>(licença de software de gerenciamento de mídia digital - inclui sinalização digital)</t>
    </r>
  </si>
  <si>
    <t>Trata-se de solução tecnológica de TV indoor com o objetivo de fortalecer a comunicação institucional do Tribunal de Justiça de Santa Catarina (TJSC), promovendo maior efetividade na disseminação de informações relevantes aos magistrados, servidores, colaboradores e público em geral que circula nas unidades administrativas e judiciárias.
A TV indoor é uma ferramenta estratégica que permite a veiculação de conteúdos informativos, educativos e institucionais em tempo real, com flexibilidade de atualização e segmentação por localidade. A iniciativa está alinhada com os princípios da transparência, eficiência administrativa e valorização da comunicação pública, conforme diretrizes da Resolução CNJ nº 215/2015 e da Política de Comunicação do TJSC.</t>
  </si>
  <si>
    <t>ALTO</t>
  </si>
  <si>
    <t>NIS001</t>
  </si>
  <si>
    <t>NIS</t>
  </si>
  <si>
    <t>Aquisição de rádios comunicadores digitais - NIS</t>
  </si>
  <si>
    <t xml:space="preserve">Comunicação entre os agentes do NIS em missões de segurança </t>
  </si>
  <si>
    <t>NIS002</t>
  </si>
  <si>
    <t>Aquisição de scanners raio x de bagagem para instalação em unidades ainda não atendidas com o equipamento</t>
  </si>
  <si>
    <t>Equiepamneto essencial na segurança do controle de acesso das unidades do PJSC</t>
  </si>
  <si>
    <t>NIS003</t>
  </si>
  <si>
    <t>Aquisição de MacBook M4 Pro Max para estração de dados e programação do SSI</t>
  </si>
  <si>
    <t>Equipamento indispensavel para estração de dados da DI e programação nos sistemas do NIS (SSI e SCA)</t>
  </si>
  <si>
    <t>NIS004</t>
  </si>
  <si>
    <t>Aquisição de monitor curvos
para o CISM</t>
  </si>
  <si>
    <t>Equipamento para aumentar a qualidade do serviço do Centro Integrado de Segurança e Monitoramento (CISM)</t>
  </si>
  <si>
    <t>NIS005</t>
  </si>
  <si>
    <t>Aquisição de mobiliario para o Centro Integrado de Segurança e Monitoramento (CISM)</t>
  </si>
  <si>
    <t>Mbiliadario para adequação, conforto e melhor desempenho dos agentes de vigilancias do Centro Integrado de Segurança e Monitoramento (CISM)</t>
  </si>
  <si>
    <t>Dispensas de Pequeno Valor (Requisições de Compra)</t>
  </si>
  <si>
    <t xml:space="preserve">     INCLUSÕES POSTERIORES À APROVAÇÃO</t>
  </si>
  <si>
    <t>N. de ordem</t>
  </si>
  <si>
    <t>Unidade/Nome</t>
  </si>
  <si>
    <t>Gestor Orçamentário</t>
  </si>
  <si>
    <t>Tipo</t>
  </si>
  <si>
    <t>Justificativa para a necessidade da contratação</t>
  </si>
  <si>
    <t>Valor estimado da contratação</t>
  </si>
  <si>
    <t>Justificativa</t>
  </si>
  <si>
    <t>Puxa</t>
  </si>
  <si>
    <t>Cola valor</t>
  </si>
  <si>
    <t>Divisão de Arquivo</t>
  </si>
  <si>
    <t>TESTE</t>
  </si>
  <si>
    <t>superveniente</t>
  </si>
  <si>
    <t>em contratação</t>
  </si>
  <si>
    <t>*próximo n. de ordem:</t>
  </si>
  <si>
    <t>INSTRUÇÕES:
n. de ordem é o número identificador da demanda. As previsões aprovadas pelas Urs estão como "matriz". As contratações que forem ocorrendo ao longo do ano para cada matriz é adicionada como "derivada", repetindo o mesmo n. de ordem da matriz. Se não havia previsão, o tipo será "superveniente", e deve ser criado um número de ordem conforme indicado em vermelho</t>
  </si>
  <si>
    <t xml:space="preserve">  </t>
  </si>
  <si>
    <t>Academia Judicial</t>
  </si>
  <si>
    <t>Acessibilidade e inclusão</t>
  </si>
  <si>
    <t>Matriz</t>
  </si>
  <si>
    <t>Prevista</t>
  </si>
  <si>
    <t>As atividades de capacitação desenvolvidas pela Academia Judicial propiciam o alinhamento de sua missão de “Desenvolver permanentemente conhecimentos, habilidades e atitudes de magistrados, servidores e colaboradores do Poder Judiciário de Santa Catarina</t>
  </si>
  <si>
    <t>Aquisição de ISBN's</t>
  </si>
  <si>
    <t>Brigadistas em saúde mental com multiplicadores do cuidado</t>
  </si>
  <si>
    <t>9 inscrições</t>
  </si>
  <si>
    <t>Confecção de placas de inox</t>
  </si>
  <si>
    <t>Congresso Brasileiro de Direito Administrativo</t>
  </si>
  <si>
    <t>10 inscrições</t>
  </si>
  <si>
    <t>Congresso Brasileiro de Direito Comercial</t>
  </si>
  <si>
    <t>3 inscrições</t>
  </si>
  <si>
    <t>Congresso Brasileiro de Direito Processual Civil e Congresso de Processo Civil</t>
  </si>
  <si>
    <t>200 inscrições</t>
  </si>
  <si>
    <t>Congresso Catarinense da Magistratura</t>
  </si>
  <si>
    <t>Congresso Catarinense de Recursos Humanos - CONCARH</t>
  </si>
  <si>
    <t>40 inscrições</t>
  </si>
  <si>
    <t>Contratações e Convênios Públicos</t>
  </si>
  <si>
    <t>cursos a definir</t>
  </si>
  <si>
    <t>Curso de Pós-Graduação Direito, Processo e Jurisdição: dilemas contemporâneos e perspectivas. Disciplina: Cognição do Juiz no Processo Civil</t>
  </si>
  <si>
    <t>17 docentes</t>
  </si>
  <si>
    <t>Curso Oficial de Formação Inicial para a Magistratura</t>
  </si>
  <si>
    <t>7 docentes</t>
  </si>
  <si>
    <t>Cursos credenciados pela Enfam - a definir - diversos</t>
  </si>
  <si>
    <t>15 docentes</t>
  </si>
  <si>
    <t>Encontros de Categorias Funcionais</t>
  </si>
  <si>
    <t>a definir</t>
  </si>
  <si>
    <t>Engenharia e Arquitetura</t>
  </si>
  <si>
    <t>Eproc em Foco</t>
  </si>
  <si>
    <t>a definir número de turmas</t>
  </si>
  <si>
    <t xml:space="preserve">Governança </t>
  </si>
  <si>
    <t>Inclusão e atendimento da pessoa autista</t>
  </si>
  <si>
    <t>Inteligência Artificial</t>
  </si>
  <si>
    <t>Interrogatório Forense</t>
  </si>
  <si>
    <t>Licenças Plataformas Digitais</t>
  </si>
  <si>
    <t>Liderança Transformadora</t>
  </si>
  <si>
    <t>1 inscrição</t>
  </si>
  <si>
    <t>Nova Lei de Seguros</t>
  </si>
  <si>
    <t>Obras Públicas e Manutenção Predial</t>
  </si>
  <si>
    <t>Orçamento e Finanças</t>
  </si>
  <si>
    <t>Precedentes</t>
  </si>
  <si>
    <t>Programa de Preparação para a Aposentadoria de Magistrados</t>
  </si>
  <si>
    <t>Programa Sextas do Saber - a definir - diversos</t>
  </si>
  <si>
    <t>11 docentes</t>
  </si>
  <si>
    <t>Seguro Coletivo Residentes Judiciais/Jurídicos</t>
  </si>
  <si>
    <t>550 segurados/mês</t>
  </si>
  <si>
    <t>Seminário de Questões Étnico-Raciais e a Agenda Jurídica Antirracista</t>
  </si>
  <si>
    <t>6 docentes</t>
  </si>
  <si>
    <t>Seminário do Programa Indira</t>
  </si>
  <si>
    <t>Seminário o Direito e a Saúde</t>
  </si>
  <si>
    <t>Seminários Regionais da Magistratura Catarinense</t>
  </si>
  <si>
    <t>Testes Psicológicos</t>
  </si>
  <si>
    <t>Violência Doméstica e Familiar</t>
  </si>
  <si>
    <t>14 docentes</t>
  </si>
  <si>
    <t>Tribunal de Justiça</t>
  </si>
  <si>
    <t>CSI</t>
  </si>
  <si>
    <t>Aquisição de Materiais de consumo para os cursos desenvolvidos pelo NIS e pela Casa Militar - alvos diverso, sprays, gás e munição para paintball, material não bélicos, acessórios para materias bélicos etc (NIS e CasMIL)</t>
  </si>
  <si>
    <t>Realizar cursos, capacitações e treinamentos desenvolvidos pelo NIS</t>
  </si>
  <si>
    <t xml:space="preserve">2000 alvos tipo silhueta para treinamento; 200 abafadores para treinamento; 200 óculos para treinamento de tiro
</t>
  </si>
  <si>
    <t>Dispensa de Licitação em razão do valor</t>
  </si>
  <si>
    <t>Aquisição de materiais de consumo para os Kits operacionais utilizados pelos agentes de segurança lotados no NIS - Multitools (NIS)</t>
  </si>
  <si>
    <t xml:space="preserve">Realizar efetiva das atividades de segurança desenvolvidas pelos agentes do NIS
</t>
  </si>
  <si>
    <t>Aquisição de materiais de consumo para os Kits operacionais utilizados pelos agentes de segurança lotados no NIS - Bastão Retrátil (NIS)</t>
  </si>
  <si>
    <r>
      <t>Reposição e Aquisição de materiais de consumo para os Kits operacionais utilizados pelos agentes de segurança lotados no NIS -  EDC, cintos táticos, lâminas, lanternas, mochilas, uniformes, porta torniq</t>
    </r>
    <r>
      <rPr>
        <u/>
        <sz val="11"/>
        <color rgb="FF000000"/>
        <rFont val="Calibri"/>
        <scheme val="minor"/>
      </rPr>
      <t>u</t>
    </r>
    <r>
      <rPr>
        <sz val="11"/>
        <color rgb="FF000000"/>
        <rFont val="Calibri"/>
        <scheme val="minor"/>
      </rPr>
      <t>etes, etc (NIS)</t>
    </r>
  </si>
  <si>
    <t xml:space="preserve">Essenciais para a realização efetiva das atividades de segurança desenvolvidas pelos agentes do NIS
</t>
  </si>
  <si>
    <t>Aquisição de materiais de consumo para os Kits operacionais utilizados pelos agentes de segurança lotados no NIS - Coldres (NIS)</t>
  </si>
  <si>
    <t>Aquisição de materiais para os Kits operacionais utilizados pelos agentes de segurança lotados no NIS - Kit fones bluetooth com  PTT para rádios (NIS)</t>
  </si>
  <si>
    <t>Manutenção e Aquisição de equipamentos de segurança de demandas especificas das Diretorias e Comarcas PJSC  - cofres, fechaduras eletrônicas, pórticos fora da garantia e outros pequenos equipamento de segurança. (NIS)</t>
  </si>
  <si>
    <t>Manter e implementar meios, sistemas e atividades voltadas à proteção em geral.</t>
  </si>
  <si>
    <t xml:space="preserve"> Aquisição de equipamentos de segurança das unidades judicárias  - pórtico detectores de metal (NIS)</t>
  </si>
  <si>
    <t xml:space="preserve"> Aquisição de Acessórios necessários aos veículos de escolta - placas, luminosos, sirenes etc (NIS)</t>
  </si>
  <si>
    <t xml:space="preserve"> Aquisição de equipamentos - Drone  (NIS)</t>
  </si>
  <si>
    <t>Proporcionar melhoriais no serviço operacional do NIS.</t>
  </si>
  <si>
    <t xml:space="preserve"> Aquisição de equipamentos - compressor de ar portatil (NIS)</t>
  </si>
  <si>
    <t xml:space="preserve"> Aquisição de equipamentos - Kit reparo de pneu (NIS)</t>
  </si>
  <si>
    <t xml:space="preserve"> Aquisição de equipamentos - Auxiliar de Partida (NIS)</t>
  </si>
  <si>
    <t xml:space="preserve"> Aquisição de equipamentos - Tatame (NIS)</t>
  </si>
  <si>
    <t xml:space="preserve"> Aquisição de equipamentos - Cofre (NIS)</t>
  </si>
  <si>
    <t xml:space="preserve"> Aquisição de equipamentos - Mochilas de APH (NIS)</t>
  </si>
  <si>
    <t xml:space="preserve"> Aquisição de equipamentos - Adaptador Wi-Fi sem fio AC1200 de banda dupla de longo alcance (NIS)</t>
  </si>
  <si>
    <t xml:space="preserve"> Aquisição de equipamentos - SSD EXTERNO EXTREME 2TB (NIS)</t>
  </si>
  <si>
    <t xml:space="preserve"> Aquisição de equipamentos - Câmera Fotográfica (NIS)</t>
  </si>
  <si>
    <t xml:space="preserve"> Aquisição de equipamentos - Cartão de Memória SDXC (NIS)</t>
  </si>
  <si>
    <t xml:space="preserve"> Reposição e aquisição de equipamentos permanente -  Diversos (NIS) </t>
  </si>
  <si>
    <t xml:space="preserve"> Reposição e aquisição de equipamentos -   Nobreaks (NIS)</t>
  </si>
  <si>
    <t>Equipamento de sinalização diversos (cones, avisos, barreiras, etc.) (CasMIL)</t>
  </si>
  <si>
    <t xml:space="preserve">Necessários para organização dos estacionamentos e demarcação de áreas de grande circulação de pessoas no PJSC. </t>
  </si>
  <si>
    <t>Traje Social Completo (CasMIL)</t>
  </si>
  <si>
    <t>Necessário para o atendimento de autoridades em eventos de segurança aproximada de autoridades em eventos de nível estadual e nacional que envolve o PJSC.</t>
  </si>
  <si>
    <t>Melhorias no processo e suporte operacional Recolhimentos de Armas e Apoio a Sessão Júri no PJSC (canivetes, kits primeiro socorros, bolsas especiais, equipamentos de segurança individual). (CasMIL)</t>
  </si>
  <si>
    <t xml:space="preserve">Essencial para as atividades do Casa Militar, especialmente em pequenos itens de segurança que envolve o recolhimento e destruição de armas vinculadas aos processos do PJSC. </t>
  </si>
  <si>
    <t>Demolição</t>
  </si>
  <si>
    <t>Araquari</t>
  </si>
  <si>
    <t>Serviço continuado de manutenção preventiva e corretiva nos elevadores do novo Fórum da Comarca de Araquari</t>
  </si>
  <si>
    <t>Joaçaba</t>
  </si>
  <si>
    <t>Serviço continuado de manutenção preventiva e corretiva nos elevadores do novo Fórum da Comarca de Joaçaba</t>
  </si>
  <si>
    <t>Balneário Camboriú</t>
  </si>
  <si>
    <t>Serviço continuado de manutenção preventiva e corretiva nos elevadores do novo Fórum de Família da Comarca de Balneário Camboriú</t>
  </si>
  <si>
    <t>Campo Erê</t>
  </si>
  <si>
    <t>Serviço continuado de manutenção preventiva e corretiva nos elevadores do novo Fórum da Comarca de Campo Erê</t>
  </si>
  <si>
    <t>Tubarão</t>
  </si>
  <si>
    <t>Serviços de paisagismo na Comarca de Tubarão</t>
  </si>
  <si>
    <t>Após finalizado a pavimentação da praça no Fórum de Tubarão, SEI 0014452-73.2023.8.24.0710, será necessário aterro e compactação dos canteiros da praça, utilizando material adequado ao plantio do paisagismo. Realizada a revitalização completa da vegetação da praça, com implantação de grama e inclusão de plantas ornamentais em pontos estratégicos.</t>
  </si>
  <si>
    <t>Abelardo Luz</t>
  </si>
  <si>
    <t>Serviço continuado de manutenção preventiva e corretiva nos elevadores do novo Fórum da Comarca de Abelardo Luz</t>
  </si>
  <si>
    <t>Serviços de remoção de árvores de grande porte</t>
  </si>
  <si>
    <t>Serviços são necessários quando apresentam risco iminente de queda, colocando em perigo a segurança de pedestres, veículos e as edificações do Poder Judiciário, ou quando as raízes ou a copa da árvore causam danos a calçadas e pavimentações, redes elétricas ou hidráulicas e estruturas de imóveis.</t>
  </si>
  <si>
    <t>Porto Belo</t>
  </si>
  <si>
    <t>Instalação de Usina Fotovoltaica - Fórum da Comarca de Porto Belo</t>
  </si>
  <si>
    <t>Resolução n. 594/2024 do CNJ, que institui o Programa Justiça Carbono Zero, estabelecendo a meta de neutralidade de carbono até 2030 para os órgãos do Poder Judiciário.
Reforça o compromisso do Tribunal de Justiça de Santa Catarina com a eficiência energética e a responsabilidade ambiental, em consonância com as diretrizes de preservação do meio ambiente e sustentabilidade.</t>
  </si>
  <si>
    <t>Itapema</t>
  </si>
  <si>
    <t>Instalação de Usina Fotovoltaica - Fórum da Comarca de Itapema</t>
  </si>
  <si>
    <t>Camboriú</t>
  </si>
  <si>
    <t>Instalação de Usina Fotovoltaica - Fórum da Comarca de Camboriú</t>
  </si>
  <si>
    <t>Construção de nova cisterna Almoxarifado</t>
  </si>
  <si>
    <t>Contratação de manutenção para as Portas Automáticas para as edificações da Grande Florianópolis</t>
  </si>
  <si>
    <t>Manter as portas e operação, preventivamente</t>
  </si>
  <si>
    <t>Estrutura metálica na cobertura do Pleno para novos ambientes</t>
  </si>
  <si>
    <t>Adequação de leiaute solicitado pela Administração</t>
  </si>
  <si>
    <t>Divisória do pleno em nova posição</t>
  </si>
  <si>
    <t>Execução de estrutura para apoio dos aparelhos de ar condiconado UPR</t>
  </si>
  <si>
    <t>Possibilitar a ocupação do prédio locado dentro dos padrões de conforto térmico usual do TJSC</t>
  </si>
  <si>
    <t>Splinkler no galpão fundos no Arquivo Aririú - que não possui</t>
  </si>
  <si>
    <t>Adequação as normas do CBMSC</t>
  </si>
  <si>
    <t>Manutenção nos condicioandores de ar da edificação ocupada pelo Patrimonio do TJSC</t>
  </si>
  <si>
    <t>Manter em adequadas condicições de operação os condicionadores de ar do setor de Patrimonio do TJS C.  atendendo as exigencias e normativas nacionais relativas ao uso de elevadores em instituições públicas e privadas</t>
  </si>
  <si>
    <t>Manutenção nos elevadores instalados no Arquivo Central do TJSC</t>
  </si>
  <si>
    <r>
      <rPr>
        <sz val="11"/>
        <color rgb="FF000000"/>
        <rFont val="Calibri"/>
        <scheme val="minor"/>
      </rPr>
      <t xml:space="preserve">Manter em adequadas condicições de operação os elevadores do Arquivo Central, atendendo as exigencias e normativas nacionais relativas a sistemas de ar condicionado </t>
    </r>
    <r>
      <rPr>
        <b/>
        <sz val="11"/>
        <color rgb="FF000000"/>
        <rFont val="Calibri"/>
      </rPr>
      <t>(contrato 25/2021 vai encerrar em dez de 2026)</t>
    </r>
  </si>
  <si>
    <t>Retrofit das portas automáticas do TJSC</t>
  </si>
  <si>
    <t>Algumas das portas automáticas instaladas nas torres 1 e 2 do TJSC já se encontram com alto grau de desgaste, sendo mais economico seu retrofit.</t>
  </si>
  <si>
    <t>Manutenção das cancelas unidade Padre Roma</t>
  </si>
  <si>
    <t>Necessidade de manter em condições de operção adequada as cancelas do TJSC (sede de unidade Padre Roma), visando assim acessuram maior segurança a estas edificações</t>
  </si>
  <si>
    <t>Manutenção das cancelas do TJSC</t>
  </si>
  <si>
    <t>DGA</t>
  </si>
  <si>
    <t>Contratação de coleta, transporte e destinação final adequada à legislação ambiental de resíduos de serviços de saúde na Seção de Atendimento Emergencial e serviços de Saúde. (Valor informado pela DSQV)</t>
  </si>
  <si>
    <t>0124142-03.2024.8.24.0710</t>
  </si>
  <si>
    <t>Serviços essenciais de coleta, transporte e destinação ambientalmente adequada de resíduos de saúde (RSS).</t>
  </si>
  <si>
    <t>12 coletas</t>
  </si>
  <si>
    <t>Contratação de serviços de coleta, transporte, e destinação final adequada à legislação ambiental, de resíduos recicláveis classe II B. Regiões váriadas. Serviços de engenharia.</t>
  </si>
  <si>
    <t>Manutenção da gestão de resíduos sólidos.</t>
  </si>
  <si>
    <t>250 coletas</t>
  </si>
  <si>
    <t>Contratação de empresa especializada para a realização de Inventários de Emissões de Gases de Efeito Estufa (GEE) - 2024-2025 do Poder Judiciário Catarinense (PJSC), conforme metodologia do Programa Brasileiro GHG Protocol, em atendimento às diretrizes da Resolução CNJ n. 594/2024, que institui o Propgrama Justiça Carbono Zero.</t>
  </si>
  <si>
    <t>0041204-14.2025.8.24.0710</t>
  </si>
  <si>
    <t>Serviço de Gestão de Resíduos Solídos - Inventário</t>
  </si>
  <si>
    <t>1 etapa</t>
  </si>
  <si>
    <t>Contratação de empresa especializada para a realização de Inventários de Emissões de Gases de Efeito Estufa (GEE) - de 2026 do Poder Judiciário Catarinense (PJSC), conforme metodologia do Programa Brasileiro GHG Protocol, em atendimento às diretrizes da Resolução CNJ n. 594/2024, que institui o Programa Justiça Carbono Zero. (Valor já considerando possível reajuste de 10%).</t>
  </si>
  <si>
    <t>4 etapas</t>
  </si>
  <si>
    <t>Contratação de verificação por terceira parte dos inventários 2024 e 2025. (Valor incluindo a verificação do inventário 2024 e 2025, já considerando 10% de possível acréscimo sobre o preço médio obtido em pesquisa no Banco de Preços)</t>
  </si>
  <si>
    <t>Complexo BR-101</t>
  </si>
  <si>
    <t>Aquisição de paleteiras</t>
  </si>
  <si>
    <t>Aquisição para utilização na movimentação de materiais</t>
  </si>
  <si>
    <t>5 unidades</t>
  </si>
  <si>
    <t>Manutenção da máquina empilhadeira elétrica</t>
  </si>
  <si>
    <t>Para manter o correto funcionamento da máquina empilhadeira elétrica de utilização diária na ára de estocagem</t>
  </si>
  <si>
    <t>Aquisição de Carrinhos de transporte de processos e caixas</t>
  </si>
  <si>
    <t>Auxiliar na logística de arquivamento e desarquivamento de processos judiciais físicos findos arquivados da Divisão de Arquivo</t>
  </si>
  <si>
    <t>Dispensa de licitação em razão do valor</t>
  </si>
  <si>
    <t>Aquisição de Datalogger temperatura e umidade</t>
  </si>
  <si>
    <t>Auxiliar no monitoramento dos índices de temperatura e umidade nos ambientes que abrigam acervos de guarda permanente</t>
  </si>
  <si>
    <t>Aquisição de Etiquetas para caixas de arquivo em papelão</t>
  </si>
  <si>
    <t>Auxiliar a localização de processos judiciais físicos findos arquivados na Divisão de Arquivo</t>
  </si>
  <si>
    <t>Aquisição de Impressora de etiqueta</t>
  </si>
  <si>
    <t>Aquisição de Insumos para impressão de etiquetas de processos e para caixas</t>
  </si>
  <si>
    <t>Aquisição de materiais para a manutenção do Arquivo Central</t>
  </si>
  <si>
    <t>Auxiliar na organização dos prédios que abrigam os documentos administrativos e processos judiciais físicos findos arquivados</t>
  </si>
  <si>
    <t>Aquisição de Materias para higienização de processos históricos e de guarda permanente</t>
  </si>
  <si>
    <t>Preservar a memória do PJSC</t>
  </si>
  <si>
    <t>Aquisição de Mesas para higienização de documentos</t>
  </si>
  <si>
    <t>Auxiliar na higienização de documentos históricos</t>
  </si>
  <si>
    <t>Serviço de manutenção em empilhadeiras elétricas e paleteiras manuais</t>
  </si>
  <si>
    <t>Auxiliar na logística de arquivamento e desarquivamento de processos judiciais físicos findos arquivados na Divisão de Arquivo</t>
  </si>
  <si>
    <t>Pallets de plástico</t>
  </si>
  <si>
    <t>Desumidificador de ar</t>
  </si>
  <si>
    <t>Conservação dos processos judiciais físicos findos de guarda permanente</t>
  </si>
  <si>
    <t>Conteiner aramado para armazenamento de processos judiciais arquivados elimináveis</t>
  </si>
  <si>
    <t>Divisão de Gestão Documental Digital</t>
  </si>
  <si>
    <t>Serviço de Consultoria para os softwares Archivemática e AtoM</t>
  </si>
  <si>
    <t>Garantir de forma eficiente, a preservação e o acesso à documentação do PJSC</t>
  </si>
  <si>
    <t>Suporte técnico para os softwares Arquivemática e AtoM</t>
  </si>
  <si>
    <t>Divisão de Memória e Biblioteca</t>
  </si>
  <si>
    <t>Aquisição de Cânfora</t>
  </si>
  <si>
    <t>Aquisição de carteiras de identidade funcional e crachás de identificação para magistrados e servidores</t>
  </si>
  <si>
    <t>Garantir de forma eficiente, a segurança e o controle de acesso de pessoas às edificações do PJSC</t>
  </si>
  <si>
    <t>Aquisição de Etiquetas adesivas de identificação</t>
  </si>
  <si>
    <t>Controlar o acesso aos prédios do PJSC que não possuem catracas</t>
  </si>
  <si>
    <t>Aquisição de equipamento antifurto</t>
  </si>
  <si>
    <t>Garantir a segurança do acervo da Biblioteca</t>
  </si>
  <si>
    <t>Aquisição de materiais destinados à confecção de crachás de identificação para o PJSC</t>
  </si>
  <si>
    <t>Aquisição de acessórios para crachás de identificação</t>
  </si>
  <si>
    <t>Aquisição de materiais para a manutenção da biblioteca</t>
  </si>
  <si>
    <t>Preservar o acervo da Biblioteca Des Marcílio Medeiros</t>
  </si>
  <si>
    <t>Aquisição de Materiais para as exposições do Museu</t>
  </si>
  <si>
    <t>Serviço de restauração de móveis pertencentes ao Museu do Judiciário Catarinense e de objetos utilizados em exposições</t>
  </si>
  <si>
    <t>Serviço de higienização, diagnóstico e restauração de livros e processos judiciais de guarda permanente</t>
  </si>
  <si>
    <t>Aquisição de Peças para manutenção das catracas</t>
  </si>
  <si>
    <t>Assinatura das revistas da Editora Fórum (10 revistas)</t>
  </si>
  <si>
    <t>Manter a continuidade e a atualização da coleção para os usuários da Biblioteca Desembargador Marcílio Medeiros</t>
  </si>
  <si>
    <t>Assinatura das revistas da Editora IOB (6 revistas)</t>
  </si>
  <si>
    <t>Assinatura das revistas da Editora Lex Magister (9 revistas)</t>
  </si>
  <si>
    <t>Assinatura das revistas da Editora RT/Thomson Reuters (10 revistas)</t>
  </si>
  <si>
    <t>Assinatura de revista da Editora IBDFAM (1 revista)</t>
  </si>
  <si>
    <t>Assinatura do jornal digital NSC Total (2 assinaturas)</t>
  </si>
  <si>
    <t>Assinatura do jornal Folha de S.Paulo (6 assinaturas)</t>
  </si>
  <si>
    <t>Assinatura do jornal Notícias do Dia (5 assinaturas)</t>
  </si>
  <si>
    <t>Assinatura do jornal O Estado de São Paulo (4 assinaturas)</t>
  </si>
  <si>
    <t>Assinatura plataforma digital Minha Biblioteca Jurídica para 100 (cem) acessos simultâneos por 12 (doze) meses</t>
  </si>
  <si>
    <t>Facilitar o acesso de obras bibliográficas de forma remota contribuindo com a prestação jurisdicional do Poder Judiciário de Santa Catarina</t>
  </si>
  <si>
    <t xml:space="preserve">Prestação de serviços consistentes na disponibilização de acesso à plataforma digital de doutrina HeinOnline, pelo prazo de 12 (doze) meses </t>
  </si>
  <si>
    <t>Serviço de diagramação e impressão de obras bibliográficas referentes à história do PJSC</t>
  </si>
  <si>
    <t>Serviço de Manutenção de impressora de crachá</t>
  </si>
  <si>
    <t>Serviço de manutenção de perfuradora elétrica</t>
  </si>
  <si>
    <t>Serviço de manutenção de digitalizadora de microfilme</t>
  </si>
  <si>
    <t>Serviço de Manutenção de software de impressora de crachá</t>
  </si>
  <si>
    <t>Serviço de back-up de DVDs do acervo do Museu (programa Justiça Legal, entre outros)</t>
  </si>
  <si>
    <t>Garantir de forma eficiente, a preservação da documentação do Museu</t>
  </si>
  <si>
    <t>Contratação de serviço de implantação de plataforma de descrição de objetos tridimensionais</t>
  </si>
  <si>
    <t>Comarca de Abelardo Luz</t>
  </si>
  <si>
    <t>Serviços de Imunização - dedetização</t>
  </si>
  <si>
    <t>prevista</t>
  </si>
  <si>
    <t>Manutenção da salubridade das instalações quanto às pragas</t>
  </si>
  <si>
    <t>Comarca de Anchieta</t>
  </si>
  <si>
    <t>Comarca de Araquari</t>
  </si>
  <si>
    <t>Comarca de Armazém</t>
  </si>
  <si>
    <t>Comarca de Ascurra</t>
  </si>
  <si>
    <t>Comarca de Balneário Camboriú</t>
  </si>
  <si>
    <t>Comarca de Barra Velha</t>
  </si>
  <si>
    <t>Comarca de Biguaçu</t>
  </si>
  <si>
    <t>Comarca de Blumenau</t>
  </si>
  <si>
    <t>Comarca de Brusque</t>
  </si>
  <si>
    <t>Comarca de Caçador</t>
  </si>
  <si>
    <t>Comarca de Camboriú</t>
  </si>
  <si>
    <t>Comarca de Campo Erê</t>
  </si>
  <si>
    <t>Comarca de Campos Novos</t>
  </si>
  <si>
    <t>Comarca de Canoinhas</t>
  </si>
  <si>
    <t>Comarca de Capinzal</t>
  </si>
  <si>
    <t>Comarca de Capivari de Baixo</t>
  </si>
  <si>
    <t>Comarca de Catanduvas</t>
  </si>
  <si>
    <t>Comarca de Concórdia</t>
  </si>
  <si>
    <t>Comarca de Coronel Freitas</t>
  </si>
  <si>
    <t>Comarca de Correia Pinto</t>
  </si>
  <si>
    <t>Comarca de Criciúma</t>
  </si>
  <si>
    <t>Comarca de Cunha Porã</t>
  </si>
  <si>
    <t>Comarca de Curitibanos</t>
  </si>
  <si>
    <t>Comarca de Dionísio Cerqueira</t>
  </si>
  <si>
    <t>Comarca de Fraiburgo</t>
  </si>
  <si>
    <t>Comarca de Garopaba</t>
  </si>
  <si>
    <t>Comarca de Gaspar</t>
  </si>
  <si>
    <t>Comarca de Guaramirim</t>
  </si>
  <si>
    <t>Comarca de Herval D'oeste</t>
  </si>
  <si>
    <t>Comarca de Içara</t>
  </si>
  <si>
    <t>Comarca de Imaruí</t>
  </si>
  <si>
    <t>Comarca de Imbituba</t>
  </si>
  <si>
    <t>Comarca de Indaial</t>
  </si>
  <si>
    <t>Comarca de Ipumirim</t>
  </si>
  <si>
    <t>Comarca de Itá</t>
  </si>
  <si>
    <t>Comarca de Itajaí</t>
  </si>
  <si>
    <t>Comarca de Itajaí - Fórum Universitário</t>
  </si>
  <si>
    <t>Comarca de Itapiranga</t>
  </si>
  <si>
    <t>Comarca de Jaguaruna</t>
  </si>
  <si>
    <t>Comarca de Jaraguá do Sul</t>
  </si>
  <si>
    <t>Comarca de Joaçaba</t>
  </si>
  <si>
    <t>Comarca de Joinville</t>
  </si>
  <si>
    <t>Comarca de Joinville - Fórum Fazendario</t>
  </si>
  <si>
    <t>Comarca de Lages</t>
  </si>
  <si>
    <t>Comarca de Laguna</t>
  </si>
  <si>
    <t>Comarca de Lebon Régis</t>
  </si>
  <si>
    <t>Comarca de Maravilha</t>
  </si>
  <si>
    <t>Comarca de Meleiro</t>
  </si>
  <si>
    <t>Comarca de Modelo</t>
  </si>
  <si>
    <t>Comarca de Otacílio Costa</t>
  </si>
  <si>
    <t xml:space="preserve">Comarca de Palmitos </t>
  </si>
  <si>
    <t>Comarca de Palmitos</t>
  </si>
  <si>
    <t>Comarca de Penha</t>
  </si>
  <si>
    <t>Comarca de Pomerode</t>
  </si>
  <si>
    <t>Comarca de Presidente Getúlio</t>
  </si>
  <si>
    <t>Comarca de Quilombo</t>
  </si>
  <si>
    <t>Comarca de Rio do Campo</t>
  </si>
  <si>
    <t>Comarca de Rio do Oeste</t>
  </si>
  <si>
    <t>Comarca de Santa Cecília</t>
  </si>
  <si>
    <t>Comarca de Santa Rosa do Sul</t>
  </si>
  <si>
    <t>Comarca de Santo Amaro da Imperatriz</t>
  </si>
  <si>
    <t>Comarca de São Bento do Sul</t>
  </si>
  <si>
    <t>Comarca de São Carlos</t>
  </si>
  <si>
    <t>Comarca de São Francisco do Sul</t>
  </si>
  <si>
    <t>Comarca de São João Batista</t>
  </si>
  <si>
    <t>Comarca de São Joaquim</t>
  </si>
  <si>
    <t>Comarca de São José do Cedro</t>
  </si>
  <si>
    <t>Comarca de São Lourenço do Oeste</t>
  </si>
  <si>
    <t>Comarca de São Miguel do Oeste</t>
  </si>
  <si>
    <t>Comarca de Seara</t>
  </si>
  <si>
    <t>Comarca de Sombrio</t>
  </si>
  <si>
    <t>Comarca de Tangará</t>
  </si>
  <si>
    <t>Comarca de Timbó</t>
  </si>
  <si>
    <t>Comarca de Trombudo Central</t>
  </si>
  <si>
    <t>Comarca de Tubarão</t>
  </si>
  <si>
    <t>Comarca de Turvo</t>
  </si>
  <si>
    <t>Comarca de Urussanga</t>
  </si>
  <si>
    <t>Comarca de Videira</t>
  </si>
  <si>
    <t>Comarca de Xanxerê</t>
  </si>
  <si>
    <t>Comarca de Xaxim</t>
  </si>
  <si>
    <t>Comarca de São Domingos</t>
  </si>
  <si>
    <t>Comarca de Balneário Piçarras</t>
  </si>
  <si>
    <t>Comarca de Blumenau - Fórum FURB</t>
  </si>
  <si>
    <t>Comarca de Porto União</t>
  </si>
  <si>
    <t>Comarca de Garuva</t>
  </si>
  <si>
    <t>Comarca de Itapoá</t>
  </si>
  <si>
    <t>Comarca de Ibirama</t>
  </si>
  <si>
    <t>Serviços de Refeição para sessões júri</t>
  </si>
  <si>
    <t>Fornecimento de alimentação aos participantes das sessões do Tribunal do Juri</t>
  </si>
  <si>
    <t>Refeições/ Lanches: 367</t>
  </si>
  <si>
    <t>Refeições/ Lanches: 146</t>
  </si>
  <si>
    <t>Comarca de Anita Garibaldi</t>
  </si>
  <si>
    <t>Refeições/ Lanches: 162</t>
  </si>
  <si>
    <t>Refeições/ Lanches: 510</t>
  </si>
  <si>
    <t>Refeições/ Lanches: 105</t>
  </si>
  <si>
    <t>Refeições/ Lanches: 215</t>
  </si>
  <si>
    <t>Refeições/ Lanches: 974</t>
  </si>
  <si>
    <t>Refeições/ Lanches: 621</t>
  </si>
  <si>
    <t>Comarca de Bom Retiro</t>
  </si>
  <si>
    <t>Refeições/ Lanches: 240</t>
  </si>
  <si>
    <t>Comarca de Braço do Norte</t>
  </si>
  <si>
    <t>Refeições/ Lanches: 645</t>
  </si>
  <si>
    <t>Refeições/ Lanches: 524</t>
  </si>
  <si>
    <t>Refeições/ Lanches: 1214</t>
  </si>
  <si>
    <t>Refeições/ Lanches: 988</t>
  </si>
  <si>
    <t>Comarca de Campo Belo do Sul</t>
  </si>
  <si>
    <t>Refeições/ Lanches: 336</t>
  </si>
  <si>
    <t>Refeições/ Lanches: 140</t>
  </si>
  <si>
    <t>Refeições/ Lanches: 204</t>
  </si>
  <si>
    <t>Refeições/ Lanches: 1126</t>
  </si>
  <si>
    <t>Refeições/ Lanches: 255</t>
  </si>
  <si>
    <t>Refeições/ Lanches: 318</t>
  </si>
  <si>
    <t>Refeições/ Lanches: 364</t>
  </si>
  <si>
    <t>Refeições/ Lanches: 633</t>
  </si>
  <si>
    <t>Refeições/ Lanches: 50</t>
  </si>
  <si>
    <t>Refeições/ Lanches: 837</t>
  </si>
  <si>
    <t>Comarca de Descanso</t>
  </si>
  <si>
    <t>Refeições/ Lanches: 157</t>
  </si>
  <si>
    <t>Refeições/ Lanches:316</t>
  </si>
  <si>
    <t>Comarca de Forquilhinha</t>
  </si>
  <si>
    <t>Refeições/ Lanches: 676</t>
  </si>
  <si>
    <t>Refeições/ Lanches:223</t>
  </si>
  <si>
    <t>Refeições/ Lanches:390</t>
  </si>
  <si>
    <t>Refeições/ Lanches:350</t>
  </si>
  <si>
    <t>Refeições/ Lanches: 68</t>
  </si>
  <si>
    <t>Refeições/ Lanches:64</t>
  </si>
  <si>
    <t>Refeições/ Lanches: 448</t>
  </si>
  <si>
    <t>Refeições/ Lanches: 66</t>
  </si>
  <si>
    <t>Refeições/ Lanches:465</t>
  </si>
  <si>
    <t>Refeições/ Lanches:72</t>
  </si>
  <si>
    <t>Comarca de Itaiópolis</t>
  </si>
  <si>
    <t>Refeições/ Lanches:412</t>
  </si>
  <si>
    <t>Comarca de Itapema</t>
  </si>
  <si>
    <t>Refeições/ Lanches:769</t>
  </si>
  <si>
    <t>Refeições/ Lanches:120</t>
  </si>
  <si>
    <t>Refeições/ Lanches:70</t>
  </si>
  <si>
    <t>Comarca de Ituporanga</t>
  </si>
  <si>
    <t>Refeições/ Lanches:176</t>
  </si>
  <si>
    <t>Refeições/ Lanches:385</t>
  </si>
  <si>
    <t>Refeições/ Lanches:1400</t>
  </si>
  <si>
    <t>Refeições/ Lanches:192</t>
  </si>
  <si>
    <t>Comarca de Lauro Müller</t>
  </si>
  <si>
    <t>Refeições/ Lanches:98</t>
  </si>
  <si>
    <t>Comarca de Mafra</t>
  </si>
  <si>
    <t>Refeições/ Lanches:264</t>
  </si>
  <si>
    <t>Refeições/ Lanches:358</t>
  </si>
  <si>
    <t>Refeições/ Lanches:188</t>
  </si>
  <si>
    <t>Refeições/ Lanches:125</t>
  </si>
  <si>
    <t>Comarca de Mondaí</t>
  </si>
  <si>
    <t>Refeições/ Lanches:54</t>
  </si>
  <si>
    <t>Comarca de Orleans</t>
  </si>
  <si>
    <t>Refeições/ Lanches:163</t>
  </si>
  <si>
    <t>Refeições/ Lanches:158</t>
  </si>
  <si>
    <t>Refeições/ Lanches:498</t>
  </si>
  <si>
    <t>Comarca de Papanduva</t>
  </si>
  <si>
    <t>Refeições/ Lanches:778</t>
  </si>
  <si>
    <t>Comarca de Pinhalzinho</t>
  </si>
  <si>
    <t>Refeições/ Lanches:653</t>
  </si>
  <si>
    <t>Comarca de Ponte Serrada</t>
  </si>
  <si>
    <t>Refeições/ Lanches:132</t>
  </si>
  <si>
    <t>Comarca de Porto Belo</t>
  </si>
  <si>
    <t>Refeições/ Lanches:420</t>
  </si>
  <si>
    <t>Refeições/ Lanches:684</t>
  </si>
  <si>
    <t>Refeições/ Lanches:124</t>
  </si>
  <si>
    <t>Refeições/ Lanches:58</t>
  </si>
  <si>
    <t>Refeições/ Lanches:241</t>
  </si>
  <si>
    <t>Refeições/ Lanches:112</t>
  </si>
  <si>
    <t>Comarca de Rio do Sul</t>
  </si>
  <si>
    <t>Refeições/ Lanches:280</t>
  </si>
  <si>
    <t>Comarca de Rio Negrinho</t>
  </si>
  <si>
    <t>Refeições/ Lanches:1200</t>
  </si>
  <si>
    <t>Refeições/ Lanches:692</t>
  </si>
  <si>
    <t>Refeições/ Lanches:1100</t>
  </si>
  <si>
    <t>Refeições/ Lanches:104</t>
  </si>
  <si>
    <t>Refeições/ Lanches:690</t>
  </si>
  <si>
    <t>Refeições/ Lanches:640</t>
  </si>
  <si>
    <t>Refeições/ Lanches:966</t>
  </si>
  <si>
    <t>Refeições/ Lanches:319</t>
  </si>
  <si>
    <t>Refeições/ Lanches:472</t>
  </si>
  <si>
    <t>Refeições/ Lanches:398</t>
  </si>
  <si>
    <t>Refeições/ Lanches: 550</t>
  </si>
  <si>
    <t>Refeições/ Lanches:1.001</t>
  </si>
  <si>
    <t>Refeições/ Lanches:421</t>
  </si>
  <si>
    <t>Refeições/ Lanches:512</t>
  </si>
  <si>
    <t>Comarca de Taió</t>
  </si>
  <si>
    <t>Refeições/ Lanches:130</t>
  </si>
  <si>
    <t>Comarca de Tijucas</t>
  </si>
  <si>
    <t>Refeições/ Lanches:885</t>
  </si>
  <si>
    <t>Refeições/ Lanches:365</t>
  </si>
  <si>
    <t>Refeições/ Lanches:51</t>
  </si>
  <si>
    <t>Comarca de Urubici</t>
  </si>
  <si>
    <t>Refeições/ Lanches:156</t>
  </si>
  <si>
    <t>Refeições/ Lanches:1301</t>
  </si>
  <si>
    <t>Refeições/ Lanches:855</t>
  </si>
  <si>
    <t>Serviços de Manutenção de Jardim</t>
  </si>
  <si>
    <t>Manutenção e limpeza do jardim</t>
  </si>
  <si>
    <t>Comarca de Araranguá</t>
  </si>
  <si>
    <t>Comarca da Capital</t>
  </si>
  <si>
    <t>Comarca da Capital - Fórum do Continente</t>
  </si>
  <si>
    <t>Comarca da Capital - Fórum do Norte da Ilha (SC 401)</t>
  </si>
  <si>
    <t>Comarca da Capital - Fórum Eduardo Luz</t>
  </si>
  <si>
    <t>Comarca de Chapecó</t>
  </si>
  <si>
    <t>Divisão de Almoxarifado</t>
  </si>
  <si>
    <t>Serviços de Manutenção de Jardim Almoxarifado e Patrimônio</t>
  </si>
  <si>
    <t>Comarca de Navegantes</t>
  </si>
  <si>
    <t>Comarca de Palhoça</t>
  </si>
  <si>
    <t>Comarca de São José</t>
  </si>
  <si>
    <t>Diretoria de Infraestrutura</t>
  </si>
  <si>
    <t>Serviço Manutenção Periódica de Jardinagem UPC</t>
  </si>
  <si>
    <t>Manutenção da área ajardinada - parte externa - e manutenção de vasos com plantas, área interna, espaço coletivo, com 12 visitas (prestadas de forma mensal). Serviços a serem prestados: poda de arbustos; poda drástica (se necessário); capinagem ou retirada de inço pelo método cata-cata; colocação de adubo orgânico e/ ou químico (se necessário); corte de grama (se for plantada); aplicação de herbicida (se necessário); revolvimento e descompactação de terra; colocação de terra/ turfa; identificação de pragas e aplicação de produtos para controle; serviço de retirada de plantas velhas e plantio de novos indivíduos; montagem de vaso, troca de mudas já plantadas, adubação, poda, orientação para regas, aplicação de produto específico para plantas em vaso.</t>
  </si>
  <si>
    <t>Divisão de Patrimônio</t>
  </si>
  <si>
    <t>Comarca da Capital - Fórum Bancário</t>
  </si>
  <si>
    <t>Aquisição de Leite</t>
  </si>
  <si>
    <t>Aquisição de leite UHT</t>
  </si>
  <si>
    <t xml:space="preserve">Comarca de Cunha Porã </t>
  </si>
  <si>
    <t>Aquisição de Água Mineral</t>
  </si>
  <si>
    <t>Aquisição de água (garrafas de 500ml e galões de 20 litros</t>
  </si>
  <si>
    <t>Bombona:100; garrafa sem gás:1080; com gás:240</t>
  </si>
  <si>
    <t>bombona: 150; garrafa sem gás:600; com gás: 180</t>
  </si>
  <si>
    <t>bombona: 140; garrafa sem gás: 540; com gás: 360</t>
  </si>
  <si>
    <t>Bombona:180</t>
  </si>
  <si>
    <t>Bombona: 87; garrafa sem gás: 624;</t>
  </si>
  <si>
    <t>Bombona 60; garrafa sem gás: 180; com gás: 72</t>
  </si>
  <si>
    <t>Bombona: 140; garrafa sem gás: 720; com gás: 240</t>
  </si>
  <si>
    <t>Bombona: 80; garrafa sem gás: 360</t>
  </si>
  <si>
    <t>Bombona: 200; garrafa sem gás 864; com gás 864</t>
  </si>
  <si>
    <t>Bombona: 270; garrafa sem gás: 1680.</t>
  </si>
  <si>
    <t>Bombona: 70</t>
  </si>
  <si>
    <t>Bombona: 130; garrafa sem gás: 720; com gás: 300</t>
  </si>
  <si>
    <t>Bombona: 375; garrafa sem gás: 2160; com gás: 720</t>
  </si>
  <si>
    <t>Bombona: 80</t>
  </si>
  <si>
    <t>Bombona: 130; garrafa sem gás: 120; com gás: 120</t>
  </si>
  <si>
    <t>Bombona: 200; garrafa sem gás: 1320; com gás: 120</t>
  </si>
  <si>
    <t>Bombona: 120; garrafa sem gás: 220; com gás 264</t>
  </si>
  <si>
    <t>Bombona: 410; garrafa sem gás: 2490; com gás: 300</t>
  </si>
  <si>
    <t>Bombona: 120; garrafa sem gás: 720</t>
  </si>
  <si>
    <t>Bombona: 170, garrafa sem gás: 840</t>
  </si>
  <si>
    <t>Bombona: 114; garrafa sem gás: 264; com gás 264</t>
  </si>
  <si>
    <t>Bombona: 260; garrafa sem gás: 1440; com gás: 600</t>
  </si>
  <si>
    <t>Bombona: 160; garrafa sem gás: 384</t>
  </si>
  <si>
    <t>Bombona: 200; garrafa sem gás: 1080</t>
  </si>
  <si>
    <t>Bombona: 200; garrafa sem gás 840; com gás 840</t>
  </si>
  <si>
    <t>Bombona: 210; garrafa sem gás: 1530; com gás: 300</t>
  </si>
  <si>
    <t>Bombona: 220; garrafa sem gás: 1440; com gás: 720</t>
  </si>
  <si>
    <t>Bombona: 180; garrafa sem gás: 360</t>
  </si>
  <si>
    <t>Garrafa sem gás 120; com gás: 36</t>
  </si>
  <si>
    <t>Bombona: 400; garrafa sem gás 840; com gás: 420</t>
  </si>
  <si>
    <t>Bombona: 52; garrafa sem gás: 600</t>
  </si>
  <si>
    <t>Bombona: 256; garrafa sem gás: 1728</t>
  </si>
  <si>
    <t>Bombona: 240; garrafa sem gás: 4752</t>
  </si>
  <si>
    <t>Bombona: 250; garrafa sem gás: 600; com gás: 360</t>
  </si>
  <si>
    <t>Aquisição de garrafas térmicas de 1 litro</t>
  </si>
  <si>
    <t>Necessidade de fornecer garrafas térmicas para servir bebidas quentes</t>
  </si>
  <si>
    <t>Aquisição de Kit MOP ùmido (carrinho+balde+cabo+suporte+refil mop umido+placa sinalizadora)</t>
  </si>
  <si>
    <t>Necessidade de aquisição para limpeza geral dos pisos.</t>
  </si>
  <si>
    <t>Aquisição de lixeiras de plástico, 50 litros, coleta seletiva</t>
  </si>
  <si>
    <t>Necessidade de separar os lixos para coleta seletiva</t>
  </si>
  <si>
    <t>Aquisição de lixeira, 40 litros, inox, para coleta seletiva</t>
  </si>
  <si>
    <t>Aquisição de lixeira, 14 litros, para uso em bwcs</t>
  </si>
  <si>
    <t>Necessidade de lixeira para uso em bwcs</t>
  </si>
  <si>
    <t>Aquisição de saco de lixo - cor azul para coleta seletiva</t>
  </si>
  <si>
    <t xml:space="preserve">Necessidade de saco de lixo na cor azul para coleta seletiva </t>
  </si>
  <si>
    <t>Aquisição de refil embalador de guarda-chuva e embalador de guarda-chuva</t>
  </si>
  <si>
    <t>Necessidade de aquisição de plástico para guarda de guarda-chuvas molhados e do embalador</t>
  </si>
  <si>
    <t>Aquisição de xícara de porcelana para chá e café</t>
  </si>
  <si>
    <t>Necessidade de aquisição de xicaras para servir bebidas quentes</t>
  </si>
  <si>
    <t>Aquisição de suporte de copo de papel 180 ml</t>
  </si>
  <si>
    <t>Necessidade de suporte para colocar copos de papel que serão usados para servir bebidas quentes</t>
  </si>
  <si>
    <t>Aquisição de carimbos</t>
  </si>
  <si>
    <t xml:space="preserve">Aquisição de carimbos funcionais e padrões </t>
  </si>
  <si>
    <t>Aquisição de placas de comemoração</t>
  </si>
  <si>
    <t>Aquisição de placas para inauguração e comemoração</t>
  </si>
  <si>
    <t>Aquisição de placas e mapa tatil de comunicação acessível</t>
  </si>
  <si>
    <t>Aquisição de placas e mapa tátil para instalar em comarcas</t>
  </si>
  <si>
    <t>Aquisição de adesivo de recorte para plotter</t>
  </si>
  <si>
    <t xml:space="preserve">Aquisição de adesivo de recorte para plotter </t>
  </si>
  <si>
    <t>Aquisição de detergentes e discos karcher</t>
  </si>
  <si>
    <t>Preservar os bens móveis do TJSC</t>
  </si>
  <si>
    <t>Aquisição de esponjas de fibra de coco</t>
  </si>
  <si>
    <t>Prover materiais adequados para os serviços de copeiragem</t>
  </si>
  <si>
    <t>Aquisição de garrafas térmicas de inox de 1,9L</t>
  </si>
  <si>
    <t>Aquisição de itens de cozinha para o Ático</t>
  </si>
  <si>
    <t>Prover os materiais adequados para as instalações de cozinha</t>
  </si>
  <si>
    <t>Aquisição de materiais de limpeza para TJSC</t>
  </si>
  <si>
    <t>Aquisição de diversos materiais de limpeza para uso no TJSC</t>
  </si>
  <si>
    <t>Aquisição de materiais de copa para TJSC</t>
  </si>
  <si>
    <t>Aquisição de diversosmateriais de copa para uso no TJSC</t>
  </si>
  <si>
    <t>Serviço de lavação e impermeabilização de tapetes e estofados das áreas coletivas</t>
  </si>
  <si>
    <t>Serviço de manutenção/reforma de tecido de poltronas e sofás das áreas coletivas e auditório do Pleno</t>
  </si>
  <si>
    <t>Serviços de restauração das mesas de madeira do Pleno e Ático</t>
  </si>
  <si>
    <t>Serviço manutenção periódica de jardinagem TJSC</t>
  </si>
  <si>
    <t>Adequar a infraestrutura à nova dinâmica processual e operacional</t>
  </si>
  <si>
    <t>Serviço de manutenção periódica de jardinagem Praça Tancredo Neves</t>
  </si>
  <si>
    <t>Serviço de manutenção periódica de jardinagem - Unidade Bulcão Viana</t>
  </si>
  <si>
    <t>Serviço de manutenção periódica de jardinagem - Unidade Padre Roma</t>
  </si>
  <si>
    <t>Serviço de conserto de bebedouros elétricos</t>
  </si>
  <si>
    <t>aprimorar ações sustentáveis na gstão de recursos naturais, materiais, bens e documentos</t>
  </si>
  <si>
    <t>Serviço de consertos de equipamentos de limpeza e de copa</t>
  </si>
  <si>
    <t>Serviço de higienização de bebedouros</t>
  </si>
  <si>
    <t>Serviços de lavação de toalhas de mesa</t>
  </si>
  <si>
    <t>Serviços de locação de toalhas de mesa</t>
  </si>
  <si>
    <t>Aquisiçao de tela de mictorios</t>
  </si>
  <si>
    <t>Serviço de jardinagem de vasos área interna do TJSC</t>
  </si>
  <si>
    <t>Aquisição de identificador de chaves</t>
  </si>
  <si>
    <t>Serviço de descupinização TJSC</t>
  </si>
  <si>
    <t xml:space="preserve">Aquisição de vasos e plantas </t>
  </si>
  <si>
    <t>Aquisição de capachos para as portas</t>
  </si>
  <si>
    <t>Aquisição de capas para elevadores de serviços</t>
  </si>
  <si>
    <t>Aquisição de materiais de zeladoria e de marcenaria, tais como cola, parafuso, fita 3M</t>
  </si>
  <si>
    <t>Serviço de chaveiro TJSC</t>
  </si>
  <si>
    <t>Aquisição de adesivos vinilicos e blocos de papel</t>
  </si>
  <si>
    <t>Aquisição de materiais para jardinagem</t>
  </si>
  <si>
    <t>Aquisição de carrinhos de transporte</t>
  </si>
  <si>
    <t>Aquisição de rodas para carrinho de transporte</t>
  </si>
  <si>
    <t>Aquisição de filtro de café</t>
  </si>
  <si>
    <t>Materiais necessários para atividades de copa</t>
  </si>
  <si>
    <t>3500 caixas</t>
  </si>
  <si>
    <t>Aquisição de bule</t>
  </si>
  <si>
    <t>100 unidades</t>
  </si>
  <si>
    <t>Aquisição de coadores de café</t>
  </si>
  <si>
    <t>600 unidades</t>
  </si>
  <si>
    <t>Aquisição de bandejas inox e em plástico</t>
  </si>
  <si>
    <t>300 unidades</t>
  </si>
  <si>
    <t>Aquisição de toalha de louça</t>
  </si>
  <si>
    <t>7.000 unidades</t>
  </si>
  <si>
    <t>Aquisição de detergente para louças</t>
  </si>
  <si>
    <t>1.400 caixas</t>
  </si>
  <si>
    <t>Aquisição de pasta para limpeza</t>
  </si>
  <si>
    <t>Aquisição para distribuição a todas Unidades do PJSC, para utilização nas atividades de limpeza._x000D_</t>
  </si>
  <si>
    <t>1.000 unidades</t>
  </si>
  <si>
    <t>Aqusição de copos de vidro</t>
  </si>
  <si>
    <t>800 unidades</t>
  </si>
  <si>
    <t>Aquisição de flanelas</t>
  </si>
  <si>
    <t>Aquisição para distribuição a todas Unidades do PJSC, para utilização nas atividades de limpeza.</t>
  </si>
  <si>
    <t>1.200 pacotes</t>
  </si>
  <si>
    <t>Aquisição de silicone em gel</t>
  </si>
  <si>
    <t>500 frascos</t>
  </si>
  <si>
    <t>Aquisição de escova sanitária</t>
  </si>
  <si>
    <t>2.000 unidades</t>
  </si>
  <si>
    <t>Aquisição de escova/vassourinha de mão</t>
  </si>
  <si>
    <t>Aquisição de vassouras de nylon</t>
  </si>
  <si>
    <t>4.000 unidades</t>
  </si>
  <si>
    <t>Aquisição de colheres</t>
  </si>
  <si>
    <t>100 duzias</t>
  </si>
  <si>
    <t>Aquisição de limpa vidros</t>
  </si>
  <si>
    <t>350 caixas</t>
  </si>
  <si>
    <t>Aquisição de lustra móveis</t>
  </si>
  <si>
    <t>2.000 frascos</t>
  </si>
  <si>
    <t>Aquisição de açucareiro</t>
  </si>
  <si>
    <t>350 unidades</t>
  </si>
  <si>
    <t>Aquisição de espanador</t>
  </si>
  <si>
    <t>Aquisição de cera líquida</t>
  </si>
  <si>
    <t>4.000 frascos</t>
  </si>
  <si>
    <t>Aquisição de adoçante</t>
  </si>
  <si>
    <t>1.000 frascos</t>
  </si>
  <si>
    <t>Aquisição de xícaras</t>
  </si>
  <si>
    <t>300 caixas</t>
  </si>
  <si>
    <t>Aquisição de rodo de chão</t>
  </si>
  <si>
    <t>Aquisição de esponja para limpeza</t>
  </si>
  <si>
    <t>18.000 unidades</t>
  </si>
  <si>
    <t>Aquisição de sabão em pó</t>
  </si>
  <si>
    <t>3.500 pacotes</t>
  </si>
  <si>
    <t>Aquisição de esfregão de aço</t>
  </si>
  <si>
    <t>500 unidades</t>
  </si>
  <si>
    <t>Aquisição de óleo para máquina uso geral</t>
  </si>
  <si>
    <t>Aquisição para distribuição a todas Unidades do PJSC, para utilização em lubrificação de utensílios</t>
  </si>
  <si>
    <t>200 frascos</t>
  </si>
  <si>
    <t>Aquisição de guardanapo branco folha dupla</t>
  </si>
  <si>
    <t>1.000 pacotes</t>
  </si>
  <si>
    <t>Aquisição de borrifador/pulverizador</t>
  </si>
  <si>
    <t>Aquisição de inseticida</t>
  </si>
  <si>
    <t>Aquisição de escova para lavar garrafas térmicas</t>
  </si>
  <si>
    <t>400 unidades</t>
  </si>
  <si>
    <t>Aquisição de sabão em barras</t>
  </si>
  <si>
    <t>600 pacotes</t>
  </si>
  <si>
    <t>Aquisição de fervedor</t>
  </si>
  <si>
    <t>130 unidades</t>
  </si>
  <si>
    <t>Aquisição de chaleira</t>
  </si>
  <si>
    <t>60 unidades</t>
  </si>
  <si>
    <t>Manutenção de Talude</t>
  </si>
  <si>
    <t>Realizar a manutenção anual de talude existe no terreno que abriga do Fórum da Comarca de Santo Amaro da Imperatriz. trata-se de serviço enquadrado em obra de engenharia.</t>
  </si>
  <si>
    <t>Bandeiras nacionais e estaduais</t>
  </si>
  <si>
    <t>Aquisição de bandeiras nacionais e estaduais para fornecimento às comarcas e ao Tribunal</t>
  </si>
  <si>
    <t>Placas de inauguração</t>
  </si>
  <si>
    <t>Aquisição de placas para inauguração de novos prédios/fóruns</t>
  </si>
  <si>
    <t>Sofás</t>
  </si>
  <si>
    <t>Aquisição de sofás para compor ambientes deste Tribunal</t>
  </si>
  <si>
    <t>Poltronas</t>
  </si>
  <si>
    <t>Aquisição de poltronas para compor ambientes deste Tribunal</t>
  </si>
  <si>
    <t>Luminária</t>
  </si>
  <si>
    <t>Aquisição de luminária para compor ambientes deste Tribunal</t>
  </si>
  <si>
    <t>TAGs de passagem em pedágio</t>
  </si>
  <si>
    <t>Carros oficiais equipados com TAG para evitar a parada em praças de pedágio.</t>
  </si>
  <si>
    <t>Serviços da licença da ferramenta SOLLICITA, plano Rubi, incluindo 8 orientações técnicas/jurídicas (1 solicitante); 1 plataforma digital (ferramentas de gestão, capacitação e pesquisa)</t>
  </si>
  <si>
    <t>A plataforma já é utilizada por este Poder Judiciário de longa data e caracteriza-se em fonte de consulta de entendimentos jurídicos modernos acerca do tema licitação e contratos. A proposta refere-se, também, à possibilidade de que a DMP proceda a consultas a serem respondidas por meio de Orientação Jurídica, estas estimadas em 8 (oito), que podem ser utilizadas em um período de 12 meses, prazo de vigência desta contratação.</t>
  </si>
  <si>
    <t>8 orientações jurídicas
Acesso à plataforma digital com acesso ilimitado de usuários</t>
  </si>
  <si>
    <t>Locação de vaga de estacionamento para o
Juiz de Direito Titular da Vara
de Execuções Fiscais
Municipais e Estaduais da
Comarca da Capital</t>
  </si>
  <si>
    <t>Vaga de estacionamento para o magistrado titular da Vara
do Executivo Fiscal, cuja lotação fica localizada na Rua Tenente Silveira Centro, Florianópolis. O local não possui vaga própria o que compromete a segurança institucional do magistrado.</t>
  </si>
  <si>
    <t>12 meses</t>
  </si>
  <si>
    <t>Serviços de Assinatura anual do Zênite Fácil (Serviços de consultoria em licitações e contratos denominado Zênite Fácil com direito a 3 acessos/usuários simultâneos) e orientação por Escrito em Licitações e Contratos (com até 6 orientações por escrito), para a Diretoria de Material e Patrimônio e Diretoria-Geral Administrativa, pelo período de 12 meses</t>
  </si>
  <si>
    <t>Renovação de assinatura anual do Zênite Fácil e Orientação por Escrito em Licitações e Contratos, para a Diretoria de Material e Patrimônio e Diretoria-Geral
Administrativa, cuja vigência se encerrará em 31/01/2026. A contratação das soluções referidas objetiva atender interesses institucionais, visto que
trata de conteúdos específicos das áreas de licitações e contratos administrativos, objeto de utilização regular pela Diretoria de Material e Patrimônio e Diretoria-Geral Administrativa. A proposta está adequada aos preços praticados no mercado e atende ao disposto na IN DMP n. 1/2021 e no art. e 72, inciso VII, da Lei n. 14.133/2021.</t>
  </si>
  <si>
    <t>Zenite Fácil - 6 acessos
Orientações por escrito - 3</t>
  </si>
  <si>
    <t>Serviços de Assinatura do sistema Banco de Preços, versão Plus, para utilização pela Diretoria de Material e Patrimônio e outras Diretorias que necessitem fazer pesquisa de preços em Estudos Preliminares e Projetos Básicos para contratação de produtos e serviços</t>
  </si>
  <si>
    <t>A contratação da assinatura descrita objetiva atender interesses institucionais, uma vez que se trata de sistema eletrônico contendo informações sobre os preços
praticados em licitações realizadas em todo o país, constituindo, portanto, ferramenta de trabalho indispensável às atividades tanto da Diretoria de Material e Patrimônio como das demais Diretorias e unidades, as quais atuam como unidades requisitantes nas contratações do TJSC. A ferramenta já vem sendo utilizada pela Diretoria de Material e Patrimônio, pela Diretoria de Infraestrutura, pela Diretoria de Tecnologia da Informação, pela Diretoria de Engenharia e Arquitetura (todas com login privativo) e pelas comarcas (com login compartilhado), com um volume grande de pesquisas realizadas ao longo da contratação vigente cujo prazo se encerra em 09 de dezembro de
2026</t>
  </si>
  <si>
    <t>Aquisição de etiquetas diversas</t>
  </si>
  <si>
    <t>Materiais utilizados pelas Unidades do PJSC para realização das atividades de expediente.</t>
  </si>
  <si>
    <t>800 pacotes</t>
  </si>
  <si>
    <t>Aquisição de elásticos para processos</t>
  </si>
  <si>
    <t>100 pacotes</t>
  </si>
  <si>
    <t>Aquisição de plástico polibolhas</t>
  </si>
  <si>
    <t>Materiais utilizados para acondicionamento dos materiais a serem remetidos a todas as Unidades Requisitantes do PJSC</t>
  </si>
  <si>
    <t>100 rolos</t>
  </si>
  <si>
    <t>Aquisição de caneta esferográfica sustentável</t>
  </si>
  <si>
    <t>1.900 dúzias</t>
  </si>
  <si>
    <t>Aquisição de post it</t>
  </si>
  <si>
    <t>Aquisição de filme strecht</t>
  </si>
  <si>
    <t>70 rolos</t>
  </si>
  <si>
    <t>Aquisição de marca texto</t>
  </si>
  <si>
    <t>2.000 pacotes</t>
  </si>
  <si>
    <t>Aquisição de tesoura</t>
  </si>
  <si>
    <t>Aquisição de pasta cristal em L</t>
  </si>
  <si>
    <t>Aquisição de pasta com elástico</t>
  </si>
  <si>
    <t>Aquisição de pasta registradora A/Z</t>
  </si>
  <si>
    <t>Aquisição de porta lápis e porta clips</t>
  </si>
  <si>
    <t>Aquisição de fita adesiva parda kraft</t>
  </si>
  <si>
    <t>2.800 rolos</t>
  </si>
  <si>
    <t>Aquisição de grampeador</t>
  </si>
  <si>
    <t>Aquisição de perfurador</t>
  </si>
  <si>
    <t>50 unidades</t>
  </si>
  <si>
    <t>Aquisição de pilhas alcalinas</t>
  </si>
  <si>
    <t>4.000 cartelas</t>
  </si>
  <si>
    <t>Aquisição de fita hotmelt personalizada</t>
  </si>
  <si>
    <t>1.200 rolos</t>
  </si>
  <si>
    <t>Aquisição de pincel atomico em cores diversas</t>
  </si>
  <si>
    <t>1.200 unidades</t>
  </si>
  <si>
    <t>Aquisição de grampo para grampeadores diversos</t>
  </si>
  <si>
    <t>3.000 caixas</t>
  </si>
  <si>
    <t>Aquisição de pasta com grampo trilho</t>
  </si>
  <si>
    <t>150 unidades</t>
  </si>
  <si>
    <t>Aquisição de caneta marcadora para quadro branco cores diversas e apagador</t>
  </si>
  <si>
    <t>350 jogos e 50 unidades</t>
  </si>
  <si>
    <t>Aquisição de caixas de papelão com impressão para remessas de materiais</t>
  </si>
  <si>
    <t>3.000 unidades</t>
  </si>
  <si>
    <t>Aquisição de clips tamanhos diversos</t>
  </si>
  <si>
    <t>1.000 caixas</t>
  </si>
  <si>
    <t>Aquisição de canetas hidrográficas cores diversas</t>
  </si>
  <si>
    <t>Aquisição de cola líquida e cola em bastão</t>
  </si>
  <si>
    <t>1.500 unidades</t>
  </si>
  <si>
    <t>Montagem de mobiliários</t>
  </si>
  <si>
    <t xml:space="preserve">Montagem de mobiliários nas comarcas que não possuem serviço de marceneiro </t>
  </si>
  <si>
    <t>não há</t>
  </si>
  <si>
    <t xml:space="preserve">Aquisição de insumos </t>
  </si>
  <si>
    <t>Aquisição de insumos para reposição e manutenção de mobiliários padronizadfos</t>
  </si>
  <si>
    <t>Conserto de mobiliário padronizado</t>
  </si>
  <si>
    <t>Conserto de móveis padronizados danificados para todas as comarcas e TJSC</t>
  </si>
  <si>
    <t>Avaliação de Imóveis</t>
  </si>
  <si>
    <t>Avaliação de imóveis para incorporação ao patrimônio do TJSC</t>
  </si>
  <si>
    <t xml:space="preserve">não há </t>
  </si>
  <si>
    <t>Manutenção de empilhadeira elétrica</t>
  </si>
  <si>
    <t>Revisão anual de empilhadeira elétrica</t>
  </si>
  <si>
    <t>Aquisição de equipamento para treinamento - manequim aduto/infantil, colete desengasgo - ACBM</t>
  </si>
  <si>
    <t>Estruturar e qualificar o treinamento básico de atendimento a emergências, garantindo maior eficiência e segurança nas ações.</t>
  </si>
  <si>
    <t>Aquisição de autoclaves para a lavação/esterilização do serviço odontológico</t>
  </si>
  <si>
    <t xml:space="preserve"> Garantir a biossegurança, a assepsia dos instrumentais e a conformidade com as normas sanitárias vigentes.</t>
  </si>
  <si>
    <t>Aquisição de luvas descartáveis</t>
  </si>
  <si>
    <t>Prevenção e a redução de riscos à saúde e segurança dos servidores durante o exercício de suas atribuições.</t>
  </si>
  <si>
    <t>1200 caixas com 100 unidades</t>
  </si>
  <si>
    <t>Aquisição de máscaras descartáveis</t>
  </si>
  <si>
    <t>1200 caixas com 50 unidades</t>
  </si>
  <si>
    <t>Aquisição de materiais de consumo para resgate/combate à incêndio, atendimento de urgência - CBMSC</t>
  </si>
  <si>
    <t>Prestar assistência direta de caráter emergencial pela Assessoria do CBMSC</t>
  </si>
  <si>
    <t>Aquisição de materiais didáticos para avaliação psicológica</t>
  </si>
  <si>
    <t>Avaliar o desempenho funcional dos servidores e magistrados nos processos de admissão, afastamentos e vitaliciamento, entre outros que tramitam no PJ como adoção, destituição de pátrio poder, etc.</t>
  </si>
  <si>
    <t>Aquisição de mochos profissionais tipo sela para os consultórios do serviço odontológico</t>
  </si>
  <si>
    <t>Garantir ergonomia adequada aos profissionais durante os atendimentos, prevenindo lesões ocupacionais e promovendo maior conforto e estabilidade na execução dos procedimentos.</t>
  </si>
  <si>
    <t>Aquisição de protetores solares destinados aos servidores que exercem as funções/atividades de oficial de justiça, oficial de justiça e avaliador, comissário da infância e juventude e oficial da infância e juventude.</t>
  </si>
  <si>
    <t>1000 unidades</t>
  </si>
  <si>
    <t>Aquisição de repelente contra mosquito transmissor do mosquito da dengue aos servidores que exercem as funções/atividades de oficial de justiça, oficial de justiça e avaliador, comissário da infância e juventude e oficial da infância e juventude e assistente social, conforme decisão no Processo n. 0057405-52.2023.8.24.0710.</t>
  </si>
  <si>
    <t>Aquisição e reposição de insumo para atendimento pré-hospitalar (APH) e atendimento pré-hospitalar tático (APHT) - CSI/NIS</t>
  </si>
  <si>
    <t>Prestar assistência direta de caráter emergencial pelo NIS</t>
  </si>
  <si>
    <t>Contratação de palestrante de renome nacional para campanha de saúde</t>
  </si>
  <si>
    <t>Ampliar o alcance e a efetividade das ações educativas em saúde, garantindo a disseminação de informações atualizadas e baseadas em evidências científicas.</t>
  </si>
  <si>
    <t>Contratação de serviços de terceiros para atendimento de urgência/emergência</t>
  </si>
  <si>
    <t>Garantir resposta imediata a situações críticas que possam comprometer a saúde e a segurança de magistrados, servidores e usuários.</t>
  </si>
  <si>
    <t>Contratação de serviços de terceiros para perícia com médicos não credenciados</t>
  </si>
  <si>
    <t xml:space="preserve">Realizar serviço de perícia médica administrativa nos magistrados e servidores do PJSC, bem como nos seus dependentes </t>
  </si>
  <si>
    <t>Contratatação de serviços de terceiros (pessoa física e jurídica) para perícia psicológica de porte de armas de magistrados</t>
  </si>
  <si>
    <t>Realizar avaliações e emitir laudos para comprovação de aptidão psicológica para o manuseio de arma de fogo.</t>
  </si>
  <si>
    <t>Contratação de manutenção para os equipamentos do serviço de enfermagem</t>
  </si>
  <si>
    <t>Garantir a segurança, a precisão e a continuidade dos atendimentos de urgência e procedimentos assistenciais realizados no âmbito do Poder Judiciário.</t>
  </si>
  <si>
    <t>Contratação de manutenção para os equipamentos do serviço de odontologia</t>
  </si>
  <si>
    <t>Garantir a segurança, a eficácia e a continuidade dos atendimentos odontológicos oferecidos a magistrados e servidores.</t>
  </si>
  <si>
    <t>Aquisição de lupas cirúrgicas para os consultórios do serviço odontológico</t>
  </si>
  <si>
    <t>Garantir maior precisão e qualidade nos procedimentos clínicos e cirúrgicos, permitindo diagnósticos mais detalhados e tratamentos com maior segurança. Esses equipamentos contribuem para a melhoria da ergonomia do profissional, a redução de erros e a preservação da saúde bucal de magistrados e servidores, assegurando a excelência no atendimento prestado pelo Poder Judiciário.</t>
  </si>
  <si>
    <t>Aquisição de fardamento militar/comunitário - ACBM</t>
  </si>
  <si>
    <t>Padronização, identificação funcional e reforço da imagem institucional nas atividades operacionais e comunitárias</t>
  </si>
  <si>
    <t>Aquisição de resinas odontológicas para restaurar dentes danificados por cáries, fraturas, desgaste ou outras imperfeições estéticas</t>
  </si>
  <si>
    <t>Realização de procedimentos restauradores, garantindo a recuperação funcional e estética dos dentes, bem como a preservação da saúde bucal de magistrados e servidores.</t>
  </si>
  <si>
    <t>Aquisição de colete de identificação de brigadista - ACBM</t>
  </si>
  <si>
    <t>Padronização, identificação funcional e reforço da imagem institucional nas atividades comunitárias</t>
  </si>
  <si>
    <t xml:space="preserve">Aquisição de cadeira de resgate em escada para treinamento básico de atendimento a emergências - ACBM </t>
  </si>
  <si>
    <t>Aquisição de insertos odontológicos para endodontia e periodontia</t>
  </si>
  <si>
    <t>Garantir a execução adequada de procedimentos especializados, assegurando precisão, eficiência e qualidade nos tratamentos realizados. Esses instrumentos são fundamentais para a preservação da saúde bucal de magistrados e servidores, permitindo intervenções seguras e alinhadas às melhores práticas clínicas, em conformidade com as normas técnicas e sanitárias vigentes.</t>
  </si>
  <si>
    <t>Aquisição de material de consumo para procedimento odontológico de endodontia</t>
  </si>
  <si>
    <t xml:space="preserve">Garantir a execução segura e eficaz dos tratamentos especializados, assegurando a preservação da estrutura dentária e a saúde bucal dos usuários. </t>
  </si>
  <si>
    <t>Aquisição de material de consumo para procedimento odontológico de dentística e restauração</t>
  </si>
  <si>
    <t>Garantir a execução adequada de tratamentos restauradores, visando à recuperação funcional e estética dos dentes. Esses insumos são indispensáveis para a manutenção da saúde bucal de magistrados e servidores, assegurando atendimentos de qualidade, em conformidade com protocolos clínicos e normas sanitárias vigentes.</t>
  </si>
  <si>
    <t>Aquisição de medicamentos e insumos para procedimentos médicos e de enfermagem</t>
  </si>
  <si>
    <t>Garantir a execução de procedimentos assistenciais, preventivos e de urgência, assegurando a preservação da saúde e a segurança de magistrados, servidores e demais usuários, em conformidade com protocolos clínicos e normas sanitárias vigentes.</t>
  </si>
  <si>
    <t>Aquisição de incubadora para a lavação/esterilização do serviço odontológico</t>
  </si>
  <si>
    <t>Aquisição de seladora para a lavação/esterilização do serviço odontológico</t>
  </si>
  <si>
    <t>Garantir a biossegurança, a assepsia dos instrumentais e a conformidade com as normas sanitárias vigentes.</t>
  </si>
  <si>
    <t>Aquisição de adesivos odontológicos para dentística e estética</t>
  </si>
  <si>
    <t>Realização de procedimentos restauradores com qualidade e segurança, garantindo a adesão adequada entre os materiais restauradores e a estrutura dentária. Esses insumos são fundamentais para a durabilidade e a eficácia dos tratamentos, assegurando a preservação da saúde bucal de magistrados e servidores, em conformidade com protocolos clínicos e normas sanitárias vigentes.</t>
  </si>
  <si>
    <t>Aquisição de insumos para a lavação/esterilização do serviço odontológico</t>
  </si>
  <si>
    <t>Garantir a assepsia e a biossegurança nos serviços odontológicos, prevenindo contaminações cruzadas e assegurando a conformidade com as normas sanitárias vigentes. Esses materiais são essenciais para a correta higienização e esterilização dos instrumentais clínicos, preservando a saúde de magistrados, servidores e profissionais, bem como a qualidade dos atendimentos prestados no âmbito do Poder Judiciário.</t>
  </si>
  <si>
    <t>Aquisição de anestésicos odontológicos (lidocaína, articaína, mepivacaína, prilocaína e bupivacaína)</t>
  </si>
  <si>
    <t>Realização de procedimentos clínicos e cirúrgicos com segurança e conforto, garantindo o controle da dor e a redução do risco de complicações durante os atendimentos.</t>
  </si>
  <si>
    <t xml:space="preserve">Aquisição de 30 licenças do PHPStorm </t>
  </si>
  <si>
    <t>O PHPStorm é a ferramenta de dsenvolvimento principal do eproc, e,portanto, é importante que a equpe tenha a disposição licenças de versão atualizada</t>
  </si>
  <si>
    <t>Aquisição de API – Application Programming Interface (Interface de Programação de Aplicativos) do site haveibeenpwned.com</t>
  </si>
  <si>
    <t>Ferramenta necessária para a Divisão de Inteligência do NIS realizar o
monitoramento de vazamento de dados de e-mails, senhas e acessos
De internet.</t>
  </si>
  <si>
    <t>Renovação da licença para utilização do software Volare e assinaturas do TCPO e SINAPI</t>
  </si>
  <si>
    <t>Necessidade de continuar utilizando o software Volare para orçamentação de obras</t>
  </si>
  <si>
    <t>Renovação de 8 licenças atuais + 4 licenças novas + suporte técnico Módulos Orçamento e Licitação + Atualização preços TCPO e SINAPI</t>
  </si>
  <si>
    <t>Renovação da assinatura anual aplicativo diário de obra</t>
  </si>
  <si>
    <t>Necessidade de continuar utilizando o software Diário de Obras Digital para trabalhos da específicos Diretoria de Engenharia</t>
  </si>
  <si>
    <t>2 assinaturas</t>
  </si>
  <si>
    <t>Renovação da licença para utilização do software OrçaFascio</t>
  </si>
  <si>
    <t>Necessidade de continuar utilizando o software OrçaFascio para trabalhos da específicos Diretoria de Engenharia</t>
  </si>
  <si>
    <t>Renovação de 2  licenças atuais (cada licença comporta 5 usuários) para 3 anos</t>
  </si>
  <si>
    <t>Atualização de licença e aquisição serviço manutenção e suporte pro sistema ProDent e minutos de telessuorte</t>
  </si>
  <si>
    <t>A renovação da licença e contratação de serviço de manutenção e suporte do sistema gera segurança e que o sistema esteja sempre estável.
A Clínica Odontológica do TJSC utiliza, desde 2005, o software ProDent, de propriedade da empresa HartSystem Sistemas. O sistema oferece controle e registro dos pacientes e atendimentos.</t>
  </si>
  <si>
    <t>Licença + 500 minutos por ano</t>
  </si>
  <si>
    <t>Renovação sistema de Gestão de Farmácia: Licenças de uso do Software Trier Gestão de Farmácias pelo período de 12 meses</t>
  </si>
  <si>
    <t xml:space="preserve">Necessidade de continuar utilizando o software de Farmácia para trabalhos específicos da Diretoria de Sáude.
TJSC já dispõe da licença deste sistema desde 2002, sendo atualmente ferramenta essencial para a boa execução das atividades da Farmácia do Poder Judiciário, serviço oferecido pela Seção de Atendimento Emergencial e Serviços de Saúde da Diretoria de Saúde e Qualidade de Vida. Cabe ressaltar que a Empresa Trier foi a única empresa entre as pesquisadas que cumpriam um critério indispensável de emissão do cupom não-fiscal, em virtude da isenção tributária concedida à Farmácia do Poder Judiciário pelo executivo fiscal. </t>
  </si>
  <si>
    <t>Liberação de acessos para 7 máquinas e mais o Servidor</t>
  </si>
  <si>
    <t>Renovação das licenças para utilização do sistema MIRO ENTERPRISE</t>
  </si>
  <si>
    <t>Necessidade de continuar utilizando o sistema Miro Enterprise para uso no projeto a ser desenvolvido pelo Laboratório de Inovação do Poder Judiciário Catarinense, alinhado ao planejamento estratégico do TJSC</t>
  </si>
  <si>
    <t>30 licenças</t>
  </si>
  <si>
    <t>Contratação de Licença do Verifact (Aquisição de créditos para emissão de até 15 (quinze) relatórios/sessões de capturas técnicas do produto websites)</t>
  </si>
  <si>
    <t xml:space="preserve">O Verifact é ferramenta imprescindível para a validação da integridade da prova digital, que fornece segurança quanto à correta identificação e verificação dos conteúdos digitais e substitui a eventual necessidade de ata notarial. É sistema prático e seguro utilizado por diversos órgãos de inteligência nacionais,a exemplo das policias civis, de
órgãos do Ministério Público e da ABIN e que represenatria importante mecanismo à disposição da Corregedoria na sua atividade fiscalizatória. </t>
  </si>
  <si>
    <t>Licença do software Canva para Equipes</t>
  </si>
  <si>
    <t>Trata-se de um recurso apto a aprimorar as apresentações visuais dos projetos criados pelo núcleo.  Com design moderno e elegante, o indicado software tem seu uso reconhecido nas organizações.</t>
  </si>
  <si>
    <t>Licença do software Trello Standard</t>
  </si>
  <si>
    <t>Possibilitar a equipe de trabalho, em especial o(a) Coordenador(a), o gerenciamento dos projetos em andamentos e os vindouros, estabelecer fluxo de trabalho claro e compartilhado, divisão de tarefas entre os colaboradores e o monitoramento em tempo real das entregas.</t>
  </si>
  <si>
    <t>Licença do software Bizagi</t>
  </si>
  <si>
    <t>Trata-se de um sistema utilizado para o mapeamento de processos, dentro do padrão BPMN.  Esse recurso permite a documentação dos processos de trabalho com alta qualidade.</t>
  </si>
  <si>
    <t>Licença do software Lucidchart Individual</t>
  </si>
  <si>
    <t>Criação de fluxogramas para apresentações para o(a) Desembargador(a) Corregedor(a) e para os juízos correicionados, elaboração de projetos, formulação de orientações e demais comunicações de competência deste Núcleo V. Ressalta-se que a unidade já utiliza o programa na versão gratuita, porém as limitações dificultam a criação, impessão e a qualidade no compartilhamento dos fluxogramas. A aquisição do programa permitirá sobremaneira uma evolução no design dos fluxos de trabalho e das orientações expedidas pela Corregegoria-Geral da Justiça e, com isso, um entendimento mais amplo e rápido sobre o tema tratado.</t>
  </si>
  <si>
    <t>Contratação de Licença do PDF SAM Enhanced + Visual</t>
  </si>
  <si>
    <t>Utilizar recursos não disponíveis na versão free, de forma segura, como compressão de arquivos, conversão e OCR.</t>
  </si>
  <si>
    <t>Renovação do Sistema Web Gestão Tributária - GT Fácil</t>
  </si>
  <si>
    <t xml:space="preserve">Devido à vasta legislação tributária e sua constante alteração, em que o Poder Judiciário de Santa Catarina é tomador de serviços, no qual é obrigado a proceder a diversos recolhimentos tributários, pesquisar legislações municipais de todo o país, faz-se necessária a contratação de soluções tecnológicas de apoio que permitam ao servidor enfrentar as dúvidas existentes com maior objetividade. </t>
  </si>
  <si>
    <t>Contratação Signage Seal Horus DS</t>
  </si>
  <si>
    <t>Necessidade de solução digital para comunicação visual geral do prédio-sede do TJSC, inclusive com relação às notícias e campanhas institucionais</t>
  </si>
  <si>
    <t>Aquisição de tablets</t>
  </si>
  <si>
    <t>O tablet é um periférico apto a permitir que os servidores possam aprimorar as suas técnicas na exposição de temas em reuniões ou cursos, além de ser uma ferramenta de fácil portabilidade e acesso.  Seu uso permitiria o acesso fácil à informação nesses eventos e solenidades, contribuindo na execução de trabalho com mais eficiência.</t>
  </si>
  <si>
    <t>Aquisição de webcam</t>
  </si>
  <si>
    <t>Demandas pontuais de determinados setores da Secretaria do TJSC</t>
  </si>
  <si>
    <t>Aquisição de mouses ergonômicos</t>
  </si>
  <si>
    <t>Essencial para a saúde dos servidores que trabalham realizando muitos cliques no sistema. Atendimento do programa Pertencer.</t>
  </si>
  <si>
    <t>Aquisição de teclados ergonômicos</t>
  </si>
  <si>
    <t>Aquisição de Scanners</t>
  </si>
  <si>
    <t>Manutenção do parque de scanners do PJSC</t>
  </si>
  <si>
    <t>Peças para scanner</t>
  </si>
  <si>
    <t>Conserto de scanner e impressoras</t>
  </si>
  <si>
    <t>Manutenção do parque de scanners e impressoras do PJSC</t>
  </si>
  <si>
    <t>Peças de impressoras / multifuncionais</t>
  </si>
  <si>
    <t>Manutenção do parque de impressoras e multifuncionais do PJSC</t>
  </si>
  <si>
    <t>Aquisição de Multifuncionais / Impressoras / Impressoras coloridas</t>
  </si>
  <si>
    <t>Manutenção do parque de impressoras do PJSC e demandas pontuais de determinados setores da Secretaria do TJSC</t>
  </si>
  <si>
    <t>Fontes para Computador, Scanner e Notebook</t>
  </si>
  <si>
    <t>Manutenção do parque de informática do PJSC</t>
  </si>
  <si>
    <t>Fusores para impressoras</t>
  </si>
  <si>
    <t>Recomposição de estoque setorial da SGME/DSGA</t>
  </si>
  <si>
    <t>Microfones e mesas para depoimento Especial e microfones tipo omnidirecional para videoconferência</t>
  </si>
  <si>
    <t>Demandas do CEIJ para salas de Depoimento Especial e Manutenção do parque do PJSC</t>
  </si>
  <si>
    <t>Gravador de Voz MP</t>
  </si>
  <si>
    <t>Mouses/Teclados diversos</t>
  </si>
  <si>
    <t>Aquisição de peças e insumos de TI diversos (pen drive, cartão de memória, pilhas,  baterias, fontes, adaptadores diversos, espaguetes/tubo, pasta térmica, algodão hidrófilo, cabos diversos,  guias laterais, óleos, graxas, placas diversas, etc)</t>
  </si>
  <si>
    <t xml:space="preserve">Peças para manutenção dos computadores  existentes cuja Garantia findou e a DTI não dispõe de peças para reposição (memórias DDR4, coolers de encaixe por garra, placa de vídeo 4GB RAM, etc) </t>
  </si>
  <si>
    <t>Necessidade de efetuar manutenção corretiva nos computadores (ex. DATEN) existentes aproveitando as CPUS até o fim da sua vida útil.</t>
  </si>
  <si>
    <t>Aquisição de nobreak</t>
  </si>
  <si>
    <t>Manutenção do parque do PJSC</t>
  </si>
  <si>
    <t>Baterias para nobreak</t>
  </si>
  <si>
    <t>Os equipamentos são necessários para fazer a substituição das baterias de diversos nobreaks, incluindo dos nobreaks dos scanners raio x de bagagem instalados nas unidades do PJSC e que não estão acobertados por garantia. Considerando a quantidade de scanners e o tempo médio de vida útil da bateria, chegou-se ao quantitativo indicado.</t>
  </si>
  <si>
    <t>Conserto de nobreak e compressor</t>
  </si>
  <si>
    <t>Cabos / extensores HDMI e USB diversos</t>
  </si>
  <si>
    <t>Kit Transmissor e receptor HDMI sem fio</t>
  </si>
  <si>
    <t>Aquisição de SSDs e HDs externos</t>
  </si>
  <si>
    <t>Aquisição de Toners diversos</t>
  </si>
  <si>
    <t>Unidades de imagens para impressora diversas</t>
  </si>
  <si>
    <t>Aquisição de Cartuchos diversos</t>
  </si>
  <si>
    <t>Aquisição de Monitores diversos</t>
  </si>
  <si>
    <t>Aparelhos telefônicos analógicos (com fio e sem fio)</t>
  </si>
  <si>
    <t>Recomposição de estoque setorial da DRC</t>
  </si>
  <si>
    <t>Aparelhos telefônicos IP</t>
  </si>
  <si>
    <t>Cabos telefônicos</t>
  </si>
  <si>
    <t>Adaptadores Voip / adaptadores diversos</t>
  </si>
  <si>
    <t>Prestação de serviços continuados de telefonia móvel pessoal (Serviço Móvel Pessoal - SMP), para a comarca de Rio do Campo.</t>
  </si>
  <si>
    <t xml:space="preserve">Necessidade de continuar utilizando o serviço em Rio do Campo. </t>
  </si>
  <si>
    <t>1 linha</t>
  </si>
  <si>
    <t>Aquisição de Cabos/Cordões para Rede</t>
  </si>
  <si>
    <t>Aquisição de Gbics</t>
  </si>
  <si>
    <t>Conserto de notebooks</t>
  </si>
  <si>
    <t>Prospecção de novas tecnologias</t>
  </si>
  <si>
    <t>Identificar tecnologias ou serviços que garantam a evolução tecnológica ou manutenção adequada dos ativos de TI do parque do PJSC</t>
  </si>
  <si>
    <t>Pares Radio HT Comunicador Walktalk Talkabout Profissional</t>
  </si>
  <si>
    <t>Apresentadores sem fio (passadores de slides)</t>
  </si>
  <si>
    <t>CGJ - Um para utilizar nas correições presenciais, para apresentações e outro para utilização na nova sala de reuniões do Núcleo III
DTI-DRC / TJSC - para uso em apresentações diversas</t>
  </si>
  <si>
    <t>Suportes diversos (Ex. TVs, sistema de som)</t>
  </si>
  <si>
    <t>Caixa de som / amplificadores</t>
  </si>
  <si>
    <t>Smart TV / TVs / Televisores diversos</t>
  </si>
  <si>
    <t>TV destinadas as áreas diretivas/administrativas para acompanhamento de dashboard, videoconferências etc.</t>
  </si>
  <si>
    <t>Racks diversos</t>
  </si>
  <si>
    <t>Fones de ouvido / headset diversos</t>
  </si>
  <si>
    <t>Fones diferenciados para setores que retornaram ao atendimento presencial</t>
  </si>
  <si>
    <t>Microfones de cabeça sem fio (palestrantes)</t>
  </si>
  <si>
    <t>A aquisição de microfones de cabeça sem fio visa melhorar a qualidade das apresentações realizadas na Academia Judicial, especialmente em cursos, palestras e eventos híbridos. Esses equipamentos permitem maior mobilidade aos palestrantes, garantindo captação de áudio clara e sem interferências, mesmo em ambientes amplos. O uso de microfones auriculares também reduz o risco de microfonia e melhora a experiência dos participantes presenciais e remotos.</t>
  </si>
  <si>
    <t>Microfones diversos</t>
  </si>
  <si>
    <t>Licença de uso do software Lumion Standard - Subscrição pelo período de 1 ano</t>
  </si>
  <si>
    <t>Licença de uso do software Lumion Standart para elaboração e produção de mídia foto realista (renderização de imagens) a partir
de maquetes eletrônicas tridimensionais de edifícios, complexos arquitetônicos, ambientes internos e/ou externos e de mobiliário, com ou sem animação, com a
finalidade de proporcionar uma visão mais clara e detalhada do projeto/produto final.</t>
  </si>
  <si>
    <t>Software TQS UNIPRO</t>
  </si>
  <si>
    <t>Para manutenção do sistema já utilizado atualmente pela DEA. Utilizado como modelador estrutural de edifícios entre outros serviços.</t>
  </si>
  <si>
    <t>Pacote RedmineX All Plugins Bundle para 300 usuários</t>
  </si>
  <si>
    <t>A contratação pretendida tem por objetivo disponibilizar e manter recursos avançados no Redmine, sistema utilizado pela DTI para o gerenciamento de projetos e do portfolio de TIC e pelo Tribunal de Justiça como um todo para o gerenciamento de projetos estratégicos.</t>
  </si>
  <si>
    <t>Contratação de licenças Canonical ESM Ubuntu Linux</t>
  </si>
  <si>
    <t>A licenças Canonical ESM garatem o fornecimento de atualizações de correção e de segurança para o sistema operacional Ubuntu Linux, utilizado na infraestrutura de aplicações do PJSC.</t>
  </si>
  <si>
    <t>Licenças do Software Padlet</t>
  </si>
  <si>
    <t>Essencial para o desenvolvimento dos conteúdos dos curso que são disponibilizados no ambiente virtual da AJ (Moodle) para os magistrados e servidores</t>
  </si>
  <si>
    <t>10 licenças para o EAD</t>
  </si>
  <si>
    <t>Licença do Canva Pro.</t>
  </si>
  <si>
    <t>Essencial para o desenvolvimento dos conteúdos das projetos, capacitações institucionais e interinstitucionais, apresentações e materiais elaborados no âmbito do GMF.</t>
  </si>
  <si>
    <t>1 licença para uso pelo GMF</t>
  </si>
  <si>
    <t>Licença Plaud AI</t>
  </si>
  <si>
    <t>Inúmeras reuniões do GMF, bem como inspeções às unidades prisionais do Estado Catarinense, fazendo-se necessário aparelho gravador que por si só transcreva as informações com IA, para fins de relatórios de inspeções e atas de reuniões, prestigiando o princípio da eficiência, bem como da economicidade, uma vez que o GMF já dispõe do aparelho.</t>
  </si>
  <si>
    <t>Licença do Asana Starter.</t>
  </si>
  <si>
    <t>Ferramenta relevante para auxílio na estruturação e acompanhamento dos projetos do GMF.</t>
  </si>
  <si>
    <t>1 Licença para uso pelo GMF</t>
  </si>
  <si>
    <t>Contratação da ferramenta de acessibilidade Rybená Web</t>
  </si>
  <si>
    <t>Necessidade de uma ferramenta de acessibilidade que permite a tradução de textos do português para a Língua Brasileira de Sinais (Libras) e para voz.  Ela é destinada a pessoas com deficiência visual, auditiva, intelectual, idosos, disléxicos e outras pessoas com dificuldade de leitura e compreensão de textos.</t>
  </si>
  <si>
    <t>2 licenças</t>
  </si>
  <si>
    <t>Contratação de suporte técnico e atualização das licenças dos plugins RedmineX.</t>
  </si>
  <si>
    <t>Melhorar a experiência dos usuários que utilizam a ferramenta, principalmente após a expansão da sua utilização para outras unidades fora da DTI, capitaneada pela ASPLAN.</t>
  </si>
  <si>
    <t>Contratação serviço de Implantação, Atualização, Integrações, Manutenção e Suporte ao RDC-ARQ: Archivematica e
AtoM</t>
  </si>
  <si>
    <t>Imprescindível para atender às necessidades do PJSC no que tange à preservação da memória institucional, à segurança da informação e à transparência administrativa.</t>
  </si>
  <si>
    <t>Reconfiguração do software Recovery Point</t>
  </si>
  <si>
    <t>Devido ao fim do suporte do software VMWare 7, faz-se necessária a atualização para o VMWare 8. Esta atualização implicará na necessidade de reconfiguração do software Recovery Point, que é o software que realiza a replicação das máquinas virtuais do VMWare</t>
  </si>
  <si>
    <t>Aquisição de placas para o piso elevado do CPD</t>
  </si>
  <si>
    <t>As placas da sala do CPD estão em processo de deteriorização, sendo necessária sua substituição para continuar suportando o peso dos equipamentos</t>
  </si>
  <si>
    <t>Adaptadores HDMI sem fio</t>
  </si>
  <si>
    <t>Os adaptadores HDMI sem fio serão utilizados para facilitar a conexão entre notebooks e projetores/monitores em salas de aula e auditórios, eliminando a necessidade de cabos físicos e permitindo maior flexibilidade na disposição dos equipamentos. Essa solução é especialmente útil em ambientes com múltiplos apresentadores ou com layout variável, promovendo agilidade na troca de conteúdo e organização do espaço.</t>
  </si>
  <si>
    <t>Adaptador Wi-Fi sem fio</t>
  </si>
  <si>
    <t>Aquisição de duas unidades para atividades de inteligência específicas de Ethical Hacking, compatíveis com máquinas virtuais Linux, em especial Parrot OS e Kali Linux.</t>
  </si>
  <si>
    <t>Software Soundforge</t>
  </si>
  <si>
    <t xml:space="preserve">Para gravação e edição de áudio </t>
  </si>
  <si>
    <t>Software Vmix</t>
  </si>
  <si>
    <t>Para gravação de vídeo</t>
  </si>
  <si>
    <t xml:space="preserve">Software OBS Studio </t>
  </si>
  <si>
    <t>Para transmissão ao vivo</t>
  </si>
  <si>
    <t xml:space="preserve">Software Audacity </t>
  </si>
  <si>
    <t>Para backup de áudio</t>
  </si>
  <si>
    <t>Software, Implantação e suporte - Onboarding - da plataforma PixMídia Soluções em Tecnologia Ltda</t>
  </si>
  <si>
    <t>Sistema de comunicação
institucional interna</t>
  </si>
  <si>
    <t>Locação de Players Digitais para comunicação interna</t>
  </si>
  <si>
    <t>Aquisição de aparelhos telefonicos analógicos com fio</t>
  </si>
  <si>
    <t>Aquisição para distribuição a todas Unidades do PJSC, para utilização em ligações telefônicas</t>
  </si>
  <si>
    <t>* Microfones: modelo sm7b da Shure; 
* Mesa de controle: oxygen 2000;
* 2 Webcam da marca Insta360, Link 4k 60fps para Streaming Profissional, Inteligência Artificial com Sensor de Rastreamento e Controle de Gestos
* 2  tripés com softboxes de iluminação, com lâmpada LED e tela difusora branca da marca Greika (KIT AGATA II)</t>
  </si>
  <si>
    <t>Materiais necessários para montagem de estúdio de gravação</t>
  </si>
  <si>
    <t>Aquisição de câmeras e lentes profissionais</t>
  </si>
  <si>
    <t>Aquisição paa subsidiar as atividades dos jornalistas e designers do NCI</t>
  </si>
  <si>
    <t>Aquisição de drones</t>
  </si>
  <si>
    <t>x</t>
  </si>
  <si>
    <t>Prorrogações</t>
  </si>
  <si>
    <t>UR</t>
  </si>
  <si>
    <t>Descrição do objeto</t>
  </si>
  <si>
    <t>Data de encerramento da vigência do contrato</t>
  </si>
  <si>
    <t>Data limite do encerramento da vigência do contrato</t>
  </si>
  <si>
    <t>Processo de Prorrogação</t>
  </si>
  <si>
    <t>Nº do Contrato</t>
  </si>
  <si>
    <t>Processo Contratação</t>
  </si>
  <si>
    <t>Diretoria de Engenharia e Arquitetura</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</si>
  <si>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climatização do Fórum Des. Rid Silva - Comarca da Capital.</t>
  </si>
  <si>
    <t>00142701920258240710</t>
  </si>
  <si>
    <t>55/2023</t>
  </si>
  <si>
    <t>00385693120238240710</t>
  </si>
  <si>
    <t>Diretoria de Tecnologia da Informação</t>
  </si>
  <si>
    <t>Contratação da prestação de serviços continuados de manutenção e garantia da infraestrutura de carimbo do tempo instalada no Tribunal de Justiça de Santa Catarina, contemplando atualizações de software e manutenção técnica de hardware, em regime de empreitada por preço global.</t>
  </si>
  <si>
    <t>00209268920258240710</t>
  </si>
  <si>
    <t>72/2024</t>
  </si>
  <si>
    <t>00323376620248240710</t>
  </si>
  <si>
    <t>Direção-Geral Administrativa (Secretaria de Gestão Socioambiental)</t>
  </si>
  <si>
    <t>Credenciamento de associações ou cooperativas especializadas e licenciadas para prestação de serviço regular e contínuo de coleta, pesagem, transporte, e destinação adequada à legislação ambiental, de resíduos recicláveis classe II, assim definidos pela ABNT NBR 10004:2004, nas unidades do Poder Judiciário catarinense localizadas na Região Litoral Sul, Região de Florianópolis e Região da Grande Florianópolis, conforme locais e periodicidades estipulados no item 2.5, compreendendo a coleta nos locais definidos para armazenamento temporário, a pesagem em equipamento aferido, o transporte e a destinação final adequada à legislação ambiental. (Região Florianópolis Insular)</t>
  </si>
  <si>
    <t>0082484-62.2025.8.24.0710</t>
  </si>
  <si>
    <t>Contratação de empresa especializada na prestação de serviços para fornecimento de refeições (coffee break, coquetel, almoço e jantar), incluídas as bebidas, para eventos institucionais promovidos pelo Tribunal de Justiça. PREGÃO EM ANDAMENTO</t>
  </si>
  <si>
    <t>0036070-06.2025.8.24.0710</t>
  </si>
  <si>
    <t>Diretoria de Material e Patrimônio</t>
  </si>
  <si>
    <t>Concessão de uso remunerado para exploração e administração de lanchonete, visando o fornecimento de lanche, para o Fórum da comarca de Lages.</t>
  </si>
  <si>
    <t>00346359420258240710</t>
  </si>
  <si>
    <t>64/2024</t>
  </si>
  <si>
    <t>00761002020248240710</t>
  </si>
  <si>
    <t>Contratação de serviços continuados de infraestrutura e logística necessários à realização de cursos e eventos promovidos pela Academia Judicial, no regime de empreitada por preço unitário.</t>
  </si>
  <si>
    <t>00204311620238240710</t>
  </si>
  <si>
    <t>37/2022</t>
  </si>
  <si>
    <t>00203527120228240710</t>
  </si>
  <si>
    <t>Contratação da extensão das garantias SMARTNET (8x5xNDB) dos equipamentos de rede Cisco 5520 Wireless Controller, que compõem o segmento principal da rede WiFi do PJSC, em regime de empreitada por preço global</t>
  </si>
  <si>
    <t>92/2020</t>
  </si>
  <si>
    <t>00340935220208240710</t>
  </si>
  <si>
    <t>Subscrição de licenças nomeadas do IBM Control Desk on Cloud (item 1), em regime de empreitada por preço global, e a subscrição de licenças concorrentes do IBM Control Desk on Cloud (item 2)</t>
  </si>
  <si>
    <t>00474249620238240710</t>
  </si>
  <si>
    <t>9/2021</t>
  </si>
  <si>
    <t>00014259120218240710</t>
  </si>
  <si>
    <t>Prestação de serviços de extensão da garantia, pelos períodos de 60 meses para os equipamentos Nexus 7010 e 44 meses para os equipamentos Nexus 2232, para execução no regime de empreitada por preço global.</t>
  </si>
  <si>
    <t>00346688420258240710</t>
  </si>
  <si>
    <t>116/2021</t>
  </si>
  <si>
    <t>00440998420218240710</t>
  </si>
  <si>
    <t>Prestação de serviço continuado de suporte técnico, em regime de empreitada por preço global, e serviço especializado para implementação e parametrização do IBM Control Desk on Cloud e apoio na melhoria de processos</t>
  </si>
  <si>
    <t>00474258120238240710</t>
  </si>
  <si>
    <t>10/2021</t>
  </si>
  <si>
    <t>00014284620218240710</t>
  </si>
  <si>
    <t>Prestação de serviços técnico-especializados de pesquisa e aconselhamento imparcial em tecnologia da informação e comunicações, para fornecimento de subscrições que entregarão acesso ilimitado a bases de conhecimento a seus autores, contendo análise de tendências, prognósticos, avaliação de produtos e fornecedores para os assuntos de tecnologia da informação e telecomunicações, para execução no regime de empreitada por preço global.</t>
  </si>
  <si>
    <t>00476840820258240710</t>
  </si>
  <si>
    <t>39/2022</t>
  </si>
  <si>
    <t>00233657820228240710</t>
  </si>
  <si>
    <t>Contratação de serviços continuados de hospedagem de racks em data center da CIASC e eventual pagamento de excedente de consumo de energia elétrica.</t>
  </si>
  <si>
    <t>00423023920228240710</t>
  </si>
  <si>
    <t>93/2020</t>
  </si>
  <si>
    <t>00374633920208240710</t>
  </si>
  <si>
    <t>Contratação de serviços continuados de manutenção preventiva e corretiva, nos equipamentos de climatização do Fórum da Comarca de Rio do Sul</t>
  </si>
  <si>
    <t>00144893720228240710</t>
  </si>
  <si>
    <t>85/2020</t>
  </si>
  <si>
    <t>00352981920208240710</t>
  </si>
  <si>
    <t>Núcleo de Comunicação Institucional</t>
  </si>
  <si>
    <t>Serviços continuados de captação, produção e edição de audiovisual para a realização de vídeos jornalísticos, institucionais, documentários, educativos e de animação, para divulgação no portal do Poder Judiciário de Santa Catarina, mídias sociais, veículos de comunicação e eventos institucionais, em regime de empreitada por preço unitário.</t>
  </si>
  <si>
    <t>00344777320248240710</t>
  </si>
  <si>
    <t>44/2022</t>
  </si>
  <si>
    <t>00118496120228240710</t>
  </si>
  <si>
    <t>Contratação do saldo remanescente do Pregão Eletrônico n. 82/2023 (Remanescente n. 26/2024), cujo objeto é a Contratação de serviços continuados de locação de veículos, sem motorista e sem combustível, com quilometragem livre, para o PJSC, em regime de empreitada por preço unitário, conforme as especificações constantes do projeto básico anexo.</t>
  </si>
  <si>
    <t>00479023620258240710</t>
  </si>
  <si>
    <t>43/2024</t>
  </si>
  <si>
    <t>00348475220248240710</t>
  </si>
  <si>
    <t>Contratação de solução informatizada para Gerenciamento Administrativo Integrado ERP, incluindo licenciamento, serviços técnicos de parametrização, integração com sistemas internos e externos utilizados pelo PJSC, customização, suporte e treinamento</t>
  </si>
  <si>
    <t>00473268220218240710</t>
  </si>
  <si>
    <t>195/2019</t>
  </si>
  <si>
    <t>00832737120198240710</t>
  </si>
  <si>
    <t>Contratação do remanescente do PE 70/2021 em função da rescisão do contrato 109/2021 - Prestação de serviços continuados de desenvolvimento, documentação, conversão tecnológica, manutenção evolutiva, preventiva, corretiva e adaptativa de sistemas, em regime de fábrica de software, mensurados por meio da técnica de análise de pontos de função (APF), para execução no regime de empreitada por preço unitário, em conformidade com este contrato, seus anexos e com a proposta apresentada.</t>
  </si>
  <si>
    <t>00345140320248240710</t>
  </si>
  <si>
    <t>36/2023</t>
  </si>
  <si>
    <t>00249088220238240710</t>
  </si>
  <si>
    <t>Diretoria de Gestão de Pessoas</t>
  </si>
  <si>
    <t>Prestação de serviços de consultoria especializada para a implementação do perfil de gestor negocial nos produtos eproc e ERP do Tribunal de Justiça de Santa Catarina, incluindo avaliação de perfis dos gestores negociais atuais, elaboração do roteiro de conhecimentos, habilidades e atitudes necessários à atuação como gestor negocial, implementação e treinamentos e realizar acompanhamento contínuo das atividades das equipes de gestores negociais eproc e ERP durante a consultoria.</t>
  </si>
  <si>
    <t>00520855020258240710</t>
  </si>
  <si>
    <t>84/2024</t>
  </si>
  <si>
    <t>01149885820248240710</t>
  </si>
  <si>
    <t>Locação galpão para abrigar Depósito Judicial da Comarca de Lages - Matrícula n. 21.831.</t>
  </si>
  <si>
    <t>00431113420198240710</t>
  </si>
  <si>
    <t>186/2018</t>
  </si>
  <si>
    <t>00000000000396412018</t>
  </si>
  <si>
    <t>Contratação de serviços continuados de manutenção preventiva e corretiva em 20 (vinte) scanners Kodak i3400, em regime de empreitada por preço global, conforme as especificações constantes do projeto básico anexo.</t>
  </si>
  <si>
    <t>00473678320208240710</t>
  </si>
  <si>
    <t>63/2020</t>
  </si>
  <si>
    <t>00224941920208240710</t>
  </si>
  <si>
    <t>Contratação de serviços de refeições (almoço e jantar) e lanches, incluídas as bebidas, para as sessões do Tribunal de Júri das Comarcas de Araranguá, Chapecó, Itajaí, Lages, Palhoça, São José e Tubarão, em regime de empreitada por preço unitário.</t>
  </si>
  <si>
    <t>00220651820218240710</t>
  </si>
  <si>
    <t>106/2020</t>
  </si>
  <si>
    <t>00454190920208240710</t>
  </si>
  <si>
    <t>00220634820218240710</t>
  </si>
  <si>
    <t>110/2020</t>
  </si>
  <si>
    <t>00454217620208240710</t>
  </si>
  <si>
    <t>Diretoria de Orçamento e Finanças</t>
  </si>
  <si>
    <t>Cláusula segunda. Este contrato tem por objeto a prestação de serviço especializado de sustentação do Sistema Integrado de Planejamento e Gestão Fiscal do Estado de Santa Catarina - SIGEF.</t>
  </si>
  <si>
    <t>00298575720208240710</t>
  </si>
  <si>
    <t>191/2019</t>
  </si>
  <si>
    <t>00866297420198240710</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</si>
  <si>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climatização do Fórum da Comarca de Timbó</t>
  </si>
  <si>
    <t>00384942120258240710</t>
  </si>
  <si>
    <t>89/2023</t>
  </si>
  <si>
    <t>00593792720238240710</t>
  </si>
  <si>
    <t>Concessão de uso remunerado para exploração e administração de restaurante e lanchonete, visando o fornecimento de refeição (almoço) e de lanche.</t>
  </si>
  <si>
    <t>00967249020248240710</t>
  </si>
  <si>
    <t>86/2023</t>
  </si>
  <si>
    <t>00582611620238240710</t>
  </si>
  <si>
    <t>CONTRATAÇÃO DE SERVICOS CONTINUOS DE ATUALIZACAO E MANUTENCAO/SUPORTE DO SISTEMA PERGAMUM RELATIVOS AOS MÓDULOS BIBLIOTECA, MUSEU E ARQUIVO</t>
  </si>
  <si>
    <t>00484555420238240710</t>
  </si>
  <si>
    <t>84/2021</t>
  </si>
  <si>
    <t>00468772720218240710</t>
  </si>
  <si>
    <t>Prestação de serviços continuados de manutenção preventiva e corretiva, bem como o fornecimento de peças e a prestação de serviços de instalação e de melhoria em equipamentos de climatização da Torre 2 do TJSC</t>
  </si>
  <si>
    <t>00251151820228240710</t>
  </si>
  <si>
    <t>8/2021</t>
  </si>
  <si>
    <t>00470092120208240710</t>
  </si>
  <si>
    <t>Contratação de serviços regulares e contínuos de coleta de bens apreendidos em processos judiciais, de bens permanentes e materiais de consumo inservíveis e de documentos sigilosos físicos e digitais, para as unidades do Poder Judiciário de Santa Catarina catarinense, para execução no regime de empreitada por preço unitário para as quantidades estimadas por região, compreendendo a coleta nos locais definidos, o transporte rodoviário, a pesagem em balança rodoviária, a destruição dos bens apreendidos em processos judiciais, a inutilização de bens permanentes e materiais de consumo inservíveis, a descaracterização de documentos sigilosos físicos e digitais e a destinação final adequada à legislação ambiental dos resíduos resultantes dos processos de destruição, inutilização e descaracterização. (Seis regiões de coleta: leste, oeste, meio-oeste, norte, sul e vale do Itajaí.)</t>
  </si>
  <si>
    <t>00513545420258240710</t>
  </si>
  <si>
    <t>70/2024</t>
  </si>
  <si>
    <t>00923243320248240710</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</si>
  <si>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climatização do Arquivo Central do TJSC</t>
  </si>
  <si>
    <t>00928994120248240710</t>
  </si>
  <si>
    <t>76/2023</t>
  </si>
  <si>
    <t>00540218120238240710</t>
  </si>
  <si>
    <t>Subscrição de 2 licenças para ambiente de produção em cluster do Liferay DXP Self-Hosted (suporte Gold, garantia e atualização) com 3 instâncias (também para o ambiente de produção em cluster) do ElasticSearch - por 12 meses; Subscrição de 2 licenças para ambiente de homologação em cluster do Liferay DXP Self-Hosted (suporte Gold, garantia e atualização) com 3 instâncias (também para o ambiente de homologação em cluster) do ElasticSearch - por 12 meses e Contratação de 600 horas de serviço especializado por meio de operação assistida para a Liferay Self-Hosted DXP 7.2 (em regime de empreitada por preço unitário pelo período de até 12 meses).</t>
  </si>
  <si>
    <t>00628342920258240710</t>
  </si>
  <si>
    <t>7/2025</t>
  </si>
  <si>
    <t>00055076320248240710</t>
  </si>
  <si>
    <t>Serviços continuado de manutenção preventiva e corretiva para a sala cofre e seus subsistemas, incluindo suporte técnico, pelo período de 30 meses, e recarga do cilindro de gás FM200.</t>
  </si>
  <si>
    <t>00360736320228240710</t>
  </si>
  <si>
    <t>43/2020</t>
  </si>
  <si>
    <t>00174770220208240710</t>
  </si>
  <si>
    <t>Contratação de serviços continuados especializados de consultoria em comunicação institucional</t>
  </si>
  <si>
    <t>00627278220258240710</t>
  </si>
  <si>
    <t>2/2025</t>
  </si>
  <si>
    <t>01337745320248240710</t>
  </si>
  <si>
    <t>Prestação de serviços continuados de manutenção preventiva e corretiva, em equipamentos de climatização do tipo janeleiro, instalados na Torre I do Tribunal de Justiça de Santa Catarina, em regime de empreitada por preço unitário.</t>
  </si>
  <si>
    <t>00302089320218240710</t>
  </si>
  <si>
    <t>16/2021</t>
  </si>
  <si>
    <t>00030904520218240710</t>
  </si>
  <si>
    <t>Locação 1 (um) galpão para abrigar processos recolhidos das comarcas pela Divisão de Arq e Memória do Judiciário - DDI, localizado no Centro Empresarial Industrial Palhoça - CEIP, Rua Raymundo Ramos da Costa Almeida s/n, Brejaru, Palhoça/SC</t>
  </si>
  <si>
    <t>00000000000251282016</t>
  </si>
  <si>
    <t>19/2013</t>
  </si>
  <si>
    <t>00000000045912720125</t>
  </si>
  <si>
    <t>Serviços continuados de manutenção preventiva e corretiva, mensal, sem cobertura global de peças (contrato pelo período de garantia) nos elevadores instalados no Fórum Central da Comarca de Garuva.</t>
  </si>
  <si>
    <t>00627209020258240710</t>
  </si>
  <si>
    <t>9/2025</t>
  </si>
  <si>
    <t>00099546020258240710</t>
  </si>
  <si>
    <t>Diretoria de Gestão Documental e Memória</t>
  </si>
  <si>
    <t>prestação de serviços consistentes na disponibilização do acesso à Biblioteca Digital Proview da Editora Revista dos Tribunais, com direito a 100 (cem) acessos simultâneos, pelo prazo de 12 (doze) meses.</t>
  </si>
  <si>
    <t>00285876120218240710</t>
  </si>
  <si>
    <t>1/2021</t>
  </si>
  <si>
    <t>00000000004808772021</t>
  </si>
  <si>
    <t>Contratação de serviços de créditos de nuvem por ano para uso sob demanda em serviços contínuos de bancos de dados gerenciado e serviços de manipulação de dados, como Data Factory, Data Flow, Synapse, a depender da necessidade do momento, em regime de empreitada por preço unitário.</t>
  </si>
  <si>
    <t>00626914020258240710</t>
  </si>
  <si>
    <t>53/2022</t>
  </si>
  <si>
    <t>00472693020228240710</t>
  </si>
  <si>
    <t>Contratação de Serviços de Publicidade por intermédio de Agência de Propaganda.</t>
  </si>
  <si>
    <t>00478102920238240710</t>
  </si>
  <si>
    <t>10/2023</t>
  </si>
  <si>
    <t>00046781920238240710</t>
  </si>
  <si>
    <t>A prestação de serviços continuados de manutenção preventiva, corretiva e atendimento de chamados emergenciais, nos elevadores instalados no prédio do Arquivo Central, pelo período de 12 (doze) meses</t>
  </si>
  <si>
    <t>00391848920218240710</t>
  </si>
  <si>
    <t>25/2021</t>
  </si>
  <si>
    <t>00080374520218240710</t>
  </si>
  <si>
    <t xml:space="preserve">Contratação emergencial de serviços continuados de copeiragem a serem executados nas dependências internas e externas dos prédios do Poder Judiciário do Estado de Santa Catarina, para execução no regime de empreitada por preço unitário, inicialmente nos locais discriminados neste termo de referência, compreendendo, inclusive, o fornecimento de uniformes e equipamentos de proteção individual necessários à execução dos serviços. </t>
  </si>
  <si>
    <t>16/2025</t>
  </si>
  <si>
    <t>00046983920258240710</t>
  </si>
  <si>
    <t>Contratação de serviços de manutenção preventiva e corretiva, de maneira continuada, nos equipamentos de climatização do andar térreo e hall superior da torre 1 do TJSC, - sem cobertura de riscos - peças adquiridas separadamente, para execução no regime de empreitada por preço global.</t>
  </si>
  <si>
    <t>00616815820258240710</t>
  </si>
  <si>
    <t>12/2025</t>
  </si>
  <si>
    <t>00136293120258240710</t>
  </si>
  <si>
    <t>Contratação de prestação de serviços continuados de limpeza de vidros e esquadrias externos para as Unidades e Comarcas da Região 5, que possuem mais de 1 (um) pavimento, discriminadas no ANEXO II, para execução no regime de empreitada por preço unitário, incluindo produtos, equipamentos e deslocamentos para realização dos serviços nas unidades do Poder Judiciário de Santa Catarina.</t>
  </si>
  <si>
    <t>00717886420258240710</t>
  </si>
  <si>
    <t>58/2023</t>
  </si>
  <si>
    <t>00147020920238240710</t>
  </si>
  <si>
    <t>Diretoria de Suporte à Jurisdição de Primeiro Grau</t>
  </si>
  <si>
    <t>Prestação de serviços continuados de apoio técnico através da emissão de documentos técnicos (notas técnicas e pareceres técnicos), por equipe constituída por profissionais de saúde, responsáveis por elaborar notas e pareceres técnicos baseados em evidências científicas, nas ações judiciais de saúde pública e suplementar, que tratem do fornecimento de medicamentos, insumos e tratamentos, para a finalidade de subsidiar magistrados(as) na tomada de decisão liminar com informações técnicas com base na medicina baseada em evidências científicas</t>
  </si>
  <si>
    <t>00718007820258240710</t>
  </si>
  <si>
    <t>13/2025</t>
  </si>
  <si>
    <t>00736588120248240710</t>
  </si>
  <si>
    <t>Locação salas 202, 203, 204, 205 e 206, todas no 2º andar do Edifício Zappelini, correspondente a uma área total de 289,76 m², localizadas na Rua Theodoro Junctum, 144, Centro, Rio Negrinho, SC, para abrigar a 1ª Vara do Fórum da Comarca de Rio Negrinho.</t>
  </si>
  <si>
    <t>00062172520208240710</t>
  </si>
  <si>
    <t>49/2015</t>
  </si>
  <si>
    <t>00000000056330220148</t>
  </si>
  <si>
    <t>8/2025</t>
  </si>
  <si>
    <t>Locação de 1 (um) imóvel urbano, de dois pisos, com área útil de 350 m² na parte superior e de 150 m² na parte térrea, localizado na Rua Curitibanos, 138, Centro, Caçador/SC</t>
  </si>
  <si>
    <t>00363184520208240710</t>
  </si>
  <si>
    <t>68/2016</t>
  </si>
  <si>
    <t>00000000000046362015</t>
  </si>
  <si>
    <t>Serviços continuados de pagamento por meio eletrônico que realize captura, roteamento, transmissão, processamento, compensação e liquidação de transações financeiras à vista e/ou parceladas, por meio de sistema e-commerce, realizadas com cartão de crédito</t>
  </si>
  <si>
    <t>00467225820208240710</t>
  </si>
  <si>
    <t>1/2020</t>
  </si>
  <si>
    <t>00008562720208240710</t>
  </si>
  <si>
    <t>Prestação de serviços técnicos especializados na solução de produtos Microsoft, pelo período de 48 (quarenta e oito) meses.</t>
  </si>
  <si>
    <t>00050551920258240710</t>
  </si>
  <si>
    <t>55/2021</t>
  </si>
  <si>
    <t>00195709820218240710</t>
  </si>
  <si>
    <t>Locação de imóvel para armazenagem de materiais e equipamentos em estoque da Diretoria de Tecnologia da Informação - Forquilhinhas - São José</t>
  </si>
  <si>
    <t>00000000000049422017</t>
  </si>
  <si>
    <t>103/2014</t>
  </si>
  <si>
    <t>00000000054371220141</t>
  </si>
  <si>
    <t>Contratação de serviço continuado de validação e emissão de certificados digitais nas modalidades A1 (e-CNPJ) para instalação em equipamento institucional, A3 (e-CPF) com e sem fornecimento de mídia de armazenamento (Token) destinado a magistrados e servidores, SSL (Wildcard Internacional) e SSL (ICP-Brasil) para instalação em equipamentos do Poder Judiciário de Santa Catarina, em regime de empreitada por preço unitário, conforme as especificações constantes do projeto básico.</t>
  </si>
  <si>
    <t>00508817320228240710</t>
  </si>
  <si>
    <t>15/2022</t>
  </si>
  <si>
    <t>00200573420228240710</t>
  </si>
  <si>
    <t>00508886520228240710</t>
  </si>
  <si>
    <t>16/2022</t>
  </si>
  <si>
    <t>00200608620228240710</t>
  </si>
  <si>
    <t>Prestação de serviços continuados de refeições (almoço e jantar) e lanches, incluídas as bebidas, para as sessões do Tribunal de Júri das Comarcas da Balneário Camboriú e Laguna.</t>
  </si>
  <si>
    <t>00047357120228240710</t>
  </si>
  <si>
    <t>58/2021</t>
  </si>
  <si>
    <t>00074416120218240710</t>
  </si>
  <si>
    <t xml:space="preserve">Contratação de serviços contínuos de veiculação de publicações de atos administrativos do Poder Judiciário do Estado de Santa Catarina em portal de publicidade legal do Estado de Santa Catarina, pelo regime de empreitada por preço unitário. </t>
  </si>
  <si>
    <t>00050612620258240710</t>
  </si>
  <si>
    <t>42/2024</t>
  </si>
  <si>
    <t>00337753020248240710</t>
  </si>
  <si>
    <t>Contratação do saldo remanescente do Pregão Eletrônico n. 22/2021 itens 4 e 5 (= Remanescente n.20/2024) , cujo objeto é contratação de serviço continuado de refeições (almoço e jantar) e lanches, incluídas as bebidas, para as sessões do Tribunal de Júri das Comarcas da Balneário Camboriú, Capital, Joinville e Laguna, em regime de empreitada por preço unitário, conforme as especificações constantes do projeto básico</t>
  </si>
  <si>
    <t>01183307720248240710</t>
  </si>
  <si>
    <t>28/2024</t>
  </si>
  <si>
    <t>00237886720248240710</t>
  </si>
  <si>
    <t>Contratação de serviço de treinamento de hardware e software e prestação de serviços continuados de suporte técnico das catracas de acesso, tipo pedestal, urna acoplada e do software integrado de controle e registro de acesso de pessoas</t>
  </si>
  <si>
    <t>00301747920258240710</t>
  </si>
  <si>
    <t>40/2024</t>
  </si>
  <si>
    <t>00326286620248240710</t>
  </si>
  <si>
    <t>Diretoria de Saúde e Qualidade de Vida</t>
  </si>
  <si>
    <t>Prestação de serviços para elaboração das demandas abaixo relacionadas, em conformidade com a legislação vigente à época da elaboração dos documentos em conformidade com este contrato, seus anexos e com a proposta apresentada:
I - PGR - Programa de Gerenciamento de Riscos;
II - LTCAT - Laudo Técnico de Condições Ambientais do Trabalho;
III - LI - Laudo de Insalubridade;
IV - LP - Laudo de Periculosidade;
V - PCMSO - Programa de Controle Médico de Saúde Ocupacional;
VI - EPS - Exame Periódico de Saúde com emissão do ASO - Atestado de Saúde Ocupacional e Relatório Analítico.</t>
  </si>
  <si>
    <t>35/2025</t>
  </si>
  <si>
    <t>00526138420258240710</t>
  </si>
  <si>
    <t>Aquisição de 56 (cinquenta e seis) licenças, sendo 54 (cinquenta e quatro) pagas e 2 (duas) cortesias, para acesso a todos os cursos disponíveis na plataforma digital de ensino Alura pelo período de 12 meses, especialmente os 8 (oito) cursos que constam do Plano de Capacitação de TI 2023/2024, aprovado pelo Comitê de Governança de Tecnologia da Informação e Comunicação (CGovTI) do Tribunal de Justiça do Estado de Santa Catarina (TJSC)</t>
  </si>
  <si>
    <t>00302951020258240710</t>
  </si>
  <si>
    <t>44/2024</t>
  </si>
  <si>
    <t>00353316720248240710</t>
  </si>
  <si>
    <t>Contratação emergencial de prestação de serviços continuados de agenciamento de hospedagem e alimentação, para cursos e eventos promovidos pela Academia Judicial na região da Grande Florianópolis, para execução no regime de empreitada por preço unitário.</t>
  </si>
  <si>
    <t>37/2025</t>
  </si>
  <si>
    <t>00505326520258240710</t>
  </si>
  <si>
    <t>Contratação de serviços especializados de Business Analytics com base na ferramenta Microsoft Power BI e nos recursos da infraestrutura em nuvem da Microsoft (AZURE), no regime de empreitada por preço unitário.</t>
  </si>
  <si>
    <t>70/2023</t>
  </si>
  <si>
    <t>00513360420238240710</t>
  </si>
  <si>
    <t>Contratação de prestação de serviço continuado de SOC (Security Operations Center - Centro de Operações de Segurança), com resposta a incidentes e fornecimento de plataforma de SIEM (Security Information and Event Management - Gestão de Informações e Eventos de Segurança) com capacidade de 1TB de armazenamento, no regime de empreitada por preço global, e expansão de 500GB para solução de SIEM, sob o regime de empreitada por preço unitário, em conformidade com este contrato, seus anexos e com a proposta apresentada.</t>
  </si>
  <si>
    <t>00050734020258240710</t>
  </si>
  <si>
    <t>49/2024</t>
  </si>
  <si>
    <t>00645754120248240710</t>
  </si>
  <si>
    <t>Remanescente do Contrato 57/2021 (item 3) - PRESTAÇÃO DE SERVIÇOS CONTINUADOS DE LANCHES, INCLUÍDAS AS BEBIDAS PARA AS SESSÕES DO TRIBUNAL DE JURI DA COMARCA DA CAPITAL. Pregão Eletrônico n. 22/2021.</t>
  </si>
  <si>
    <t>00144088820228240710</t>
  </si>
  <si>
    <t>75/2021</t>
  </si>
  <si>
    <t>00337380820218240710</t>
  </si>
  <si>
    <t>Contratação do saldo remanescente do contrato n. 45/2023, decorrente do Pregão Eletrônico n. 25/2023, cujo objeto é a prestação de serviços continuados de avaliação e adequação ergonômica dos postos de trabalho de magistrados, servidores ativos (efetivos e comissionados), estagiários, residentes jurídicos e judiciais do Poder Judiciário de Santa Catarina (itens 5 e 6), para execução no regime de empreitada por preço unitário.</t>
  </si>
  <si>
    <t>00050742520258240710</t>
  </si>
  <si>
    <t>54/2024</t>
  </si>
  <si>
    <t>00699502320248240710</t>
  </si>
  <si>
    <t>Remanescente do Contrato 57/2021 (item 1) - PRESTAÇÃO DE SERVIÇOS CONTINUADOS DE REFEIÇÕES (ALMOÇO E JANTAR), INCLUÍDAS AS BEBIDAS PARA AS SESSÕES DO TRIBUNAL DE JURI DA COMARCA DE BALNEÁRIO CAMBORIÚ. Pregão Eletrônico 22/2021.</t>
  </si>
  <si>
    <t>00143984420228240710</t>
  </si>
  <si>
    <t>74/2021</t>
  </si>
  <si>
    <t>00337346820218240710</t>
  </si>
  <si>
    <t>Contratação de serviços continuados de manutenção preventiva e corretiva, para execução em regime de empreitada por preço unitário, das subestações de energia elétrica dos prédios do Poder Judiciário de Santa Catarina</t>
  </si>
  <si>
    <t>46/2024</t>
  </si>
  <si>
    <t>00372344020248240710</t>
  </si>
  <si>
    <t>Contratação de serviços continuados de manutenção preventiva e corretiva, para execução em regime de empreitada por preço global, com atendimento de chamados, nos sistemas especiais de segurança para prevenção e combate a incêndios, instalados no prédio que abriga o Arquivo Central do TJSC</t>
  </si>
  <si>
    <t>47/2024</t>
  </si>
  <si>
    <t>00402803720248240710</t>
  </si>
  <si>
    <t>Contratação de serviços continuados de de apoio técnico, suporte e desenvolvimento de análises de dados de caráter descritivo, diagnóstico, prescritivo e preditivo, por meio de cientistas de dados, para o Poder Judiciário do Estado de Santa Catarina</t>
  </si>
  <si>
    <t>00156597820218240710</t>
  </si>
  <si>
    <t>4/2020</t>
  </si>
  <si>
    <t>00023640820208240710</t>
  </si>
  <si>
    <t>Contratação de serviços continuados de atualização e manutenção/suporte das 15 (quinze) licenças do software DMP Access II (sistema de controle de acesso que gerencia a circulação de pessoas na sede do Tribunal de Justiça de Santa Catarina)</t>
  </si>
  <si>
    <t>00205178420238240710</t>
  </si>
  <si>
    <t>65/2021</t>
  </si>
  <si>
    <t>00285486420218240710</t>
  </si>
  <si>
    <t>Contratação de serviços continuados de confecção e instalação de comunicação visual mediante o fornecimento de todos os materiais e acessórios necessários à instalação, incluindo deslocamento para vistoria e instalação dos materiais e elaboração de leiautes, para as unidades que compõem o Poder Judiciário de Santa Catarina</t>
  </si>
  <si>
    <t>00050811720258240710</t>
  </si>
  <si>
    <t>57/2024</t>
  </si>
  <si>
    <t>00707513620248240710</t>
  </si>
  <si>
    <t xml:space="preserve">Contratação de serviços continuados de avaliação e adequação ergonômica dos postos de trabalho de magistrados, servidores ativos (efetivos e comissionados), estagiários, residentes jurídicos e judiciais do Poder Judiciário de Santa Catarina, no regime de empreitada por preço unitário, conforme as especificações técnicas descritas neste projeto básico e seus anexos. 
</t>
  </si>
  <si>
    <t>00081231120248240710</t>
  </si>
  <si>
    <t>46/2023</t>
  </si>
  <si>
    <t>00319360420238240710</t>
  </si>
  <si>
    <t>Contratação de serviço continuado de SOC (Security Operations Center - Centro de Operações de Segurança), com resposta a incidentes e fornecimento de plataforma de SIEM (Security Information and Event Management - Gestão de Informações e Eventos de Segurança) com capacidade de 1TB de armazenamento, no regime de empreitada por preço global, e expansão de 500GB para solução de SIEM e serviço de Red Team, ambos sob o regime de empreitada por preço unitário, conforme as especificações constantes do projeto básico anexo.</t>
  </si>
  <si>
    <t>00050838420258240710</t>
  </si>
  <si>
    <t>48/2024</t>
  </si>
  <si>
    <t>00646975420248240710</t>
  </si>
  <si>
    <t>Contratação de serviço continuado de refeições (almoço e jantar) e lanches, incluídas as bebidas para os participantes das sessões do Tribunal de Júri da Comarca de Navegantes, em regime de empreitada por preço unitário.</t>
  </si>
  <si>
    <t>00095415220228240710</t>
  </si>
  <si>
    <t>88/2021</t>
  </si>
  <si>
    <t>00315036820218240710</t>
  </si>
  <si>
    <t>Contratação de serviços continuados de transporte rodoviário de bens (local e intermunicipal). Mudança de Magistrado.</t>
  </si>
  <si>
    <t>56/2025</t>
  </si>
  <si>
    <t>0082425-74.2025.8.24.0710</t>
  </si>
  <si>
    <t>Contratação de serviços continuados de locação de veículos, com atuação a partir da cidade de Chapecó (SC), destinada ao atendimento das necessidades de deslocamento dos magistrados e servidores do Poder Judiciário de Santa Catarina (PJSC) - PREGÃO EM ANDAMENTO</t>
  </si>
  <si>
    <t>0062991-02.2025.8.24.0710</t>
  </si>
  <si>
    <t>Contratação de empresa especializada na prestação de serviço de rastreamento, monitoramento e telemetria para os veículos da frota oficial do PJSC, com identificação de condutor, compreendendo a instalação, em comodato, dos equipamentos necessários à solução, a disponibilização da licença de uso do software de gerenciamento via Web, bem como os respectivos serviços de instalação, configuração, capacitação, suporte técnico, manutenção, customização e garantia de funcionamento. PREGÃO EM ANDAMENTO</t>
  </si>
  <si>
    <t>0097005-46.2024.8.24.0710</t>
  </si>
  <si>
    <t>Locação mensal de 4 veículos  SUV blindados e locação mensal de 3 veículos sedan blindado. CONTRATO AINDA NÃO ASSINADO.</t>
  </si>
  <si>
    <t>0050452-04.2025.8.24.0710</t>
  </si>
  <si>
    <t>Locação mensal de 2 veículos SUV. CONTRATAÇÃO EM ANDAMENTO.</t>
  </si>
  <si>
    <t>Locação eventual de veículos executivos (400 diárias). CONTRATAÇÃO EM ANDAMENTO.</t>
  </si>
  <si>
    <t>Prestação de serviços continuados de de gestão editorial, atualização contínua das indexações/base de dados da Revista do CEJUR/TJSC: Prestação Jurisdicional (ISSN: 2319-0884) e consultoria técnica especializada em periódico científico jurídico pelo profissional Altieres de Oliveira Silva, por intermédio da empresa AOS Estratégia e Inovação</t>
  </si>
  <si>
    <t>63/2024</t>
  </si>
  <si>
    <t>00749422720248240710</t>
  </si>
  <si>
    <t>Prestação de serviços continuados de suporte técnico on-site e remoto para manutenção dos storages marca Dell EMC modelos VNX5400 e VNX5500 pelo período de 20 (vinte) meses, incluindo a substituição e fornecimento de peças</t>
  </si>
  <si>
    <t>00507665220228240710</t>
  </si>
  <si>
    <t>81/2021</t>
  </si>
  <si>
    <t>00296546120218240710</t>
  </si>
  <si>
    <t>Contratação de serviços contínuos de avaliação e adequação ergonômica dos postos de trabalho de magistrados, servidores ativos (efetivos e comissionados), estagiários, residentes jurídicos e judiciais, das unidades judiciárias e administrativas da Região I do Poder Judiciário de Santa Catarina, em regime de empreitada por preço unitário.</t>
  </si>
  <si>
    <t>00209225220258240710</t>
  </si>
  <si>
    <t>55/2024</t>
  </si>
  <si>
    <t>00702931920248240710</t>
  </si>
  <si>
    <t>Prestação de serviços continuados de e infraestrutura, suporte e apoio técnico necessários à realização de eventos e solenidades promovidos pela Assessoria de Cerimonial, para execução no regime de empreitada por preço unitário</t>
  </si>
  <si>
    <t>00096991020228240710</t>
  </si>
  <si>
    <t>89/2021</t>
  </si>
  <si>
    <t>00320440420218240710</t>
  </si>
  <si>
    <t>Credenciamento de associações ou cooperativas especializadas e licenciadas para prestação de serviço regular e contínuo de coleta, pesagem, transporte, e destinação adequada à legislação ambiental, de resíduos recicláveis classe II, assim definidos pela ABNT NBR 10004:2004, nas unidades do Poder Judiciário catarinense localizadas na Região Litoral Sul, Região de Florianópolis e Região da Grande Florianópolis, conforme locais e periodicidades estipulados no item 2.5, compreendendo a coleta nos locais definidos para armazenamento temporário, a pesagem em equipamento aferido, o transporte e a destinação final adequada à legislação ambiental. (Região Litoral Sul)</t>
  </si>
  <si>
    <t>00210178220258240710</t>
  </si>
  <si>
    <t>51/2024</t>
  </si>
  <si>
    <t>00639839420248240710</t>
  </si>
  <si>
    <t>Credenciamento de associações ou cooperativas especializadas e licenciadas para prestação de serviço regular e contínuo de coleta, pesagem, transporte, e destinação adequada à legislação ambiental, de resíduos recicláveis classe II, assim definidos pela ABNT NBR 10004:2004, nas unidades do Poder Judiciário catarinense localizadas na Região Litoral Sul, Região de Florianópolis e Região da Grande Florianópolis, conforme locais e periodicidades estipulados no item 2.5, compreendendo a coleta nos locais definidos para armazenamento temporário, a pesagem em equipamento aferido, o transporte e a destinação final adequada à legislação ambiental. (Região da Grande Florianópolis)</t>
  </si>
  <si>
    <t>00346255020258240710</t>
  </si>
  <si>
    <t>52/2024</t>
  </si>
  <si>
    <t>00663430220248240710</t>
  </si>
  <si>
    <t>Locação do imóvel para ampliação da estrutura do Fórum da comarca de Garopaba, compreendendo a sala 7, térreo ou primeiro pavimento, com área privativa de 30,68m² e área real total de 48,68m², localizado na Rua Santa Rita, 100, Centro, Garopaba/SC.</t>
  </si>
  <si>
    <t>00000000000218562017</t>
  </si>
  <si>
    <t>143/2014</t>
  </si>
  <si>
    <t>00000000050995420134</t>
  </si>
  <si>
    <t>prestação de serviços continuados de manutenção preventiva, corretiva e atendimento de chamados emergenciais, com fornecimento de peças, em plataformas elevatórias...</t>
  </si>
  <si>
    <t>00204338320238240710</t>
  </si>
  <si>
    <t>80/2021</t>
  </si>
  <si>
    <t>00290093620218240710</t>
  </si>
  <si>
    <t>Locação de um imóvel para abrigar o Fórum da comarca de Garopaba, compreendendo a loja 5, localizado na Rua Santa Rita, 100, Centro, Garopaba/SC.</t>
  </si>
  <si>
    <t>00000000000275272017</t>
  </si>
  <si>
    <t>89/2011</t>
  </si>
  <si>
    <t>00000000039990520100</t>
  </si>
  <si>
    <t>Prestação de serviços continuados de subscrição de licenças de uso do software "Autodesk Architecture, Engineering and Construction Collection" (AEC Collection) e assinatura do Autodesk BIM 360 Docs usuário nomeado standard, pelo período de 36 (trinta e s</t>
  </si>
  <si>
    <t>00325203720248240710</t>
  </si>
  <si>
    <t>94/2021</t>
  </si>
  <si>
    <t>00365529020218240710</t>
  </si>
  <si>
    <t>Serviços continuados de telefonia móvel pessoal (SMP), pelo prazo de 60 meses, com e sem fornecimento de aparelho celular em regime de comodato, e com troca de aparelhos programada para o 30º mês, para execução no regime de empreitada por preço unitário</t>
  </si>
  <si>
    <t>96/2021</t>
  </si>
  <si>
    <t>00359968820218240710</t>
  </si>
  <si>
    <t>Contratação de serviços continuados de captação, produção e edição de audiovisual para a realização de vídeos jornalísticos, institucionais, documentários, educativos e de animação, para divulgação no portal do Poder Judiciário de Santa Catarina, mídias sociais, veículos de comunicação e eventos institucionais, em regime de empreitada por preço unitário.</t>
  </si>
  <si>
    <t>00344768820248240710</t>
  </si>
  <si>
    <t>43/2022</t>
  </si>
  <si>
    <t>Contratação de serviços continuados de manutenção preventiva e corretiva nos sistemas de climatização de prédios do Poder Judiciário de Santa Catarina, incluindo fornecimento de materiais e peças necessários à execução dos serviços, para execução em regime de empreitada por preço global</t>
  </si>
  <si>
    <t>83/2024</t>
  </si>
  <si>
    <t>01117182620248240710</t>
  </si>
  <si>
    <t>82/2024</t>
  </si>
  <si>
    <t>01117148620248240710</t>
  </si>
  <si>
    <t>Locação  localizados na SC 401,4190, Edif. High Tech Business Center, Florianópolis/SC: I - 3º pavimento Torre A Edif. High Tech BC, área privativa: 1.461,81m2 / II - 1 (uma) sala térrea Torre A, área privativa 27,00m2 / III - 30 vagas de garagens</t>
  </si>
  <si>
    <t>00152518720218240710</t>
  </si>
  <si>
    <t>270/2016</t>
  </si>
  <si>
    <t>00000000000197572016</t>
  </si>
  <si>
    <t>Contratação de solução destinada à ampliação e substituição da solução de rede sem fio atual, a fim de atender todo o Poder Judiciário de Santa Catarina, por meio do Sistema de Registro de Preços para aquisição de equipamentos de pontos de acesso (Access Points¿AP), controladores WLAN (Wireless LAN), software de monitoramento e gerenciamento e licenças, com garantia de 60 (sessenta) meses, e contratação de serviços necessários à execução do projeto, tais como: site survey, vistoria, instalação, operação assistida e treinamento, em regime de empreitada por preço unitário</t>
  </si>
  <si>
    <t>80/2024</t>
  </si>
  <si>
    <t>01084384720248240710</t>
  </si>
  <si>
    <t>Locação de 1 (um) imóvel, localizado na Rua Santa Rita, n. 100, Garopaba/SC, com área total de 404,94 m², compreendendo a loja 6 e conjuntos 1, 2, 3, 4, 7 e 8, com a finalidade de abrigar o Fórum da Comarca de Garopaba.</t>
  </si>
  <si>
    <t>00180593620198240710</t>
  </si>
  <si>
    <t>191/2018</t>
  </si>
  <si>
    <t>00000000000407172018</t>
  </si>
  <si>
    <t xml:space="preserve">Serviço continuado de refeições (almoço e jantar) e/ou lanches, incluídas as bebidas, para as sessões do Tribunal de Júri das comarcas de Palhoça e São José. </t>
  </si>
  <si>
    <t>00271082820248240710</t>
  </si>
  <si>
    <t>78/2023</t>
  </si>
  <si>
    <t>00558084820238240710</t>
  </si>
  <si>
    <t>Prestação de serviços continuados de manutenção preventiva e corretiva, com fornecimento de peças, de 09 (nove) elevadores da marca Thyssenkrupp, instalados nas Torres I e II, edifícios ¿ sede do Tribunal de Justiça de Santa Catarina</t>
  </si>
  <si>
    <t>00218665920228240710</t>
  </si>
  <si>
    <t>117/2021</t>
  </si>
  <si>
    <t>00440460620218240710</t>
  </si>
  <si>
    <t>Fornecimento de  solução de visibilidade de redes.</t>
  </si>
  <si>
    <t>123/2021</t>
  </si>
  <si>
    <t>00444826220218240710</t>
  </si>
  <si>
    <t>Locação de imóvel para abrigar o Fórum da Comarca de Meleiro, imóvel este localizado à Rua José Mezari, n. 281, Bairro Jardim Itália, Meleiro/SC</t>
  </si>
  <si>
    <t>00000000000251462016</t>
  </si>
  <si>
    <t>271/2013</t>
  </si>
  <si>
    <t>00000000052374620137</t>
  </si>
  <si>
    <r>
      <rPr>
        <sz val="11"/>
        <color rgb="FF000000"/>
        <rFont val="Calibri"/>
      </rPr>
      <t>Convênio que tem por objetivo a permuta de sucatas de toners e/ou elementos fotocondutores, da marca</t>
    </r>
    <r>
      <rPr>
        <b/>
        <sz val="11"/>
        <color rgb="FF000000"/>
        <rFont val="Calibri"/>
      </rPr>
      <t xml:space="preserve"> </t>
    </r>
    <r>
      <rPr>
        <sz val="11"/>
        <color rgb="FF000000"/>
        <rFont val="Calibri"/>
      </rPr>
      <t>LEXMARK. Convênio 182/2015 - LEXMARK. Sem ônus ao tribunal.</t>
    </r>
  </si>
  <si>
    <t>182/2015</t>
  </si>
  <si>
    <t>21096/2017</t>
  </si>
  <si>
    <t>Convênio que tem por objetivo a redução de riscos de degradação ambiental, providenciando o recolhimento dos cartuchos de toners vazios da marca HP. Convênio 174/2013 - HP. Sem ônus ao tribunal.</t>
  </si>
  <si>
    <t>174/2013</t>
  </si>
  <si>
    <t>19979/2017</t>
  </si>
  <si>
    <t>Este convênio tem por objeto a instalação, pela Rede Caixa Solidária Brasil – Associação Caixa Solidária, de Pontos de Entrega Voluntária (PEV) Caixa Solidária, para realização de campanha permanente de arrecadação de donativos em estabelecimentos do PJSC. Convênio n. 49/2023 - Caixa Solidária. Sem ônus ao tribunal.</t>
  </si>
  <si>
    <t>0009089-37-2025.8.24.0710</t>
  </si>
  <si>
    <t>49/2023</t>
  </si>
  <si>
    <t>0029714-63.2023.8.24.0710</t>
  </si>
  <si>
    <t>Rádios comunicadores digitais, completo com bateria, carregador e garantia mínima de 90 dias.</t>
  </si>
  <si>
    <t>0064647-91-2025.8.24.0000</t>
  </si>
  <si>
    <t>0013660-85-2024-8.24.0000</t>
  </si>
  <si>
    <t>CONTRATO DE MANUTENÇÃO DE scanners de bagagem para instalação
na entrada do Tribunal de Justiça e dos fóruns das Comarcas</t>
  </si>
  <si>
    <t>Prejudicado</t>
  </si>
  <si>
    <t>0033488-04.2023.8.24.0710</t>
  </si>
  <si>
    <t>Manter e implantar meios, sistemas e atividades voltadas à proteção em geral</t>
  </si>
  <si>
    <t>24/2022</t>
  </si>
  <si>
    <t>0043421-
69.2021.8.24.0710</t>
  </si>
  <si>
    <t>Projeto Misto Indissociável de Pesquisa e Ensino - Mestrado Profissional em Direito - UFSC/FUNJAB</t>
  </si>
  <si>
    <t>0008087-71.2021.8.24.0710</t>
  </si>
  <si>
    <t>18/2021</t>
  </si>
  <si>
    <t>0020757-78.2020.8.24.0710</t>
  </si>
  <si>
    <t>Projeto Indissociável de Ensino e Pesquisa na modalidade de Mestrado Profissional em Admnistração - UDESC/ESAG</t>
  </si>
  <si>
    <t>0041583-57.2022.8.24.0710</t>
  </si>
  <si>
    <t>Gestão Editorial da Revista do CEJUR</t>
  </si>
  <si>
    <t>0074942-27.2024.8.24.0710</t>
  </si>
  <si>
    <t>Fornecimento de lanches para cursos e eventos</t>
  </si>
  <si>
    <t>0050558-68.2022.8.24.0710</t>
  </si>
  <si>
    <t>19/2022</t>
  </si>
  <si>
    <t>0022488-41.2022.8.24.0710</t>
  </si>
  <si>
    <t>Agenciamento de hospedagem e alimentação</t>
  </si>
  <si>
    <t>0056352-65.2025.8.24.0710</t>
  </si>
  <si>
    <t>Serviços continuados de infraestrutura e logística</t>
  </si>
  <si>
    <t>0020431-16.2023.8.24.0710</t>
  </si>
  <si>
    <t>0037550-24.2022.8.24.0710</t>
  </si>
  <si>
    <t>Licitações, Dispensas e Inexibilidades (Acompanhamento DMP)</t>
  </si>
  <si>
    <t>Comissão</t>
  </si>
  <si>
    <t>Não se aplica</t>
  </si>
  <si>
    <t>Luciano</t>
  </si>
  <si>
    <t>Anna</t>
  </si>
  <si>
    <t>Monica</t>
  </si>
  <si>
    <t>Vanessa Borges</t>
  </si>
  <si>
    <t>Mariana Abreu</t>
  </si>
  <si>
    <t>Fabiana</t>
  </si>
  <si>
    <t>Rogério Bernardi</t>
  </si>
  <si>
    <t>Adriana</t>
  </si>
  <si>
    <t>Vanessa Hasckel</t>
  </si>
  <si>
    <t>Eliel</t>
  </si>
  <si>
    <t>Paola</t>
  </si>
  <si>
    <t/>
  </si>
  <si>
    <t>SIGLA</t>
  </si>
  <si>
    <t>NOME</t>
  </si>
  <si>
    <t>COMARCAS (SIMPLES)</t>
  </si>
  <si>
    <t>COMARCAS (COMPLETAS)</t>
  </si>
  <si>
    <t>SITUAÇÃO</t>
  </si>
  <si>
    <t>MODALIDADE (LICITAÇÃO)</t>
  </si>
  <si>
    <t>MODALIDADE (DISPENSA)</t>
  </si>
  <si>
    <t>RESPONSÁVEL DMP</t>
  </si>
  <si>
    <t>ALINHAMENTO ESTRATÉGICO</t>
  </si>
  <si>
    <t>SUSTENTABILIDADE</t>
  </si>
  <si>
    <t>TIPO DE PROCESSO</t>
  </si>
  <si>
    <t>PRIORIDADE</t>
  </si>
  <si>
    <t>SERVIDORES</t>
  </si>
  <si>
    <t>Situação RC</t>
  </si>
  <si>
    <t>Houve contratação compartilhada?</t>
  </si>
  <si>
    <t>id</t>
  </si>
  <si>
    <t>N. de ordem original</t>
  </si>
  <si>
    <t>Id Original</t>
  </si>
  <si>
    <t>PLANO URS</t>
  </si>
  <si>
    <t>Material</t>
  </si>
  <si>
    <t>ANULADA</t>
  </si>
  <si>
    <t>SAD</t>
  </si>
  <si>
    <t>Manter relações institucionais positivas</t>
  </si>
  <si>
    <t>DL, IL ou Licitação</t>
  </si>
  <si>
    <t>Assessoria de Planejamento</t>
  </si>
  <si>
    <t>Obra</t>
  </si>
  <si>
    <t>ATA PRORROGADA</t>
  </si>
  <si>
    <t>Credenciamento</t>
  </si>
  <si>
    <t>SGL</t>
  </si>
  <si>
    <t>Promover a cultura da desjudicialização pela divulgação dos benefícios da prevenção de litígios e pela articulação com os atores do sistema da Justiça</t>
  </si>
  <si>
    <t>Requisição de Compra</t>
  </si>
  <si>
    <t>Derivada</t>
  </si>
  <si>
    <t>Em contratação</t>
  </si>
  <si>
    <t>AUD</t>
  </si>
  <si>
    <t>Auditoria Interna</t>
  </si>
  <si>
    <t>Serviço</t>
  </si>
  <si>
    <t>CANCELADA</t>
  </si>
  <si>
    <t>Aprimorar a prestação jurisdicional pela otimização da organização judiciária e da força de trabalho, sobretudo por meio dos avanços proporcionados pelos serviços digitais</t>
  </si>
  <si>
    <t>Prorrogação Contratual</t>
  </si>
  <si>
    <t>Superveniente</t>
  </si>
  <si>
    <t>CEIJ</t>
  </si>
  <si>
    <t>Coordenadoria Estadual da Infância e da Juventude</t>
  </si>
  <si>
    <t>Serviço de Engenharia</t>
  </si>
  <si>
    <t>Capital</t>
  </si>
  <si>
    <t>CONTRATADA</t>
  </si>
  <si>
    <t>Impulsionar a solução adequada de conflitos pela divulgação de resultados e pela oferta de ferramentas eficientes</t>
  </si>
  <si>
    <t>CGJ</t>
  </si>
  <si>
    <t>Corregedoria-Geral da Justiça</t>
  </si>
  <si>
    <t>Solução de TIC</t>
  </si>
  <si>
    <t>Capital - Fórum Bancário</t>
  </si>
  <si>
    <t>CONTRATADA PARCIALMENTE</t>
  </si>
  <si>
    <t>Promover a saúde, a qualidade de vida, o desenvolvimento humano e a formação profissional para a melhoria contínua</t>
  </si>
  <si>
    <t>Conselho de Segurança Institucional</t>
  </si>
  <si>
    <t>Capital - Fórum do Continente</t>
  </si>
  <si>
    <t>CONTRATO PRORROGADO</t>
  </si>
  <si>
    <t>Leilão</t>
  </si>
  <si>
    <t>Promover a transformação digital por meio do uso estratégico da tecnologia da informação e do fortalecimento da segurança da informação</t>
  </si>
  <si>
    <t>Guilhemer Trajano</t>
  </si>
  <si>
    <t>Casa Militar</t>
  </si>
  <si>
    <t>Capital - Fórum do Norte da Ilha (SC 401)</t>
  </si>
  <si>
    <t>DESERTA</t>
  </si>
  <si>
    <t>Aprimorar ações sustentáveis na gestão de recursos naturais, materiais, bens e documentos</t>
  </si>
  <si>
    <t>Janete</t>
  </si>
  <si>
    <t>DCDP</t>
  </si>
  <si>
    <t>Diretoria de Cadastro e Distribuição Processual</t>
  </si>
  <si>
    <t>Capital - Fórum do Norte da Ilha (UFSC)</t>
  </si>
  <si>
    <t>Comarca da Capital - Fórum do Norte da Ilha (UFSC)</t>
  </si>
  <si>
    <t>EM ANDAMENTO</t>
  </si>
  <si>
    <t>Jéssica</t>
  </si>
  <si>
    <t>Capital - Fórum Eduardo Luz</t>
  </si>
  <si>
    <t>FRACASSADA</t>
  </si>
  <si>
    <t>Fomentar a governança e a gestão estratégica</t>
  </si>
  <si>
    <t>Capital - Vara Execuções Fiscais</t>
  </si>
  <si>
    <t>Comarca de Capital - Vara Execuções Fiscais</t>
  </si>
  <si>
    <t>PREVISTA</t>
  </si>
  <si>
    <t>Direção-Geral Administrativa</t>
  </si>
  <si>
    <t>REVOGADA</t>
  </si>
  <si>
    <t>Mariana Digiácomo</t>
  </si>
  <si>
    <t>DGP</t>
  </si>
  <si>
    <t>Anchieta</t>
  </si>
  <si>
    <t>SOBRESTADA</t>
  </si>
  <si>
    <t>Anita Garibaldi</t>
  </si>
  <si>
    <t>AGRUPADA COM OUTRA DEMANDA</t>
  </si>
  <si>
    <t>TRANSF. PARA O PRÓX. EXERCÍCIO</t>
  </si>
  <si>
    <t>Pedro</t>
  </si>
  <si>
    <t>DOF</t>
  </si>
  <si>
    <t>Araranguá</t>
  </si>
  <si>
    <t>CONTRATADA COMO RC</t>
  </si>
  <si>
    <t>Armazém</t>
  </si>
  <si>
    <t>Ascurra</t>
  </si>
  <si>
    <t>GMF</t>
  </si>
  <si>
    <t>Grupo de Monitoramento e Fiscalização</t>
  </si>
  <si>
    <t>Balneário Camboriú - Vara da Família</t>
  </si>
  <si>
    <t>Comarca de Balneário Camboriú - Vara da Família</t>
  </si>
  <si>
    <t>Núcleo de Inteligência e Segurança Institucional</t>
  </si>
  <si>
    <t>Balneário Piçarras</t>
  </si>
  <si>
    <t>PRES</t>
  </si>
  <si>
    <t>Presidência</t>
  </si>
  <si>
    <t>Balneário Piçarras - Penha</t>
  </si>
  <si>
    <t>Comarca de Balneário Piçarras - Penha</t>
  </si>
  <si>
    <t>SCGJEPASC</t>
  </si>
  <si>
    <t>Sistema dos Juizados Especiais e Programas Alternativos de Solução de Conflitos</t>
  </si>
  <si>
    <t>Barra Velha</t>
  </si>
  <si>
    <t>VP</t>
  </si>
  <si>
    <t>1ª Vice-Presidência</t>
  </si>
  <si>
    <t>Biguaçu</t>
  </si>
  <si>
    <t>DSJPG</t>
  </si>
  <si>
    <t>Biguaçu - UNIVALI</t>
  </si>
  <si>
    <t>Comarca de Biguaçu - UNIVALI</t>
  </si>
  <si>
    <t>Blumenau</t>
  </si>
  <si>
    <t>Blumenau - Fórum FURB</t>
  </si>
  <si>
    <t>Bom Retiro</t>
  </si>
  <si>
    <t>Braço do Norte</t>
  </si>
  <si>
    <t>Brusque</t>
  </si>
  <si>
    <t>Brusque - Juizado Especial</t>
  </si>
  <si>
    <t>Comarca de Brusque - Juizado Especial</t>
  </si>
  <si>
    <t>Caçador</t>
  </si>
  <si>
    <t>Caçador - Vara da Família</t>
  </si>
  <si>
    <t>Comarca de Caçador - Vara da Família</t>
  </si>
  <si>
    <t>Campo Belo do Sul</t>
  </si>
  <si>
    <t>Campos Novos</t>
  </si>
  <si>
    <t>Canoinhas</t>
  </si>
  <si>
    <t>Capinzal</t>
  </si>
  <si>
    <t>Capivari de Baixo</t>
  </si>
  <si>
    <t>Catanduvas</t>
  </si>
  <si>
    <t>Chapecó</t>
  </si>
  <si>
    <t>Concórdia</t>
  </si>
  <si>
    <t>Coronel Freitas</t>
  </si>
  <si>
    <t>Correia Pinto</t>
  </si>
  <si>
    <t>Criciúma</t>
  </si>
  <si>
    <t>Cunha Porã</t>
  </si>
  <si>
    <t>Curitibanos</t>
  </si>
  <si>
    <t>Descanso</t>
  </si>
  <si>
    <t>Dionísio Cerqueira</t>
  </si>
  <si>
    <t>Forquilhinha</t>
  </si>
  <si>
    <t>Fraiburgo</t>
  </si>
  <si>
    <t>Garopaba</t>
  </si>
  <si>
    <t>Garuva</t>
  </si>
  <si>
    <t>Gaspar</t>
  </si>
  <si>
    <t>Guaramirim</t>
  </si>
  <si>
    <t>Herval D'oeste</t>
  </si>
  <si>
    <t>Ibirama</t>
  </si>
  <si>
    <t>Içara</t>
  </si>
  <si>
    <t>Imaruí</t>
  </si>
  <si>
    <t>Imbituba</t>
  </si>
  <si>
    <t>Indaial</t>
  </si>
  <si>
    <t>Ipumirim</t>
  </si>
  <si>
    <t>Itá</t>
  </si>
  <si>
    <t>Itaiópolis</t>
  </si>
  <si>
    <t>Itajaí</t>
  </si>
  <si>
    <t>Itajaí - Fórum Universitário</t>
  </si>
  <si>
    <t>Itajaí - Juizado Especial Cível</t>
  </si>
  <si>
    <t>Comarca de Itajaí - Juizado Especial Cível</t>
  </si>
  <si>
    <t>Itapiranga</t>
  </si>
  <si>
    <t>Itapoá</t>
  </si>
  <si>
    <t>Ituporanga</t>
  </si>
  <si>
    <t>Jaguaruna</t>
  </si>
  <si>
    <t>Jaraguá do Sul</t>
  </si>
  <si>
    <t>Joinville</t>
  </si>
  <si>
    <t>Joinville - Fórum Fazendario</t>
  </si>
  <si>
    <t>Lages</t>
  </si>
  <si>
    <t xml:space="preserve">Comarca de Lages </t>
  </si>
  <si>
    <t>Laguna</t>
  </si>
  <si>
    <t>Lauro Müller</t>
  </si>
  <si>
    <t>Lebon Régis</t>
  </si>
  <si>
    <t>Mafra</t>
  </si>
  <si>
    <t>Maravilha</t>
  </si>
  <si>
    <t>Meleiro</t>
  </si>
  <si>
    <t>Modelo</t>
  </si>
  <si>
    <t>Mondaí</t>
  </si>
  <si>
    <t>Navegantes</t>
  </si>
  <si>
    <t>Orleans</t>
  </si>
  <si>
    <t>Otacílio Costa</t>
  </si>
  <si>
    <t>Palhoça</t>
  </si>
  <si>
    <t xml:space="preserve">Palmitos </t>
  </si>
  <si>
    <t>Papanduva</t>
  </si>
  <si>
    <t>Penha</t>
  </si>
  <si>
    <t>Pinhalzinho</t>
  </si>
  <si>
    <t>Pomerode</t>
  </si>
  <si>
    <t>Ponte Serrada</t>
  </si>
  <si>
    <t>Porto União</t>
  </si>
  <si>
    <t>Presidente Getúlio</t>
  </si>
  <si>
    <t>Quilombo</t>
  </si>
  <si>
    <t>Rio do Campo</t>
  </si>
  <si>
    <t>Rio do Oeste</t>
  </si>
  <si>
    <t>Rio do Sul</t>
  </si>
  <si>
    <t>Rio Negrinho</t>
  </si>
  <si>
    <t>Santa Cecília</t>
  </si>
  <si>
    <t>Santa Rosa do Sul</t>
  </si>
  <si>
    <t>Santo Amaro da Imperatriz</t>
  </si>
  <si>
    <t>São Bento do Sul</t>
  </si>
  <si>
    <t>São Carlos</t>
  </si>
  <si>
    <t>São Domingos</t>
  </si>
  <si>
    <t>São Francisco do Sul</t>
  </si>
  <si>
    <t>São João Batista</t>
  </si>
  <si>
    <t>São Joaquim</t>
  </si>
  <si>
    <t>São José</t>
  </si>
  <si>
    <t>São José do Cedro</t>
  </si>
  <si>
    <t>São Lourenço do Oeste</t>
  </si>
  <si>
    <t>São Miguel do Oeste</t>
  </si>
  <si>
    <t>Seara</t>
  </si>
  <si>
    <t>Sombrio</t>
  </si>
  <si>
    <t>Taió</t>
  </si>
  <si>
    <t>Tangará</t>
  </si>
  <si>
    <t>Tijucas</t>
  </si>
  <si>
    <t>Timbó</t>
  </si>
  <si>
    <t>Trombudo Central</t>
  </si>
  <si>
    <t>Turvo</t>
  </si>
  <si>
    <t>Urubici</t>
  </si>
  <si>
    <t>Urussanga</t>
  </si>
  <si>
    <t>Videira</t>
  </si>
  <si>
    <t>Xanxerê</t>
  </si>
  <si>
    <t>Xaxim</t>
  </si>
  <si>
    <t>Diretoria de Documentação e Informações</t>
  </si>
  <si>
    <t>Critério:</t>
  </si>
  <si>
    <t>filtrar, pegar, empilhar?</t>
  </si>
  <si>
    <t>Buscar:</t>
  </si>
  <si>
    <t>ÁREA PARA DADOS CONSOLIDADOS</t>
  </si>
  <si>
    <t>empilhar</t>
  </si>
  <si>
    <t>filtro</t>
  </si>
  <si>
    <t>buscar</t>
  </si>
  <si>
    <t>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</si>
</sst>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44" formatCode="_-&quot;R$&quot;\ * #,##0.00_-;\-&quot;R$&quot;\ * #,##0.00_-;_-&quot;R$&quot;\ * &quot;-&quot;??_-;_-@_-"/>
    <numFmt numFmtId="164" formatCode="_-[$R$-416]\ * #,##0.00_-;\-[$R$-416]\ * #,##0.00_-;_-[$R$-416]\ * &quot;-&quot;??_-;_-@_-"/>
  </numFmts>
  <fonts count="57" x14ac:knownFonts="1">
    <font>
      <sz val="11"/>
      <color theme="1"/>
      <name val="Arial"/>
    </font>
    <font>
      <sz val="11"/>
      <color theme="1"/>
      <name val="Calibri"/>
      <scheme val="minor"/>
    </font>
    <font>
      <sz val="11"/>
      <color theme="1"/>
      <name val="Calibri"/>
      <scheme val="minor"/>
    </font>
    <font>
      <sz val="11"/>
      <color theme="1"/>
      <name val="Calibri"/>
      <family val="2"/>
      <scheme val="minor"/>
    </font>
    <font>
      <sz val="11"/>
      <color theme="1"/>
      <name val="Calibri"/>
      <family val="2"/>
    </font>
    <font>
      <b/>
      <sz val="11"/>
      <color rgb="FFFFFFFF"/>
      <name val="Calibri"/>
      <family val="2"/>
    </font>
    <font>
      <b/>
      <sz val="11"/>
      <color theme="0"/>
      <name val="Calibri"/>
      <family val="2"/>
    </font>
    <font>
      <sz val="11"/>
      <color theme="1"/>
      <name val="Arial"/>
      <family val="2"/>
    </font>
    <font>
      <sz val="11"/>
      <color rgb="FF000000"/>
      <name val="Calibri"/>
      <family val="2"/>
    </font>
    <font>
      <sz val="11"/>
      <color rgb="FF000000"/>
      <name val="Calibri"/>
      <family val="2"/>
      <charset val="1"/>
    </font>
    <font>
      <sz val="8"/>
      <name val="Arial"/>
      <family val="2"/>
    </font>
    <font>
      <sz val="11"/>
      <color indexed="8"/>
      <name val="Calibri"/>
      <family val="2"/>
    </font>
    <font>
      <sz val="11"/>
      <color rgb="FF000000"/>
      <name val="Aptos Narrow"/>
      <family val="2"/>
    </font>
    <font>
      <u/>
      <sz val="11"/>
      <color theme="10"/>
      <name val="Arial"/>
      <family val="2"/>
    </font>
    <font>
      <sz val="26"/>
      <color theme="0"/>
      <name val="Calibri"/>
      <family val="2"/>
      <scheme val="minor"/>
    </font>
    <font>
      <sz val="11"/>
      <color theme="1"/>
      <name val="Arial"/>
      <family val="2"/>
    </font>
    <font>
      <b/>
      <sz val="20"/>
      <color theme="0"/>
      <name val="Calibri"/>
      <family val="2"/>
      <scheme val="major"/>
    </font>
    <font>
      <b/>
      <sz val="11"/>
      <color rgb="FFFFFFFF"/>
      <name val="Calibri"/>
      <family val="2"/>
      <scheme val="major"/>
    </font>
    <font>
      <sz val="11"/>
      <color theme="1" tint="0.499984740745262"/>
      <name val="Calibri"/>
      <family val="2"/>
      <scheme val="major"/>
    </font>
    <font>
      <sz val="11"/>
      <color theme="1"/>
      <name val="Calibri"/>
      <family val="2"/>
      <scheme val="major"/>
    </font>
    <font>
      <b/>
      <sz val="11"/>
      <color theme="1"/>
      <name val="Calibri"/>
      <family val="2"/>
      <scheme val="major"/>
    </font>
    <font>
      <b/>
      <sz val="11"/>
      <color rgb="FFFF0000"/>
      <name val="Arial"/>
      <family val="2"/>
    </font>
    <font>
      <b/>
      <sz val="20"/>
      <color theme="9" tint="-0.499984740745262"/>
      <name val="Calibri"/>
      <family val="2"/>
      <scheme val="major"/>
    </font>
    <font>
      <b/>
      <sz val="11"/>
      <color theme="1"/>
      <name val="Calibri"/>
      <family val="2"/>
    </font>
    <font>
      <b/>
      <sz val="12"/>
      <color theme="0"/>
      <name val="Calibri"/>
      <family val="2"/>
    </font>
    <font>
      <sz val="11"/>
      <color theme="0"/>
      <name val="Arial"/>
    </font>
    <font>
      <sz val="11"/>
      <color rgb="FFFF0000"/>
      <name val="Arial"/>
    </font>
    <font>
      <b/>
      <sz val="14"/>
      <color rgb="FF000000"/>
      <name val="Calibri"/>
      <family val="2"/>
    </font>
    <font>
      <b/>
      <sz val="16"/>
      <color rgb="FF000000"/>
      <name val="Calibri"/>
      <family val="2"/>
    </font>
    <font>
      <b/>
      <sz val="11"/>
      <name val="Calibri"/>
      <family val="2"/>
    </font>
    <font>
      <sz val="11"/>
      <name val="Calibri"/>
      <family val="2"/>
    </font>
    <font>
      <sz val="10"/>
      <color theme="1"/>
      <name val="Calibri"/>
      <scheme val="minor"/>
    </font>
    <font>
      <sz val="11"/>
      <color rgb="FF000000"/>
      <name val="Calibri"/>
    </font>
    <font>
      <sz val="10"/>
      <color theme="1"/>
      <name val="Arial"/>
    </font>
    <font>
      <b/>
      <sz val="11"/>
      <color rgb="FF000000"/>
      <name val="Calibri"/>
    </font>
    <font>
      <sz val="11"/>
      <color rgb="FF000000"/>
      <name val="Calibri"/>
      <scheme val="minor"/>
    </font>
    <font>
      <sz val="11"/>
      <color rgb="FF000000"/>
      <name val="Calibri"/>
      <scheme val="minor"/>
    </font>
    <font>
      <b/>
      <sz val="11"/>
      <color theme="0"/>
      <name val="Calibri"/>
      <scheme val="minor"/>
    </font>
    <font>
      <u/>
      <sz val="11"/>
      <color rgb="FF000000"/>
      <name val="Calibri"/>
      <scheme val="minor"/>
    </font>
    <font>
      <sz val="11"/>
      <color rgb="FF000000"/>
      <name val="Calibri"/>
      <family val="2"/>
      <scheme val="major"/>
    </font>
    <font>
      <sz val="11"/>
      <name val="Calibri"/>
      <family val="2"/>
      <scheme val="major"/>
    </font>
    <font>
      <sz val="11"/>
      <color rgb="FF495057"/>
      <name val="Calibri"/>
      <family val="2"/>
      <scheme val="major"/>
    </font>
    <font>
      <sz val="12"/>
      <color rgb="FF000000"/>
      <name val="Times New Roman"/>
    </font>
    <font>
      <i/>
      <sz val="12"/>
      <color rgb="FF000000"/>
      <name val="Times New Roman"/>
    </font>
    <font>
      <sz val="11"/>
      <color rgb="FF000000"/>
      <name val="Calibri"/>
      <scheme val="major"/>
    </font>
    <font>
      <b/>
      <sz val="11"/>
      <color rgb="FF000000"/>
      <name val="Calibri"/>
      <scheme val="major"/>
    </font>
    <font>
      <sz val="9"/>
      <color theme="1"/>
      <name val="Calibri"/>
      <scheme val="minor"/>
    </font>
    <font>
      <b/>
      <sz val="11"/>
      <color theme="4" tint="0.59999389629810485"/>
      <name val="Calibri"/>
      <family val="2"/>
    </font>
    <font>
      <sz val="11"/>
      <color rgb="FF808080"/>
      <name val="Calibri"/>
      <family val="2"/>
    </font>
    <font>
      <sz val="11"/>
      <color theme="0"/>
      <name val="Calibri"/>
      <family val="2"/>
      <scheme val="minor"/>
    </font>
    <font>
      <sz val="11"/>
      <color theme="1" tint="0.249977111117893"/>
      <name val="Calibri"/>
      <family val="2"/>
      <scheme val="minor"/>
    </font>
    <font>
      <b/>
      <sz val="11"/>
      <color theme="1"/>
      <name val="Calibri"/>
      <family val="2"/>
      <scheme val="minor"/>
    </font>
    <font>
      <b/>
      <sz val="11"/>
      <color theme="1" tint="0.34998626667073579"/>
      <name val="Calibri"/>
      <family val="2"/>
      <scheme val="minor"/>
    </font>
    <font>
      <b/>
      <sz val="11"/>
      <color theme="0"/>
      <name val="Calibri"/>
      <family val="2"/>
      <scheme val="minor"/>
    </font>
    <font>
      <sz val="11"/>
      <color theme="1" tint="0.499984740745262"/>
      <name val="Calibri"/>
      <family val="2"/>
      <scheme val="minor"/>
    </font>
    <font>
      <sz val="10"/>
      <color rgb="FF000000"/>
      <name val="Calibri"/>
      <family val="2"/>
      <scheme val="minor"/>
    </font>
    <font>
      <sz val="10"/>
      <color theme="1"/>
      <name val="Calibri"/>
      <family val="2"/>
      <scheme val="minor"/>
    </font>
  </fonts>
  <fills count="29">
    <fill>
      <patternFill patternType="none"/>
    </fill>
    <fill>
      <patternFill patternType="gray125"/>
    </fill>
    <fill>
      <patternFill patternType="solid">
        <fgColor theme="1"/>
        <bgColor theme="1"/>
      </patternFill>
    </fill>
    <fill>
      <patternFill patternType="solid">
        <fgColor rgb="FFA5A5A5"/>
        <bgColor rgb="FFA5A5A5"/>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1" tint="4.9989318521683403E-2"/>
        <bgColor indexed="64"/>
      </patternFill>
    </fill>
    <fill>
      <gradientFill degree="180">
        <stop position="0">
          <color theme="0"/>
        </stop>
        <stop position="1">
          <color rgb="FFB1E8EB"/>
        </stop>
      </gradientFill>
    </fill>
    <fill>
      <gradientFill degree="180">
        <stop position="0">
          <color theme="0"/>
        </stop>
        <stop position="1">
          <color theme="9" tint="0.80001220740379042"/>
        </stop>
      </gradientFill>
    </fill>
    <fill>
      <gradientFill>
        <stop position="0">
          <color theme="0"/>
        </stop>
        <stop position="1">
          <color theme="4" tint="0.80001220740379042"/>
        </stop>
      </gradientFill>
    </fill>
    <fill>
      <gradientFill>
        <stop position="0">
          <color theme="0"/>
        </stop>
        <stop position="1">
          <color theme="9" tint="0.80001220740379042"/>
        </stop>
      </gradientFill>
    </fill>
    <fill>
      <patternFill patternType="solid">
        <fgColor theme="0" tint="-0.249977111117893"/>
        <bgColor indexed="64"/>
      </patternFill>
    </fill>
    <fill>
      <patternFill patternType="solid">
        <fgColor theme="4"/>
        <bgColor theme="4"/>
      </patternFill>
    </fill>
    <fill>
      <patternFill patternType="solid">
        <fgColor theme="3" tint="0.34998626667073579"/>
        <bgColor theme="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theme="3" tint="0.249977111117893"/>
        <bgColor theme="1"/>
      </patternFill>
    </fill>
    <fill>
      <patternFill patternType="solid">
        <fgColor theme="0" tint="-0.34998626667073579"/>
        <bgColor theme="1"/>
      </patternFill>
    </fill>
    <fill>
      <patternFill patternType="solid">
        <fgColor theme="4" tint="0.39997558519241921"/>
        <bgColor indexed="64"/>
      </patternFill>
    </fill>
    <fill>
      <patternFill patternType="solid">
        <fgColor theme="6"/>
        <bgColor indexed="64"/>
      </patternFill>
    </fill>
    <fill>
      <patternFill patternType="solid">
        <fgColor rgb="FF000000"/>
        <bgColor rgb="FF000000"/>
      </patternFill>
    </fill>
    <fill>
      <patternFill patternType="solid">
        <fgColor theme="1"/>
        <bgColor indexed="64"/>
      </patternFill>
    </fill>
    <fill>
      <patternFill patternType="solid">
        <fgColor rgb="FFD9D9D9"/>
        <bgColor rgb="FFD9D9D9"/>
      </patternFill>
    </fill>
    <fill>
      <patternFill patternType="solid">
        <fgColor theme="1" tint="0.34998626667073579"/>
        <bgColor indexed="64"/>
      </patternFill>
    </fill>
    <fill>
      <patternFill patternType="solid">
        <fgColor theme="0" tint="-0.14999847407452621"/>
        <bgColor theme="0" tint="-0.14999847407452621"/>
      </patternFill>
    </fill>
    <fill>
      <patternFill patternType="solid">
        <fgColor theme="6" tint="0.79998168889431442"/>
        <bgColor theme="6" tint="0.79998168889431442"/>
      </patternFill>
    </fill>
  </fills>
  <borders count="59">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medium">
        <color theme="1" tint="4.9989318521683403E-2"/>
      </left>
      <right/>
      <top style="medium">
        <color theme="1" tint="4.9989318521683403E-2"/>
      </top>
      <bottom style="medium">
        <color theme="1" tint="4.9989318521683403E-2"/>
      </bottom>
      <diagonal/>
    </border>
    <border>
      <left/>
      <right/>
      <top style="medium">
        <color theme="1" tint="4.9989318521683403E-2"/>
      </top>
      <bottom style="medium">
        <color theme="1" tint="4.9989318521683403E-2"/>
      </bottom>
      <diagonal/>
    </border>
    <border>
      <left/>
      <right style="medium">
        <color theme="1" tint="4.9989318521683403E-2"/>
      </right>
      <top style="medium">
        <color theme="1" tint="4.9989318521683403E-2"/>
      </top>
      <bottom style="medium">
        <color theme="1" tint="4.9989318521683403E-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theme="0" tint="-0.499984740745262"/>
      </left>
      <right/>
      <top/>
      <bottom/>
      <diagonal/>
    </border>
    <border>
      <left/>
      <right/>
      <top style="thin">
        <color theme="0" tint="-0.499984740745262"/>
      </top>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style="thin">
        <color indexed="64"/>
      </left>
      <right/>
      <top style="thin">
        <color indexed="64"/>
      </top>
      <bottom/>
      <diagonal/>
    </border>
    <border>
      <left/>
      <right style="thin">
        <color theme="1" tint="0.499984740745262"/>
      </right>
      <top style="thin">
        <color theme="1" tint="0.499984740745262"/>
      </top>
      <bottom/>
      <diagonal/>
    </border>
    <border>
      <left/>
      <right/>
      <top style="thin">
        <color rgb="FF808080"/>
      </top>
      <bottom/>
      <diagonal/>
    </border>
    <border>
      <left style="thin">
        <color rgb="FF000000"/>
      </left>
      <right style="thin">
        <color indexed="64"/>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theme="1" tint="0.499984740745262"/>
      </left>
      <right style="double">
        <color theme="1" tint="4.9989318521683403E-2"/>
      </right>
      <top style="thin">
        <color theme="1" tint="0.499984740745262"/>
      </top>
      <bottom style="thin">
        <color theme="1" tint="0.499984740745262"/>
      </bottom>
      <diagonal/>
    </border>
    <border>
      <left style="thin">
        <color theme="1" tint="0.499984740745262"/>
      </left>
      <right style="double">
        <color theme="4" tint="-0.249977111117893"/>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double">
        <color theme="4" tint="-0.249977111117893"/>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rgb="FF000000"/>
      </top>
      <bottom style="thin">
        <color theme="1"/>
      </bottom>
      <diagonal/>
    </border>
    <border>
      <left style="thin">
        <color indexed="64"/>
      </left>
      <right style="thin">
        <color rgb="FF000000"/>
      </right>
      <top style="thin">
        <color rgb="FF000000"/>
      </top>
      <bottom style="thin">
        <color theme="1"/>
      </bottom>
      <diagonal/>
    </border>
    <border>
      <left style="dashed">
        <color theme="1" tint="0.499984740745262"/>
      </left>
      <right style="dashed">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op>
      <bottom style="thin">
        <color theme="1" tint="0.499984740745262"/>
      </bottom>
      <diagonal/>
    </border>
    <border>
      <left style="thin">
        <color theme="0" tint="-0.499984740745262"/>
      </left>
      <right style="thin">
        <color theme="0" tint="-0.499984740745262"/>
      </right>
      <top/>
      <bottom/>
      <diagonal/>
    </border>
    <border>
      <left style="thin">
        <color theme="0" tint="-0.499984740745262"/>
      </left>
      <right/>
      <top style="thin">
        <color theme="0" tint="-0.499984740745262"/>
      </top>
      <bottom style="thin">
        <color theme="6" tint="0.39997558519241921"/>
      </bottom>
      <diagonal/>
    </border>
    <border>
      <left style="thin">
        <color theme="0" tint="-0.499984740745262"/>
      </left>
      <right style="thin">
        <color theme="0" tint="-0.499984740745262"/>
      </right>
      <top style="thin">
        <color theme="0" tint="-0.499984740745262"/>
      </top>
      <bottom style="thin">
        <color theme="6" tint="0.39997558519241921"/>
      </bottom>
      <diagonal/>
    </border>
  </borders>
  <cellStyleXfs count="7">
    <xf numFmtId="0" fontId="0" fillId="0" borderId="0"/>
    <xf numFmtId="0" fontId="11" fillId="0" borderId="0"/>
    <xf numFmtId="44" fontId="3" fillId="0" borderId="0" applyFont="0" applyFill="0" applyBorder="0" applyAlignment="0" applyProtection="0"/>
    <xf numFmtId="0" fontId="13" fillId="0" borderId="0" applyNumberFormat="0" applyFill="0" applyBorder="0" applyAlignment="0" applyProtection="0"/>
    <xf numFmtId="44" fontId="15" fillId="0" borderId="0" applyFont="0" applyFill="0" applyBorder="0" applyAlignment="0" applyProtection="0"/>
    <xf numFmtId="0" fontId="22" fillId="9" borderId="0">
      <alignment horizontal="left" vertical="center"/>
    </xf>
    <xf numFmtId="49" fontId="23" fillId="11" borderId="0">
      <alignment horizontal="right" vertical="center"/>
    </xf>
  </cellStyleXfs>
  <cellXfs count="323">
    <xf numFmtId="0" fontId="0" fillId="0" borderId="0" xfId="0"/>
    <xf numFmtId="0" fontId="6" fillId="3" borderId="2" xfId="0" applyFont="1" applyFill="1" applyBorder="1" applyAlignment="1">
      <alignment horizontal="center" vertical="center"/>
    </xf>
    <xf numFmtId="0" fontId="4" fillId="0" borderId="2" xfId="0" applyFont="1" applyBorder="1"/>
    <xf numFmtId="0" fontId="4" fillId="0" borderId="2" xfId="0" applyFont="1" applyBorder="1" applyAlignment="1">
      <alignment vertical="center"/>
    </xf>
    <xf numFmtId="0" fontId="5" fillId="2" borderId="3"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49" fontId="4" fillId="0" borderId="3" xfId="0" applyNumberFormat="1" applyFont="1" applyBorder="1" applyAlignment="1">
      <alignment vertical="center" wrapText="1"/>
    </xf>
    <xf numFmtId="14" fontId="8" fillId="0" borderId="3" xfId="0" applyNumberFormat="1" applyFont="1" applyBorder="1" applyAlignment="1">
      <alignment horizontal="center" vertical="center"/>
    </xf>
    <xf numFmtId="49" fontId="4" fillId="0" borderId="3" xfId="0" applyNumberFormat="1" applyFont="1" applyBorder="1" applyAlignment="1">
      <alignment horizontal="center" vertical="center"/>
    </xf>
    <xf numFmtId="14" fontId="4" fillId="0" borderId="3" xfId="0" applyNumberFormat="1" applyFont="1" applyBorder="1" applyAlignment="1">
      <alignment horizontal="center" vertical="center"/>
    </xf>
    <xf numFmtId="49" fontId="8" fillId="0" borderId="3" xfId="0" applyNumberFormat="1" applyFont="1" applyBorder="1" applyAlignment="1">
      <alignment horizontal="center" vertical="center"/>
    </xf>
    <xf numFmtId="0" fontId="0" fillId="0" borderId="0" xfId="0" applyAlignment="1">
      <alignment wrapText="1"/>
    </xf>
    <xf numFmtId="0" fontId="0" fillId="4" borderId="0" xfId="0" applyFill="1" applyAlignment="1">
      <alignment horizontal="center" vertical="center"/>
    </xf>
    <xf numFmtId="49" fontId="4" fillId="0" borderId="3" xfId="0" applyNumberFormat="1" applyFont="1" applyBorder="1" applyAlignment="1">
      <alignment vertical="top" wrapText="1"/>
    </xf>
    <xf numFmtId="0" fontId="5" fillId="2" borderId="3" xfId="0" applyFont="1" applyFill="1" applyBorder="1" applyAlignment="1">
      <alignment horizontal="center" vertical="top" wrapText="1"/>
    </xf>
    <xf numFmtId="0" fontId="0" fillId="5" borderId="0" xfId="0" applyFill="1" applyAlignment="1">
      <alignment horizontal="center" vertical="center"/>
    </xf>
    <xf numFmtId="49" fontId="4" fillId="0" borderId="5" xfId="0" applyNumberFormat="1" applyFont="1" applyBorder="1" applyAlignment="1">
      <alignment vertical="center" wrapText="1"/>
    </xf>
    <xf numFmtId="49" fontId="8" fillId="0" borderId="3" xfId="0" applyNumberFormat="1" applyFont="1" applyBorder="1" applyAlignment="1">
      <alignment vertical="center" wrapText="1"/>
    </xf>
    <xf numFmtId="164" fontId="0" fillId="0" borderId="0" xfId="0" applyNumberFormat="1" applyAlignment="1">
      <alignment horizontal="center" vertical="center"/>
    </xf>
    <xf numFmtId="0" fontId="8" fillId="0" borderId="3" xfId="0" applyFont="1" applyBorder="1" applyAlignment="1">
      <alignment wrapText="1"/>
    </xf>
    <xf numFmtId="0" fontId="8" fillId="0" borderId="3" xfId="0" applyFont="1" applyBorder="1"/>
    <xf numFmtId="14" fontId="8" fillId="0" borderId="3" xfId="0" applyNumberFormat="1" applyFont="1" applyBorder="1"/>
    <xf numFmtId="0" fontId="8" fillId="0" borderId="8" xfId="0" applyFont="1" applyBorder="1"/>
    <xf numFmtId="0" fontId="0" fillId="5" borderId="0" xfId="0" applyFill="1"/>
    <xf numFmtId="0" fontId="8" fillId="5" borderId="0" xfId="0" applyFont="1" applyFill="1" applyAlignment="1">
      <alignment horizontal="center" vertical="center" wrapText="1"/>
    </xf>
    <xf numFmtId="164" fontId="8" fillId="5" borderId="0" xfId="0" applyNumberFormat="1" applyFont="1" applyFill="1" applyAlignment="1">
      <alignment horizontal="center" vertical="center" wrapText="1"/>
    </xf>
    <xf numFmtId="14" fontId="8" fillId="5" borderId="0" xfId="0" applyNumberFormat="1" applyFont="1" applyFill="1" applyAlignment="1">
      <alignment horizontal="center" vertical="center" wrapText="1"/>
    </xf>
    <xf numFmtId="49" fontId="8" fillId="5" borderId="0" xfId="0" applyNumberFormat="1" applyFont="1" applyFill="1" applyAlignment="1">
      <alignment horizontal="center" vertical="center" wrapText="1"/>
    </xf>
    <xf numFmtId="3" fontId="4" fillId="5" borderId="0" xfId="0" applyNumberFormat="1" applyFont="1" applyFill="1" applyAlignment="1">
      <alignment horizontal="center" vertical="center" wrapText="1"/>
    </xf>
    <xf numFmtId="0" fontId="12" fillId="5" borderId="0" xfId="0" applyFont="1" applyFill="1" applyAlignment="1">
      <alignment horizontal="center" vertical="center"/>
    </xf>
    <xf numFmtId="0" fontId="12" fillId="5" borderId="0" xfId="0" applyFont="1" applyFill="1" applyAlignment="1">
      <alignment horizontal="center" vertical="center" wrapText="1"/>
    </xf>
    <xf numFmtId="0" fontId="0" fillId="7" borderId="0" xfId="0" applyFill="1" applyAlignment="1">
      <alignment horizontal="center" vertical="center"/>
    </xf>
    <xf numFmtId="0" fontId="0" fillId="7" borderId="0" xfId="0" applyFill="1" applyAlignment="1">
      <alignment horizontal="left" vertical="center"/>
    </xf>
    <xf numFmtId="164" fontId="0" fillId="7" borderId="0" xfId="0" applyNumberFormat="1" applyFill="1" applyAlignment="1">
      <alignment horizontal="center" vertical="center"/>
    </xf>
    <xf numFmtId="0" fontId="0" fillId="8" borderId="0" xfId="0" applyFill="1" applyAlignment="1">
      <alignment horizontal="center" vertical="center"/>
    </xf>
    <xf numFmtId="0" fontId="0" fillId="8" borderId="0" xfId="0" applyFill="1" applyAlignment="1">
      <alignment horizontal="left" vertical="center"/>
    </xf>
    <xf numFmtId="164" fontId="0" fillId="8" borderId="0" xfId="0" applyNumberFormat="1" applyFill="1" applyAlignment="1">
      <alignment horizontal="center" vertical="center"/>
    </xf>
    <xf numFmtId="0" fontId="16" fillId="7" borderId="0" xfId="0" applyFont="1" applyFill="1" applyAlignment="1">
      <alignment horizontal="left" vertical="center"/>
    </xf>
    <xf numFmtId="1" fontId="18" fillId="0" borderId="18" xfId="0" applyNumberFormat="1" applyFont="1" applyBorder="1" applyAlignment="1">
      <alignment horizontal="center" vertical="center" wrapText="1"/>
    </xf>
    <xf numFmtId="1" fontId="18" fillId="0" borderId="12" xfId="0" applyNumberFormat="1" applyFont="1" applyBorder="1" applyAlignment="1">
      <alignment horizontal="center" vertical="center" wrapText="1"/>
    </xf>
    <xf numFmtId="0" fontId="6" fillId="3" borderId="9" xfId="0" applyFont="1" applyFill="1" applyBorder="1" applyAlignment="1">
      <alignment horizontal="center" vertical="center"/>
    </xf>
    <xf numFmtId="0" fontId="4" fillId="0" borderId="21" xfId="0" applyFont="1" applyBorder="1" applyAlignment="1">
      <alignment vertical="center"/>
    </xf>
    <xf numFmtId="0" fontId="0" fillId="13" borderId="0" xfId="0" applyFill="1" applyAlignment="1">
      <alignment horizontal="center" vertical="center"/>
    </xf>
    <xf numFmtId="0" fontId="24" fillId="14" borderId="22" xfId="0" applyFont="1" applyFill="1" applyBorder="1" applyAlignment="1">
      <alignment horizontal="center" vertical="center" wrapText="1"/>
    </xf>
    <xf numFmtId="164" fontId="24" fillId="14" borderId="22" xfId="0" applyNumberFormat="1" applyFont="1" applyFill="1" applyBorder="1" applyAlignment="1">
      <alignment horizontal="center" vertical="center" wrapText="1"/>
    </xf>
    <xf numFmtId="0" fontId="24" fillId="14" borderId="23" xfId="0" applyFont="1" applyFill="1" applyBorder="1" applyAlignment="1">
      <alignment horizontal="center" vertical="center" wrapText="1"/>
    </xf>
    <xf numFmtId="0" fontId="7" fillId="13" borderId="0" xfId="0" applyFont="1" applyFill="1" applyAlignment="1">
      <alignment horizontal="center" vertical="center"/>
    </xf>
    <xf numFmtId="0" fontId="0" fillId="0" borderId="0" xfId="0" applyAlignment="1">
      <alignment horizontal="center" vertical="center" wrapText="1"/>
    </xf>
    <xf numFmtId="0" fontId="7" fillId="0" borderId="0" xfId="0" applyFont="1" applyAlignment="1">
      <alignment horizontal="center" vertical="center"/>
    </xf>
    <xf numFmtId="0" fontId="0" fillId="0" borderId="0" xfId="0" applyAlignment="1">
      <alignment vertical="center"/>
    </xf>
    <xf numFmtId="164" fontId="21" fillId="0" borderId="0" xfId="0" applyNumberFormat="1" applyFont="1" applyAlignment="1">
      <alignment horizontal="right" vertical="center"/>
    </xf>
    <xf numFmtId="0" fontId="21" fillId="0" borderId="0" xfId="0" applyFont="1" applyAlignment="1">
      <alignment horizontal="left" vertical="center"/>
    </xf>
    <xf numFmtId="0" fontId="25" fillId="0" borderId="0" xfId="0" applyFont="1" applyAlignment="1">
      <alignment horizontal="center" vertical="center"/>
    </xf>
    <xf numFmtId="0" fontId="8" fillId="0" borderId="22" xfId="0" applyFont="1" applyBorder="1" applyAlignment="1">
      <alignment horizontal="center" vertical="center" wrapText="1"/>
    </xf>
    <xf numFmtId="0" fontId="7" fillId="0" borderId="22" xfId="0" applyFont="1" applyBorder="1" applyAlignment="1">
      <alignment horizontal="center" vertical="center" wrapText="1"/>
    </xf>
    <xf numFmtId="164" fontId="8" fillId="0" borderId="22" xfId="0" applyNumberFormat="1" applyFont="1" applyBorder="1" applyAlignment="1">
      <alignment horizontal="center" vertical="center" wrapText="1"/>
    </xf>
    <xf numFmtId="0" fontId="4" fillId="0" borderId="23" xfId="0" applyFont="1" applyBorder="1" applyAlignment="1">
      <alignment horizontal="center" vertical="center" wrapText="1"/>
    </xf>
    <xf numFmtId="0" fontId="26" fillId="5" borderId="0" xfId="0" applyFont="1" applyFill="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164" fontId="7" fillId="0" borderId="22" xfId="0" applyNumberFormat="1" applyFont="1" applyBorder="1" applyAlignment="1">
      <alignment horizontal="center" vertical="center"/>
    </xf>
    <xf numFmtId="0" fontId="0" fillId="0" borderId="23" xfId="0" applyBorder="1" applyAlignment="1">
      <alignment horizontal="center" vertical="center"/>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0" fillId="0" borderId="22" xfId="0" applyBorder="1" applyAlignment="1">
      <alignment horizontal="center" vertical="center"/>
    </xf>
    <xf numFmtId="164" fontId="0" fillId="0" borderId="22" xfId="0" applyNumberFormat="1" applyBorder="1" applyAlignment="1">
      <alignment horizontal="center" vertical="center"/>
    </xf>
    <xf numFmtId="0" fontId="8" fillId="0" borderId="25" xfId="0" applyFont="1" applyBorder="1" applyAlignment="1">
      <alignment horizontal="center" vertical="center" wrapText="1"/>
    </xf>
    <xf numFmtId="164" fontId="8" fillId="0" borderId="25" xfId="0" applyNumberFormat="1" applyFont="1" applyBorder="1" applyAlignment="1">
      <alignment horizontal="center" vertical="center" wrapText="1"/>
    </xf>
    <xf numFmtId="0" fontId="8" fillId="16" borderId="0" xfId="0" applyFont="1" applyFill="1" applyAlignment="1">
      <alignment horizontal="center" vertical="center" wrapText="1"/>
    </xf>
    <xf numFmtId="164" fontId="8" fillId="16" borderId="0" xfId="0" applyNumberFormat="1" applyFont="1" applyFill="1" applyAlignment="1">
      <alignment horizontal="center" vertical="center" wrapText="1"/>
    </xf>
    <xf numFmtId="0" fontId="0" fillId="16" borderId="0" xfId="0" applyFill="1" applyAlignment="1">
      <alignment horizontal="center" vertical="center"/>
    </xf>
    <xf numFmtId="14" fontId="8" fillId="16" borderId="0" xfId="0" applyNumberFormat="1" applyFont="1" applyFill="1" applyAlignment="1">
      <alignment horizontal="center" vertical="center" wrapText="1"/>
    </xf>
    <xf numFmtId="0" fontId="8" fillId="6" borderId="0" xfId="0" applyFont="1" applyFill="1" applyAlignment="1">
      <alignment horizontal="center" vertical="center" wrapText="1"/>
    </xf>
    <xf numFmtId="164" fontId="8" fillId="6" borderId="0" xfId="0" applyNumberFormat="1" applyFont="1" applyFill="1" applyAlignment="1">
      <alignment horizontal="center" vertical="center" wrapText="1"/>
    </xf>
    <xf numFmtId="14" fontId="8" fillId="6" borderId="0" xfId="0" applyNumberFormat="1" applyFont="1" applyFill="1" applyAlignment="1">
      <alignment horizontal="center" vertical="center" wrapText="1"/>
    </xf>
    <xf numFmtId="0" fontId="8" fillId="17" borderId="26" xfId="0" applyFont="1" applyFill="1" applyBorder="1" applyAlignment="1">
      <alignment horizontal="right" vertical="center" wrapText="1"/>
    </xf>
    <xf numFmtId="0" fontId="8" fillId="17" borderId="28" xfId="0" applyFont="1" applyFill="1" applyBorder="1" applyAlignment="1">
      <alignment horizontal="right" vertical="center" wrapText="1"/>
    </xf>
    <xf numFmtId="0" fontId="8" fillId="17" borderId="30" xfId="0" applyFont="1" applyFill="1" applyBorder="1" applyAlignment="1">
      <alignment horizontal="right" vertical="center" wrapText="1"/>
    </xf>
    <xf numFmtId="0" fontId="8" fillId="0" borderId="7" xfId="0" applyFont="1" applyBorder="1" applyAlignment="1">
      <alignment wrapText="1"/>
    </xf>
    <xf numFmtId="0" fontId="4" fillId="0" borderId="0" xfId="0" applyFont="1" applyAlignment="1">
      <alignment horizontal="center"/>
    </xf>
    <xf numFmtId="0" fontId="8" fillId="0" borderId="2" xfId="0" applyFont="1" applyBorder="1" applyAlignment="1">
      <alignment wrapText="1"/>
    </xf>
    <xf numFmtId="0" fontId="8" fillId="0" borderId="9" xfId="0" applyFont="1" applyBorder="1" applyAlignment="1">
      <alignment wrapText="1"/>
    </xf>
    <xf numFmtId="0" fontId="23" fillId="12" borderId="0" xfId="6" applyNumberFormat="1" applyFill="1">
      <alignment horizontal="right" vertical="center"/>
    </xf>
    <xf numFmtId="0" fontId="0" fillId="5" borderId="0" xfId="0" applyFill="1" applyAlignment="1">
      <alignment wrapText="1"/>
    </xf>
    <xf numFmtId="0" fontId="6" fillId="3" borderId="0" xfId="0" applyFont="1" applyFill="1" applyAlignment="1">
      <alignment horizontal="center" vertical="center"/>
    </xf>
    <xf numFmtId="0" fontId="4" fillId="0" borderId="0" xfId="0" applyFont="1" applyAlignment="1">
      <alignment vertical="center"/>
    </xf>
    <xf numFmtId="0" fontId="0" fillId="5" borderId="36" xfId="0" applyFill="1" applyBorder="1" applyAlignment="1">
      <alignment wrapText="1"/>
    </xf>
    <xf numFmtId="14" fontId="0" fillId="0" borderId="0" xfId="0" applyNumberFormat="1"/>
    <xf numFmtId="0" fontId="17" fillId="19" borderId="16" xfId="0" applyFont="1" applyFill="1" applyBorder="1" applyAlignment="1">
      <alignment horizontal="center" vertical="center" wrapText="1"/>
    </xf>
    <xf numFmtId="0" fontId="17" fillId="19" borderId="17" xfId="0" applyFont="1" applyFill="1" applyBorder="1" applyAlignment="1">
      <alignment horizontal="center" vertical="center" wrapText="1"/>
    </xf>
    <xf numFmtId="164" fontId="17" fillId="19" borderId="17" xfId="0" applyNumberFormat="1" applyFont="1" applyFill="1" applyBorder="1" applyAlignment="1">
      <alignment horizontal="center" vertical="center" wrapText="1"/>
    </xf>
    <xf numFmtId="0" fontId="17" fillId="19" borderId="18" xfId="0" applyFont="1" applyFill="1" applyBorder="1" applyAlignment="1">
      <alignment horizontal="center"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vertical="center" wrapText="1"/>
    </xf>
    <xf numFmtId="0" fontId="4" fillId="0" borderId="6" xfId="0" applyFont="1" applyBorder="1" applyAlignment="1">
      <alignment vertical="center" wrapText="1"/>
    </xf>
    <xf numFmtId="0" fontId="20" fillId="20" borderId="10" xfId="0" applyFont="1" applyFill="1" applyBorder="1" applyAlignment="1">
      <alignment horizontal="center" vertical="center" wrapText="1"/>
    </xf>
    <xf numFmtId="164" fontId="20" fillId="20" borderId="10" xfId="0" applyNumberFormat="1" applyFont="1" applyFill="1" applyBorder="1" applyAlignment="1">
      <alignment horizontal="center" vertical="center" wrapText="1"/>
    </xf>
    <xf numFmtId="0" fontId="28" fillId="21" borderId="3" xfId="0" applyFont="1" applyFill="1" applyBorder="1" applyAlignment="1">
      <alignment horizontal="center" vertical="center" wrapText="1"/>
    </xf>
    <xf numFmtId="164" fontId="28" fillId="21" borderId="35" xfId="0" applyNumberFormat="1" applyFont="1" applyFill="1" applyBorder="1" applyAlignment="1">
      <alignment horizontal="center" vertical="center" wrapText="1"/>
    </xf>
    <xf numFmtId="0" fontId="33" fillId="0" borderId="0" xfId="0" applyFont="1" applyAlignment="1">
      <alignment horizontal="center" vertical="center"/>
    </xf>
    <xf numFmtId="49" fontId="8" fillId="0" borderId="2"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2" fillId="0" borderId="2" xfId="0" applyNumberFormat="1" applyFont="1" applyBorder="1" applyAlignment="1">
      <alignment vertical="center" wrapText="1"/>
    </xf>
    <xf numFmtId="14" fontId="4" fillId="0" borderId="2" xfId="0" applyNumberFormat="1" applyFont="1" applyBorder="1" applyAlignment="1">
      <alignment horizontal="center" vertical="center"/>
    </xf>
    <xf numFmtId="14" fontId="8" fillId="0" borderId="2" xfId="0" applyNumberFormat="1" applyFont="1" applyBorder="1" applyAlignment="1">
      <alignment horizontal="center" vertical="center"/>
    </xf>
    <xf numFmtId="0" fontId="35" fillId="0" borderId="2" xfId="0" applyFont="1" applyBorder="1" applyAlignment="1">
      <alignment wrapText="1"/>
    </xf>
    <xf numFmtId="0" fontId="8" fillId="0" borderId="4" xfId="0" applyFont="1" applyBorder="1" applyAlignment="1">
      <alignment wrapText="1"/>
    </xf>
    <xf numFmtId="14" fontId="8" fillId="0" borderId="4" xfId="0" applyNumberFormat="1" applyFont="1" applyBorder="1"/>
    <xf numFmtId="0" fontId="8" fillId="0" borderId="41" xfId="0" applyFont="1" applyBorder="1"/>
    <xf numFmtId="0" fontId="20" fillId="0" borderId="11" xfId="0" applyFont="1" applyBorder="1" applyAlignment="1">
      <alignment horizontal="center" vertical="center"/>
    </xf>
    <xf numFmtId="0" fontId="19" fillId="0" borderId="10" xfId="0" applyFont="1" applyBorder="1" applyAlignment="1">
      <alignment horizontal="center" vertical="center" wrapText="1"/>
    </xf>
    <xf numFmtId="44" fontId="19" fillId="0" borderId="10" xfId="4" applyFont="1" applyFill="1" applyBorder="1" applyAlignment="1">
      <alignment horizontal="center" vertical="center" wrapText="1"/>
    </xf>
    <xf numFmtId="14" fontId="19" fillId="0" borderId="10" xfId="0" applyNumberFormat="1" applyFont="1" applyBorder="1" applyAlignment="1">
      <alignment horizontal="center" vertical="center" wrapText="1"/>
    </xf>
    <xf numFmtId="0" fontId="19" fillId="0" borderId="12" xfId="0" applyFont="1" applyBorder="1" applyAlignment="1">
      <alignment horizontal="center" vertical="center" wrapText="1"/>
    </xf>
    <xf numFmtId="0" fontId="19" fillId="0" borderId="19" xfId="0" applyFont="1" applyBorder="1" applyAlignment="1">
      <alignment horizontal="center" vertical="center" wrapText="1"/>
    </xf>
    <xf numFmtId="44" fontId="19" fillId="0" borderId="19" xfId="4" applyFont="1" applyFill="1" applyBorder="1" applyAlignment="1">
      <alignment horizontal="center" vertical="center" wrapText="1"/>
    </xf>
    <xf numFmtId="14" fontId="19" fillId="0" borderId="19" xfId="0" applyNumberFormat="1" applyFont="1" applyBorder="1" applyAlignment="1">
      <alignment horizontal="center" vertical="center" wrapText="1"/>
    </xf>
    <xf numFmtId="0" fontId="19" fillId="0" borderId="20" xfId="0" applyFont="1" applyBorder="1" applyAlignment="1">
      <alignment horizontal="center" vertical="center" wrapText="1"/>
    </xf>
    <xf numFmtId="0" fontId="36" fillId="0" borderId="2" xfId="0" applyFont="1" applyBorder="1" applyAlignment="1">
      <alignment vertical="center" wrapText="1"/>
    </xf>
    <xf numFmtId="0" fontId="4" fillId="0" borderId="8" xfId="0" applyFont="1" applyBorder="1" applyAlignment="1">
      <alignment vertical="center" wrapText="1"/>
    </xf>
    <xf numFmtId="0" fontId="0" fillId="0" borderId="0" xfId="0" applyAlignment="1">
      <alignment horizontal="center" wrapText="1"/>
    </xf>
    <xf numFmtId="0" fontId="0" fillId="7" borderId="0" xfId="0" applyFill="1" applyAlignment="1">
      <alignment horizontal="center" vertical="center" wrapText="1"/>
    </xf>
    <xf numFmtId="164" fontId="0" fillId="7" borderId="0" xfId="0" applyNumberFormat="1" applyFill="1" applyAlignment="1">
      <alignment horizontal="center" vertical="center" wrapText="1"/>
    </xf>
    <xf numFmtId="0" fontId="0" fillId="8" borderId="0" xfId="0" applyFill="1" applyAlignment="1">
      <alignment horizontal="center" vertical="center" wrapText="1"/>
    </xf>
    <xf numFmtId="0" fontId="0" fillId="8" borderId="0" xfId="0" applyFill="1" applyAlignment="1">
      <alignment horizontal="left" vertical="center" wrapText="1"/>
    </xf>
    <xf numFmtId="164" fontId="0" fillId="8" borderId="0" xfId="0" applyNumberFormat="1" applyFill="1" applyAlignment="1">
      <alignment horizontal="center" vertical="center" wrapText="1"/>
    </xf>
    <xf numFmtId="0" fontId="0" fillId="5" borderId="0" xfId="0" applyFill="1" applyAlignment="1">
      <alignment horizontal="center" vertical="center" wrapText="1"/>
    </xf>
    <xf numFmtId="0" fontId="0" fillId="4" borderId="0" xfId="0" applyFill="1" applyAlignment="1">
      <alignment horizontal="center" vertical="center" wrapText="1"/>
    </xf>
    <xf numFmtId="49" fontId="4" fillId="0" borderId="2" xfId="0" applyNumberFormat="1" applyFont="1" applyBorder="1" applyAlignment="1">
      <alignment vertical="center" wrapText="1"/>
    </xf>
    <xf numFmtId="49" fontId="4" fillId="0" borderId="4" xfId="0" applyNumberFormat="1" applyFont="1" applyBorder="1" applyAlignment="1">
      <alignment vertical="center" wrapText="1"/>
    </xf>
    <xf numFmtId="14" fontId="8" fillId="0" borderId="4" xfId="0" applyNumberFormat="1" applyFont="1" applyBorder="1" applyAlignment="1">
      <alignment horizontal="center" vertical="center"/>
    </xf>
    <xf numFmtId="49" fontId="8" fillId="0" borderId="6" xfId="0" applyNumberFormat="1" applyFont="1" applyBorder="1" applyAlignment="1">
      <alignment vertical="center" wrapText="1"/>
    </xf>
    <xf numFmtId="14" fontId="8" fillId="0" borderId="6" xfId="0" applyNumberFormat="1" applyFont="1" applyBorder="1" applyAlignment="1">
      <alignment horizontal="center" vertical="center"/>
    </xf>
    <xf numFmtId="49" fontId="4" fillId="0" borderId="39" xfId="0" applyNumberFormat="1" applyFont="1" applyBorder="1" applyAlignment="1">
      <alignment horizontal="center" vertical="center"/>
    </xf>
    <xf numFmtId="49" fontId="8" fillId="0" borderId="9"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36" fillId="0" borderId="22" xfId="0" applyFont="1" applyBorder="1" applyAlignment="1">
      <alignment horizontal="left" vertical="top" wrapText="1"/>
    </xf>
    <xf numFmtId="164" fontId="36" fillId="0" borderId="22" xfId="0" applyNumberFormat="1" applyFont="1" applyBorder="1" applyAlignment="1">
      <alignment horizontal="left" vertical="top" wrapText="1"/>
    </xf>
    <xf numFmtId="0" fontId="20" fillId="0" borderId="11" xfId="0" applyFont="1" applyBorder="1" applyAlignment="1">
      <alignment horizontal="left" vertical="top"/>
    </xf>
    <xf numFmtId="0" fontId="19" fillId="0" borderId="10" xfId="0" applyFont="1" applyBorder="1" applyAlignment="1">
      <alignment horizontal="left" vertical="top" wrapText="1"/>
    </xf>
    <xf numFmtId="44" fontId="19" fillId="0" borderId="10" xfId="4" applyFont="1" applyFill="1" applyBorder="1" applyAlignment="1">
      <alignment horizontal="left" vertical="top" wrapText="1"/>
    </xf>
    <xf numFmtId="14" fontId="19" fillId="0" borderId="10" xfId="0" applyNumberFormat="1" applyFont="1" applyBorder="1" applyAlignment="1">
      <alignment horizontal="left" vertical="top" wrapText="1"/>
    </xf>
    <xf numFmtId="0" fontId="19" fillId="0" borderId="12" xfId="0" applyFont="1" applyBorder="1" applyAlignment="1">
      <alignment horizontal="left" vertical="top" wrapText="1"/>
    </xf>
    <xf numFmtId="0" fontId="19" fillId="0" borderId="11" xfId="0" applyFont="1" applyBorder="1" applyAlignment="1">
      <alignment horizontal="left" vertical="top" wrapText="1"/>
    </xf>
    <xf numFmtId="0" fontId="12" fillId="0" borderId="40" xfId="0" applyFont="1" applyBorder="1" applyAlignment="1">
      <alignment horizontal="left" vertical="top" wrapText="1"/>
    </xf>
    <xf numFmtId="8" fontId="19" fillId="0" borderId="10" xfId="4" applyNumberFormat="1" applyFont="1" applyFill="1" applyBorder="1" applyAlignment="1">
      <alignment horizontal="left" vertical="top" wrapText="1"/>
    </xf>
    <xf numFmtId="0" fontId="20" fillId="0" borderId="11" xfId="0" applyFont="1" applyBorder="1" applyAlignment="1">
      <alignment horizontal="left" vertical="top" wrapText="1"/>
    </xf>
    <xf numFmtId="0" fontId="39" fillId="0" borderId="11" xfId="0" applyFont="1" applyBorder="1" applyAlignment="1">
      <alignment horizontal="left" vertical="top" wrapText="1"/>
    </xf>
    <xf numFmtId="0" fontId="39" fillId="0" borderId="10" xfId="0" applyFont="1" applyBorder="1" applyAlignment="1">
      <alignment horizontal="left" vertical="top" wrapText="1"/>
    </xf>
    <xf numFmtId="44" fontId="39" fillId="0" borderId="10" xfId="4" applyFont="1" applyFill="1" applyBorder="1" applyAlignment="1">
      <alignment horizontal="left" vertical="top" wrapText="1"/>
    </xf>
    <xf numFmtId="14" fontId="39" fillId="0" borderId="10" xfId="0" applyNumberFormat="1" applyFont="1" applyBorder="1" applyAlignment="1">
      <alignment horizontal="left" vertical="top" wrapText="1"/>
    </xf>
    <xf numFmtId="44" fontId="40" fillId="0" borderId="10" xfId="4" applyFont="1" applyFill="1" applyBorder="1" applyAlignment="1">
      <alignment horizontal="left" vertical="top" wrapText="1"/>
    </xf>
    <xf numFmtId="8" fontId="19" fillId="0" borderId="10" xfId="4" applyNumberFormat="1" applyFont="1" applyBorder="1" applyAlignment="1">
      <alignment horizontal="left" vertical="top" wrapText="1"/>
    </xf>
    <xf numFmtId="0" fontId="41" fillId="0" borderId="10" xfId="0" applyFont="1" applyBorder="1" applyAlignment="1">
      <alignment horizontal="left" vertical="top" wrapText="1"/>
    </xf>
    <xf numFmtId="3" fontId="19" fillId="0" borderId="10" xfId="0" applyNumberFormat="1" applyFont="1" applyBorder="1" applyAlignment="1">
      <alignment horizontal="left" vertical="top" wrapText="1"/>
    </xf>
    <xf numFmtId="0" fontId="20" fillId="0" borderId="42" xfId="0" applyFont="1" applyBorder="1" applyAlignment="1">
      <alignment horizontal="left" vertical="top"/>
    </xf>
    <xf numFmtId="0" fontId="19" fillId="0" borderId="42" xfId="0" applyFont="1" applyBorder="1" applyAlignment="1">
      <alignment horizontal="left" vertical="top" wrapText="1"/>
    </xf>
    <xf numFmtId="0" fontId="19" fillId="0" borderId="19" xfId="0" applyFont="1" applyBorder="1" applyAlignment="1">
      <alignment horizontal="left" vertical="top" wrapText="1"/>
    </xf>
    <xf numFmtId="44" fontId="19" fillId="0" borderId="19" xfId="4" applyFont="1" applyFill="1" applyBorder="1" applyAlignment="1">
      <alignment horizontal="left" vertical="top" wrapText="1"/>
    </xf>
    <xf numFmtId="14" fontId="19" fillId="0" borderId="19" xfId="0" applyNumberFormat="1" applyFont="1" applyBorder="1" applyAlignment="1">
      <alignment horizontal="left" vertical="top" wrapText="1"/>
    </xf>
    <xf numFmtId="0" fontId="36" fillId="0" borderId="23" xfId="0" applyFont="1" applyBorder="1" applyAlignment="1">
      <alignment horizontal="left" vertical="top" wrapText="1"/>
    </xf>
    <xf numFmtId="0" fontId="8" fillId="0" borderId="22" xfId="0" applyFont="1" applyBorder="1" applyAlignment="1">
      <alignment horizontal="left" vertical="top" wrapText="1"/>
    </xf>
    <xf numFmtId="0" fontId="8" fillId="0" borderId="2" xfId="0" applyFont="1" applyBorder="1" applyAlignment="1">
      <alignment horizontal="left" vertical="top" wrapText="1"/>
    </xf>
    <xf numFmtId="0" fontId="8" fillId="0" borderId="38" xfId="0" applyFont="1" applyBorder="1" applyAlignment="1">
      <alignment horizontal="left" vertical="top" wrapText="1"/>
    </xf>
    <xf numFmtId="0" fontId="4" fillId="0" borderId="22" xfId="0" applyFont="1" applyBorder="1" applyAlignment="1">
      <alignment horizontal="left" vertical="top" wrapText="1"/>
    </xf>
    <xf numFmtId="164" fontId="8" fillId="0" borderId="2" xfId="0" applyNumberFormat="1" applyFont="1" applyBorder="1" applyAlignment="1">
      <alignment horizontal="left" vertical="top" wrapText="1"/>
    </xf>
    <xf numFmtId="164" fontId="8" fillId="0" borderId="22" xfId="0" applyNumberFormat="1" applyFont="1" applyBorder="1" applyAlignment="1">
      <alignment horizontal="left" vertical="top" wrapText="1"/>
    </xf>
    <xf numFmtId="0" fontId="4" fillId="0" borderId="23" xfId="0" applyFont="1" applyBorder="1" applyAlignment="1">
      <alignment horizontal="left" vertical="top" wrapText="1"/>
    </xf>
    <xf numFmtId="0" fontId="7" fillId="0" borderId="22" xfId="0" applyFont="1" applyBorder="1" applyAlignment="1">
      <alignment horizontal="left" vertical="top" wrapText="1"/>
    </xf>
    <xf numFmtId="164" fontId="4" fillId="0" borderId="22" xfId="0" applyNumberFormat="1" applyFont="1" applyBorder="1" applyAlignment="1">
      <alignment horizontal="left" vertical="top" wrapText="1"/>
    </xf>
    <xf numFmtId="14" fontId="4" fillId="0" borderId="23" xfId="0" applyNumberFormat="1" applyFont="1" applyBorder="1" applyAlignment="1">
      <alignment horizontal="left" vertical="top" wrapText="1"/>
    </xf>
    <xf numFmtId="0" fontId="8" fillId="0" borderId="39" xfId="0" applyFont="1" applyBorder="1" applyAlignment="1">
      <alignment horizontal="left" vertical="top" wrapText="1"/>
    </xf>
    <xf numFmtId="0" fontId="8" fillId="0" borderId="37" xfId="0" applyFont="1" applyBorder="1" applyAlignment="1">
      <alignment horizontal="left" vertical="top" wrapText="1"/>
    </xf>
    <xf numFmtId="0" fontId="9" fillId="0" borderId="38" xfId="0" applyFont="1" applyBorder="1" applyAlignment="1">
      <alignment horizontal="left" vertical="top" wrapText="1"/>
    </xf>
    <xf numFmtId="0" fontId="7" fillId="0" borderId="38" xfId="0" applyFont="1" applyBorder="1" applyAlignment="1">
      <alignment horizontal="left" vertical="top" wrapText="1"/>
    </xf>
    <xf numFmtId="0" fontId="4" fillId="0" borderId="2" xfId="0" applyFont="1" applyBorder="1" applyAlignment="1">
      <alignment horizontal="left" vertical="top"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4" fillId="0" borderId="3" xfId="0" applyFont="1" applyBorder="1" applyAlignment="1">
      <alignment horizontal="left" vertical="top" wrapText="1"/>
    </xf>
    <xf numFmtId="0" fontId="7" fillId="16" borderId="0" xfId="0" applyFont="1" applyFill="1" applyAlignment="1">
      <alignment wrapText="1"/>
    </xf>
    <xf numFmtId="0" fontId="0" fillId="16" borderId="0" xfId="0" applyFill="1" applyAlignment="1">
      <alignment wrapText="1"/>
    </xf>
    <xf numFmtId="0" fontId="17" fillId="22" borderId="10" xfId="0" applyFont="1" applyFill="1" applyBorder="1" applyAlignment="1">
      <alignment horizontal="center" vertical="center" wrapText="1"/>
    </xf>
    <xf numFmtId="164" fontId="17" fillId="22" borderId="10" xfId="0" applyNumberFormat="1" applyFont="1" applyFill="1" applyBorder="1" applyAlignment="1">
      <alignment horizontal="center" vertical="center" wrapText="1"/>
    </xf>
    <xf numFmtId="0" fontId="46" fillId="0" borderId="0" xfId="0" applyFont="1" applyAlignment="1">
      <alignment horizontal="left" vertical="top" wrapText="1"/>
    </xf>
    <xf numFmtId="0" fontId="46" fillId="5" borderId="0" xfId="0" applyFont="1" applyFill="1" applyAlignment="1">
      <alignment horizontal="left" vertical="top" wrapText="1"/>
    </xf>
    <xf numFmtId="14" fontId="46" fillId="5" borderId="0" xfId="0" applyNumberFormat="1" applyFont="1" applyFill="1" applyAlignment="1">
      <alignment horizontal="left" vertical="top" wrapText="1"/>
    </xf>
    <xf numFmtId="14" fontId="46" fillId="0" borderId="0" xfId="0" applyNumberFormat="1" applyFont="1" applyAlignment="1">
      <alignment horizontal="left" vertical="top" wrapText="1"/>
    </xf>
    <xf numFmtId="0" fontId="32" fillId="0" borderId="22" xfId="0" applyFont="1" applyBorder="1" applyAlignment="1">
      <alignment horizontal="left" vertical="top" wrapText="1"/>
    </xf>
    <xf numFmtId="0" fontId="5" fillId="23" borderId="43" xfId="0" applyFont="1" applyFill="1" applyBorder="1" applyAlignment="1">
      <alignment horizontal="center" vertical="center" wrapText="1"/>
    </xf>
    <xf numFmtId="0" fontId="47" fillId="24" borderId="46" xfId="0" applyFont="1" applyFill="1" applyBorder="1" applyAlignment="1">
      <alignment horizontal="center" vertical="center" wrapText="1"/>
    </xf>
    <xf numFmtId="0" fontId="5" fillId="24" borderId="46" xfId="0" applyFont="1" applyFill="1" applyBorder="1" applyAlignment="1">
      <alignment horizontal="center" vertical="center" wrapText="1"/>
    </xf>
    <xf numFmtId="0" fontId="5" fillId="24" borderId="47" xfId="0" applyFont="1" applyFill="1" applyBorder="1" applyAlignment="1">
      <alignment horizontal="center" vertical="center" wrapText="1"/>
    </xf>
    <xf numFmtId="0" fontId="48" fillId="25" borderId="0" xfId="0" applyFont="1" applyFill="1" applyAlignment="1">
      <alignment horizontal="left" vertical="top"/>
    </xf>
    <xf numFmtId="0" fontId="49" fillId="26" borderId="48" xfId="0" applyFont="1" applyFill="1" applyBorder="1" applyAlignment="1">
      <alignment horizontal="left" vertical="top" wrapText="1"/>
    </xf>
    <xf numFmtId="0" fontId="50" fillId="0" borderId="11" xfId="0" applyFont="1" applyBorder="1" applyAlignment="1">
      <alignment horizontal="left" vertical="top" wrapText="1"/>
    </xf>
    <xf numFmtId="14" fontId="50" fillId="0" borderId="10" xfId="0" applyNumberFormat="1" applyFont="1" applyBorder="1" applyAlignment="1">
      <alignment horizontal="left" vertical="top" wrapText="1"/>
    </xf>
    <xf numFmtId="14" fontId="50" fillId="0" borderId="49" xfId="0" applyNumberFormat="1" applyFont="1" applyBorder="1" applyAlignment="1">
      <alignment horizontal="left" vertical="top" wrapText="1"/>
    </xf>
    <xf numFmtId="0" fontId="48" fillId="0" borderId="0" xfId="0" applyFont="1" applyAlignment="1">
      <alignment horizontal="left" vertical="top"/>
    </xf>
    <xf numFmtId="0" fontId="7" fillId="0" borderId="0" xfId="0" applyFont="1" applyAlignment="1">
      <alignment horizontal="center"/>
    </xf>
    <xf numFmtId="0" fontId="0" fillId="0" borderId="0" xfId="0" applyAlignment="1">
      <alignment horizontal="left" vertical="top"/>
    </xf>
    <xf numFmtId="0" fontId="49" fillId="26" borderId="48" xfId="0" applyFont="1" applyFill="1" applyBorder="1" applyAlignment="1">
      <alignment horizontal="center" wrapText="1"/>
    </xf>
    <xf numFmtId="0" fontId="50" fillId="6" borderId="11" xfId="0" applyFont="1" applyFill="1" applyBorder="1" applyAlignment="1">
      <alignment horizontal="center" wrapText="1"/>
    </xf>
    <xf numFmtId="14" fontId="50" fillId="6" borderId="10" xfId="0" applyNumberFormat="1" applyFont="1" applyFill="1" applyBorder="1" applyAlignment="1">
      <alignment horizontal="center" wrapText="1"/>
    </xf>
    <xf numFmtId="14" fontId="50" fillId="6" borderId="49" xfId="0" applyNumberFormat="1" applyFont="1" applyFill="1" applyBorder="1" applyAlignment="1">
      <alignment horizontal="center" wrapText="1"/>
    </xf>
    <xf numFmtId="0" fontId="51" fillId="5" borderId="11" xfId="0" applyFont="1" applyFill="1" applyBorder="1" applyAlignment="1">
      <alignment horizontal="center" wrapText="1"/>
    </xf>
    <xf numFmtId="14" fontId="52" fillId="5" borderId="51" xfId="0" applyNumberFormat="1" applyFont="1" applyFill="1" applyBorder="1" applyAlignment="1">
      <alignment horizontal="center" wrapText="1"/>
    </xf>
    <xf numFmtId="14" fontId="52" fillId="5" borderId="10" xfId="0" applyNumberFormat="1" applyFont="1" applyFill="1" applyBorder="1" applyAlignment="1">
      <alignment horizontal="center" wrapText="1"/>
    </xf>
    <xf numFmtId="14" fontId="52" fillId="5" borderId="12" xfId="0" applyNumberFormat="1" applyFont="1" applyFill="1" applyBorder="1" applyAlignment="1">
      <alignment horizontal="center" wrapText="1"/>
    </xf>
    <xf numFmtId="0" fontId="52" fillId="5" borderId="51" xfId="0" applyFont="1" applyFill="1" applyBorder="1" applyAlignment="1">
      <alignment horizontal="center" wrapText="1"/>
    </xf>
    <xf numFmtId="0" fontId="52" fillId="5" borderId="10" xfId="0" applyFont="1" applyFill="1" applyBorder="1" applyAlignment="1">
      <alignment horizontal="center" wrapText="1"/>
    </xf>
    <xf numFmtId="0" fontId="52" fillId="6" borderId="1" xfId="0" applyFont="1" applyFill="1" applyBorder="1" applyAlignment="1">
      <alignment horizontal="center"/>
    </xf>
    <xf numFmtId="0" fontId="52" fillId="6" borderId="2" xfId="0" applyFont="1" applyFill="1" applyBorder="1" applyAlignment="1">
      <alignment horizontal="center"/>
    </xf>
    <xf numFmtId="0" fontId="47" fillId="24" borderId="52" xfId="0" applyFont="1" applyFill="1" applyBorder="1" applyAlignment="1">
      <alignment horizontal="center" vertical="center" wrapText="1"/>
    </xf>
    <xf numFmtId="0" fontId="5" fillId="24" borderId="52" xfId="0" applyFont="1" applyFill="1" applyBorder="1" applyAlignment="1">
      <alignment horizontal="center" vertical="center" wrapText="1"/>
    </xf>
    <xf numFmtId="0" fontId="5" fillId="24" borderId="53" xfId="0" applyFont="1" applyFill="1" applyBorder="1" applyAlignment="1">
      <alignment horizontal="center" vertical="center" wrapText="1"/>
    </xf>
    <xf numFmtId="0" fontId="6" fillId="24" borderId="44" xfId="0" applyFont="1" applyFill="1" applyBorder="1" applyAlignment="1">
      <alignment horizontal="center" vertical="center" wrapText="1"/>
    </xf>
    <xf numFmtId="0" fontId="6" fillId="24" borderId="45" xfId="0" applyFont="1" applyFill="1" applyBorder="1" applyAlignment="1">
      <alignment horizontal="center" vertical="center" wrapText="1"/>
    </xf>
    <xf numFmtId="0" fontId="6" fillId="24" borderId="46" xfId="0" applyFont="1" applyFill="1" applyBorder="1" applyAlignment="1">
      <alignment horizontal="center" vertical="center" wrapText="1"/>
    </xf>
    <xf numFmtId="0" fontId="53" fillId="26" borderId="48" xfId="0" applyFont="1" applyFill="1" applyBorder="1" applyAlignment="1">
      <alignment horizontal="left" vertical="top" wrapText="1"/>
    </xf>
    <xf numFmtId="0" fontId="0" fillId="0" borderId="21" xfId="0" applyBorder="1"/>
    <xf numFmtId="0" fontId="16" fillId="7" borderId="0" xfId="0" applyFont="1" applyFill="1" applyAlignment="1">
      <alignment vertical="center"/>
    </xf>
    <xf numFmtId="0" fontId="0" fillId="7" borderId="0" xfId="0" applyFill="1" applyAlignment="1">
      <alignment vertical="center"/>
    </xf>
    <xf numFmtId="0" fontId="51" fillId="13" borderId="50" xfId="0" applyFont="1" applyFill="1" applyBorder="1" applyAlignment="1">
      <alignment horizontal="center" vertical="top" wrapText="1"/>
    </xf>
    <xf numFmtId="0" fontId="51" fillId="13" borderId="50" xfId="0" applyFont="1" applyFill="1" applyBorder="1" applyAlignment="1">
      <alignment horizontal="left" vertical="top" wrapText="1"/>
    </xf>
    <xf numFmtId="0" fontId="0" fillId="8" borderId="0" xfId="0" applyFill="1" applyAlignment="1">
      <alignment vertical="center"/>
    </xf>
    <xf numFmtId="0" fontId="47" fillId="24" borderId="46" xfId="0" applyFont="1" applyFill="1" applyBorder="1" applyAlignment="1">
      <alignment vertical="center" wrapText="1"/>
    </xf>
    <xf numFmtId="14" fontId="52" fillId="5" borderId="10" xfId="0" applyNumberFormat="1" applyFont="1" applyFill="1" applyBorder="1" applyAlignment="1">
      <alignment vertical="center" wrapText="1"/>
    </xf>
    <xf numFmtId="0" fontId="51" fillId="13" borderId="11" xfId="0" applyFont="1" applyFill="1" applyBorder="1" applyAlignment="1">
      <alignment horizontal="center" vertical="top" wrapText="1"/>
    </xf>
    <xf numFmtId="0" fontId="3" fillId="13" borderId="11" xfId="0" applyFont="1" applyFill="1" applyBorder="1" applyAlignment="1">
      <alignment vertical="center" wrapText="1"/>
    </xf>
    <xf numFmtId="0" fontId="54" fillId="13" borderId="11" xfId="0" applyFont="1" applyFill="1" applyBorder="1" applyAlignment="1">
      <alignment horizontal="center" vertical="top" wrapText="1"/>
    </xf>
    <xf numFmtId="0" fontId="51" fillId="13" borderId="54" xfId="0" applyFont="1" applyFill="1" applyBorder="1" applyAlignment="1">
      <alignment horizontal="left" vertical="top" wrapText="1"/>
    </xf>
    <xf numFmtId="1" fontId="0" fillId="0" borderId="0" xfId="0" applyNumberFormat="1"/>
    <xf numFmtId="0" fontId="50" fillId="0" borderId="51" xfId="0" applyFont="1" applyBorder="1" applyAlignment="1">
      <alignment horizontal="left" vertical="top" wrapText="1"/>
    </xf>
    <xf numFmtId="49" fontId="50" fillId="0" borderId="11" xfId="0" applyNumberFormat="1" applyFont="1" applyBorder="1" applyAlignment="1">
      <alignment horizontal="left" vertical="top" wrapText="1"/>
    </xf>
    <xf numFmtId="14" fontId="50" fillId="0" borderId="11" xfId="0" applyNumberFormat="1" applyFont="1" applyBorder="1" applyAlignment="1">
      <alignment horizontal="left" vertical="top" wrapText="1"/>
    </xf>
    <xf numFmtId="14" fontId="50" fillId="0" borderId="12" xfId="0" applyNumberFormat="1" applyFont="1" applyBorder="1" applyAlignment="1">
      <alignment horizontal="left" vertical="top" wrapText="1"/>
    </xf>
    <xf numFmtId="0" fontId="50" fillId="0" borderId="10" xfId="0" applyFont="1" applyBorder="1" applyAlignment="1">
      <alignment horizontal="left" vertical="top" wrapText="1"/>
    </xf>
    <xf numFmtId="0" fontId="12" fillId="0" borderId="10" xfId="0" applyFont="1" applyBorder="1" applyAlignment="1">
      <alignment horizontal="left" vertical="top" wrapText="1"/>
    </xf>
    <xf numFmtId="0" fontId="19" fillId="0" borderId="0" xfId="0" applyFont="1" applyAlignment="1">
      <alignment horizontal="left" vertical="top" wrapText="1"/>
    </xf>
    <xf numFmtId="0" fontId="44" fillId="0" borderId="10" xfId="0" applyFont="1" applyBorder="1" applyAlignment="1">
      <alignment horizontal="left" vertical="top" wrapText="1"/>
    </xf>
    <xf numFmtId="0" fontId="39" fillId="0" borderId="19" xfId="0" applyFont="1" applyBorder="1" applyAlignment="1">
      <alignment horizontal="left" vertical="top" wrapText="1"/>
    </xf>
    <xf numFmtId="1" fontId="18" fillId="27" borderId="55" xfId="0" applyNumberFormat="1" applyFont="1" applyFill="1" applyBorder="1" applyAlignment="1">
      <alignment horizontal="center" vertical="center" wrapText="1"/>
    </xf>
    <xf numFmtId="1" fontId="18" fillId="0" borderId="10" xfId="0" applyNumberFormat="1" applyFont="1" applyBorder="1" applyAlignment="1">
      <alignment horizontal="center" vertical="center" wrapText="1"/>
    </xf>
    <xf numFmtId="1" fontId="18" fillId="0" borderId="55" xfId="0" applyNumberFormat="1" applyFont="1" applyBorder="1" applyAlignment="1">
      <alignment horizontal="center" vertical="center" wrapText="1"/>
    </xf>
    <xf numFmtId="1" fontId="18" fillId="27" borderId="10" xfId="0" applyNumberFormat="1" applyFont="1" applyFill="1" applyBorder="1" applyAlignment="1">
      <alignment horizontal="center" vertical="center" wrapText="1"/>
    </xf>
    <xf numFmtId="0" fontId="19" fillId="0" borderId="40" xfId="0" applyFont="1" applyBorder="1" applyAlignment="1">
      <alignment horizontal="left" vertical="top" wrapText="1"/>
    </xf>
    <xf numFmtId="0" fontId="46" fillId="5" borderId="0" xfId="0" applyFont="1" applyFill="1" applyAlignment="1">
      <alignment wrapText="1"/>
    </xf>
    <xf numFmtId="0" fontId="46" fillId="0" borderId="0" xfId="0" applyFont="1"/>
    <xf numFmtId="0" fontId="46" fillId="5" borderId="0" xfId="0" applyFont="1" applyFill="1"/>
    <xf numFmtId="0" fontId="46" fillId="0" borderId="0" xfId="0" applyFont="1" applyAlignment="1">
      <alignment wrapText="1"/>
    </xf>
    <xf numFmtId="0" fontId="46" fillId="5" borderId="0" xfId="0" applyFont="1" applyFill="1" applyAlignment="1">
      <alignment horizontal="left" vertical="top"/>
    </xf>
    <xf numFmtId="0" fontId="46" fillId="0" borderId="0" xfId="0" applyFont="1" applyAlignment="1">
      <alignment horizontal="left" vertical="top"/>
    </xf>
    <xf numFmtId="14" fontId="46" fillId="5" borderId="0" xfId="0" applyNumberFormat="1" applyFont="1" applyFill="1" applyAlignment="1">
      <alignment horizontal="left" vertical="top"/>
    </xf>
    <xf numFmtId="0" fontId="31" fillId="5" borderId="0" xfId="0" applyFont="1" applyFill="1" applyAlignment="1">
      <alignment horizontal="left" vertical="top"/>
    </xf>
    <xf numFmtId="14" fontId="31" fillId="5" borderId="0" xfId="0" applyNumberFormat="1" applyFont="1" applyFill="1" applyAlignment="1">
      <alignment horizontal="left" vertical="top"/>
    </xf>
    <xf numFmtId="0" fontId="0" fillId="5" borderId="0" xfId="0" applyFill="1" applyAlignment="1">
      <alignment horizontal="left" vertical="top"/>
    </xf>
    <xf numFmtId="0" fontId="36" fillId="0" borderId="38" xfId="0" applyFont="1" applyBorder="1" applyAlignment="1">
      <alignment horizontal="left" vertical="top" wrapText="1"/>
    </xf>
    <xf numFmtId="0" fontId="37" fillId="15" borderId="0" xfId="0" applyFont="1" applyFill="1" applyAlignment="1">
      <alignment horizontal="center" vertical="center" wrapText="1"/>
    </xf>
    <xf numFmtId="0" fontId="37" fillId="15" borderId="37" xfId="0" applyFont="1" applyFill="1" applyBorder="1" applyAlignment="1">
      <alignment horizontal="center" vertical="center" wrapText="1"/>
    </xf>
    <xf numFmtId="164" fontId="37" fillId="15" borderId="37" xfId="0" applyNumberFormat="1" applyFont="1" applyFill="1" applyBorder="1" applyAlignment="1">
      <alignment horizontal="center" vertical="center" wrapText="1"/>
    </xf>
    <xf numFmtId="0" fontId="37" fillId="15" borderId="56" xfId="0" applyFont="1" applyFill="1" applyBorder="1" applyAlignment="1">
      <alignment horizontal="center" vertical="center" wrapText="1"/>
    </xf>
    <xf numFmtId="0" fontId="7" fillId="0" borderId="37" xfId="0" applyFont="1" applyBorder="1" applyAlignment="1">
      <alignment horizontal="center" vertical="center"/>
    </xf>
    <xf numFmtId="164" fontId="7" fillId="0" borderId="37" xfId="0" applyNumberFormat="1" applyFont="1" applyBorder="1" applyAlignment="1">
      <alignment horizontal="center" vertical="center"/>
    </xf>
    <xf numFmtId="0" fontId="7" fillId="0" borderId="56" xfId="0" applyFont="1" applyBorder="1" applyAlignment="1">
      <alignment horizontal="center" vertical="center"/>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vertical="center"/>
    </xf>
    <xf numFmtId="0" fontId="55" fillId="0" borderId="4" xfId="0" applyFont="1" applyBorder="1" applyAlignment="1">
      <alignment horizontal="center" vertical="center" wrapText="1"/>
    </xf>
    <xf numFmtId="164" fontId="56" fillId="0" borderId="0" xfId="0" applyNumberFormat="1" applyFont="1" applyAlignment="1">
      <alignment horizontal="center" vertical="center"/>
    </xf>
    <xf numFmtId="0" fontId="56" fillId="0" borderId="2" xfId="0" applyFont="1" applyBorder="1" applyAlignment="1">
      <alignment horizontal="center" vertical="center"/>
    </xf>
    <xf numFmtId="0" fontId="56" fillId="0" borderId="6" xfId="0" applyFont="1" applyBorder="1" applyAlignment="1">
      <alignment horizontal="center" vertical="center" wrapText="1"/>
    </xf>
    <xf numFmtId="0" fontId="56" fillId="0" borderId="0" xfId="0" applyFont="1"/>
    <xf numFmtId="0" fontId="36" fillId="28" borderId="57" xfId="0" applyFont="1" applyFill="1" applyBorder="1" applyAlignment="1">
      <alignment horizontal="left" vertical="top" wrapText="1"/>
    </xf>
    <xf numFmtId="164" fontId="36" fillId="28" borderId="57" xfId="0" applyNumberFormat="1" applyFont="1" applyFill="1" applyBorder="1" applyAlignment="1">
      <alignment horizontal="left" vertical="top" wrapText="1"/>
    </xf>
    <xf numFmtId="0" fontId="36" fillId="5" borderId="57" xfId="0" applyFont="1" applyFill="1" applyBorder="1" applyAlignment="1">
      <alignment horizontal="left" vertical="top" wrapText="1"/>
    </xf>
    <xf numFmtId="164" fontId="36" fillId="5" borderId="57" xfId="0" applyNumberFormat="1" applyFont="1" applyFill="1" applyBorder="1" applyAlignment="1">
      <alignment horizontal="left" vertical="top" wrapText="1"/>
    </xf>
    <xf numFmtId="0" fontId="1" fillId="0" borderId="38" xfId="0" applyFont="1" applyBorder="1" applyAlignment="1">
      <alignment horizontal="left" vertical="top" wrapText="1"/>
    </xf>
    <xf numFmtId="0" fontId="36" fillId="0" borderId="2" xfId="0" applyFont="1" applyBorder="1" applyAlignment="1">
      <alignment horizontal="left" vertical="top" wrapText="1"/>
    </xf>
    <xf numFmtId="0" fontId="36" fillId="0" borderId="39" xfId="0" applyFont="1" applyBorder="1" applyAlignment="1">
      <alignment horizontal="left" vertical="top" wrapText="1"/>
    </xf>
    <xf numFmtId="0" fontId="4" fillId="0" borderId="0" xfId="0" applyFont="1" applyAlignment="1">
      <alignment horizontal="left" vertical="top" wrapText="1"/>
    </xf>
    <xf numFmtId="164" fontId="36" fillId="0" borderId="2" xfId="0" applyNumberFormat="1" applyFont="1" applyBorder="1" applyAlignment="1">
      <alignment horizontal="left" vertical="top" wrapText="1"/>
    </xf>
    <xf numFmtId="0" fontId="1" fillId="28" borderId="57" xfId="0" applyFont="1" applyFill="1" applyBorder="1" applyAlignment="1">
      <alignment horizontal="left" vertical="top" wrapText="1"/>
    </xf>
    <xf numFmtId="0" fontId="1" fillId="28" borderId="58" xfId="0" applyFont="1" applyFill="1" applyBorder="1" applyAlignment="1">
      <alignment horizontal="left" vertical="top" wrapText="1"/>
    </xf>
    <xf numFmtId="0" fontId="1" fillId="5" borderId="57" xfId="0" applyFont="1" applyFill="1" applyBorder="1" applyAlignment="1">
      <alignment horizontal="left" vertical="top" wrapText="1"/>
    </xf>
    <xf numFmtId="0" fontId="1" fillId="5" borderId="58" xfId="0" applyFont="1" applyFill="1" applyBorder="1" applyAlignment="1">
      <alignment horizontal="left" vertical="top" wrapText="1"/>
    </xf>
    <xf numFmtId="0" fontId="1" fillId="0" borderId="22" xfId="0" applyFont="1" applyBorder="1" applyAlignment="1">
      <alignment horizontal="left" vertical="top" wrapText="1"/>
    </xf>
    <xf numFmtId="0" fontId="1" fillId="0" borderId="23" xfId="0" applyFont="1" applyBorder="1" applyAlignment="1">
      <alignment horizontal="left" vertical="top" wrapText="1"/>
    </xf>
    <xf numFmtId="0" fontId="1" fillId="0" borderId="22" xfId="0" applyFont="1" applyBorder="1" applyAlignment="1">
      <alignment horizontal="left" vertical="top"/>
    </xf>
    <xf numFmtId="164" fontId="1" fillId="0" borderId="22" xfId="0" applyNumberFormat="1" applyFont="1" applyBorder="1" applyAlignment="1">
      <alignment horizontal="left" vertical="top" wrapText="1"/>
    </xf>
    <xf numFmtId="0" fontId="1" fillId="0" borderId="37"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 xfId="0" applyFont="1" applyBorder="1" applyAlignment="1">
      <alignment wrapText="1"/>
    </xf>
    <xf numFmtId="0" fontId="14" fillId="7" borderId="13"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27" fillId="21" borderId="3"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16" fillId="18" borderId="0" xfId="0" applyFont="1" applyFill="1" applyAlignment="1">
      <alignment horizontal="center" vertical="center"/>
    </xf>
    <xf numFmtId="0" fontId="16" fillId="7" borderId="0" xfId="0" applyFont="1" applyFill="1" applyAlignment="1">
      <alignment horizontal="left" vertical="center" wrapText="1"/>
    </xf>
    <xf numFmtId="0" fontId="22" fillId="10" borderId="0" xfId="5" applyFill="1">
      <alignment horizontal="left" vertical="center"/>
    </xf>
    <xf numFmtId="0" fontId="23" fillId="12" borderId="0" xfId="6" applyNumberFormat="1" applyFill="1">
      <alignment horizontal="right" vertical="center"/>
    </xf>
    <xf numFmtId="0" fontId="7" fillId="0" borderId="0" xfId="0" applyFont="1" applyAlignment="1">
      <alignment horizontal="center" vertical="center" wrapText="1"/>
    </xf>
    <xf numFmtId="0" fontId="0" fillId="0" borderId="0" xfId="0" applyAlignment="1">
      <alignment horizontal="center" vertical="center"/>
    </xf>
    <xf numFmtId="0" fontId="56" fillId="0" borderId="41" xfId="0" applyFont="1" applyBorder="1" applyAlignment="1">
      <alignment horizontal="right" vertical="center" wrapText="1"/>
    </xf>
    <xf numFmtId="0" fontId="56" fillId="0" borderId="5" xfId="0" applyFont="1" applyBorder="1" applyAlignment="1">
      <alignment horizontal="right" vertical="center" wrapText="1"/>
    </xf>
    <xf numFmtId="164" fontId="23" fillId="12" borderId="0" xfId="6" applyNumberFormat="1" applyFill="1">
      <alignment horizontal="right" vertical="center"/>
    </xf>
    <xf numFmtId="0" fontId="3" fillId="0" borderId="3" xfId="0" applyFont="1" applyBorder="1" applyAlignment="1">
      <alignment horizontal="right" vertical="center" wrapText="1"/>
    </xf>
    <xf numFmtId="0" fontId="0" fillId="0" borderId="0" xfId="0" applyAlignment="1">
      <alignment horizontal="left" vertical="top" wrapText="1"/>
    </xf>
    <xf numFmtId="0" fontId="8" fillId="5" borderId="32" xfId="0" applyFont="1" applyFill="1" applyBorder="1" applyAlignment="1">
      <alignment horizontal="center" vertical="center" wrapText="1"/>
    </xf>
    <xf numFmtId="0" fontId="8" fillId="5" borderId="27" xfId="0" applyFont="1" applyFill="1" applyBorder="1" applyAlignment="1">
      <alignment horizontal="center" vertical="center" wrapText="1"/>
    </xf>
    <xf numFmtId="0" fontId="8" fillId="5" borderId="33" xfId="0" applyFont="1" applyFill="1" applyBorder="1" applyAlignment="1">
      <alignment horizontal="center" vertical="center" wrapText="1"/>
    </xf>
    <xf numFmtId="0" fontId="8" fillId="5" borderId="29"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5" borderId="31" xfId="0" applyFont="1" applyFill="1" applyBorder="1" applyAlignment="1">
      <alignment horizontal="center" vertical="center" wrapText="1"/>
    </xf>
  </cellXfs>
  <cellStyles count="7">
    <cellStyle name="Estilo 1" xfId="6" xr:uid="{833C9C0F-2722-43A0-8516-52D37C471C6F}"/>
    <cellStyle name="Estilo 2" xfId="5" xr:uid="{C15414A1-E0A5-4C6F-9BB7-0E15046ACC7E}"/>
    <cellStyle name="Hyperlink" xfId="3" xr:uid="{00000000-000B-0000-0000-000008000000}"/>
    <cellStyle name="Moeda" xfId="4" builtinId="4"/>
    <cellStyle name="Moeda 2" xfId="2" xr:uid="{A59E9B1E-7976-4CF4-8F0D-5D5F964D05A3}"/>
    <cellStyle name="Normal" xfId="0" builtinId="0"/>
    <cellStyle name="Normal 2" xfId="1" xr:uid="{993DD94D-C130-4AB1-9A86-BD8AED80B20F}"/>
  </cellStyles>
  <dxfs count="67">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tint="0.249977111117893"/>
        <name val="Calibri"/>
        <family val="2"/>
        <scheme val="minor"/>
      </font>
      <fill>
        <patternFill patternType="none">
          <fgColor indexed="64"/>
          <bgColor theme="0"/>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0"/>
        </patternFill>
      </fill>
      <alignment horizontal="left" vertical="top" textRotation="0" wrapText="1" indent="0" justifyLastLine="0" shrinkToFit="0" readingOrder="0"/>
      <border diagonalUp="0" diagonalDown="0">
        <left style="thin">
          <color theme="1" tint="0.499984740745262"/>
        </left>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0"/>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0"/>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0"/>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0"/>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1"/>
        <color theme="1" tint="0.249977111117893"/>
        <name val="Calibri"/>
        <family val="2"/>
        <scheme val="minor"/>
      </font>
      <numFmt numFmtId="30" formatCode="@"/>
      <fill>
        <patternFill patternType="none">
          <fgColor indexed="64"/>
          <bgColor theme="0"/>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1"/>
        <color theme="1" tint="0.249977111117893"/>
        <name val="Calibri"/>
        <family val="2"/>
        <scheme val="minor"/>
      </font>
      <numFmt numFmtId="30" formatCode="@"/>
      <fill>
        <patternFill patternType="none">
          <fgColor indexed="64"/>
          <bgColor theme="0"/>
        </patternFill>
      </fill>
      <alignment horizontal="left" vertical="top" textRotation="0" wrapText="1" indent="0" justifyLastLine="0" shrinkToFit="0" readingOrder="0"/>
      <border diagonalUp="0" diagonalDown="0">
        <left style="thin">
          <color theme="1" tint="0.499984740745262"/>
        </left>
        <right/>
        <top style="thin">
          <color theme="1" tint="0.499984740745262"/>
        </top>
        <bottom style="thin">
          <color theme="1" tint="0.499984740745262"/>
        </bottom>
      </border>
    </dxf>
    <dxf>
      <font>
        <b val="0"/>
        <i val="0"/>
        <strike val="0"/>
        <condense val="0"/>
        <extend val="0"/>
        <outline val="0"/>
        <shadow val="0"/>
        <u val="none"/>
        <vertAlign val="baseline"/>
        <sz val="11"/>
        <color theme="1" tint="0.249977111117893"/>
        <name val="Calibri"/>
        <family val="2"/>
        <scheme val="minor"/>
      </font>
      <numFmt numFmtId="0" formatCode="General"/>
      <fill>
        <patternFill patternType="none">
          <fgColor indexed="64"/>
          <bgColor theme="0"/>
        </patternFill>
      </fill>
      <alignment horizontal="left" vertical="top" textRotation="0" wrapText="1" indent="0" justifyLastLine="0" shrinkToFit="0" readingOrder="0"/>
      <border diagonalUp="0" diagonalDown="0">
        <left style="double">
          <color theme="4" tint="-0.249977111117893"/>
        </left>
        <right/>
        <top style="thin">
          <color theme="1" tint="0.499984740745262"/>
        </top>
        <bottom style="thin">
          <color theme="1" tint="0.499984740745262"/>
        </bottom>
      </border>
    </dxf>
    <dxf>
      <font>
        <b val="0"/>
        <i val="0"/>
        <strike val="0"/>
        <condense val="0"/>
        <extend val="0"/>
        <outline val="0"/>
        <shadow val="0"/>
        <u val="none"/>
        <vertAlign val="baseline"/>
        <sz val="11"/>
        <color theme="1"/>
        <name val="Calibri"/>
        <family val="2"/>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double">
          <color theme="4" tint="-0.249977111117893"/>
        </right>
        <top style="thin">
          <color theme="1" tint="0.499984740745262"/>
        </top>
        <bottom style="thin">
          <color theme="1" tint="0.499984740745262"/>
        </bottom>
      </border>
    </dxf>
    <dxf>
      <font>
        <b/>
        <i val="0"/>
        <strike val="0"/>
        <condense val="0"/>
        <extend val="0"/>
        <outline val="0"/>
        <shadow val="0"/>
        <u val="none"/>
        <vertAlign val="baseline"/>
        <sz val="11"/>
        <color theme="1"/>
        <name val="Calibri"/>
        <family val="2"/>
        <scheme val="minor"/>
      </font>
      <fill>
        <patternFill patternType="solid">
          <fgColor indexed="64"/>
          <bgColor theme="0" tint="-0.249977111117893"/>
        </patternFill>
      </fill>
      <alignment horizontal="left" vertical="top" textRotation="0" wrapText="1" indent="0" justifyLastLine="0" shrinkToFit="0" readingOrder="0"/>
      <border diagonalUp="0" diagonalDown="0">
        <left style="dashed">
          <color theme="1" tint="0.499984740745262"/>
        </left>
        <right style="dashed">
          <color theme="1" tint="0.499984740745262"/>
        </right>
        <top style="thin">
          <color theme="1" tint="0.499984740745262"/>
        </top>
        <bottom style="thin">
          <color theme="1" tint="0.499984740745262"/>
        </bottom>
      </border>
    </dxf>
    <dxf>
      <font>
        <b/>
        <i val="0"/>
        <strike val="0"/>
        <condense val="0"/>
        <extend val="0"/>
        <outline val="0"/>
        <shadow val="0"/>
        <u val="none"/>
        <vertAlign val="baseline"/>
        <sz val="11"/>
        <color theme="1"/>
        <name val="Calibri"/>
        <family val="2"/>
        <scheme val="minor"/>
      </font>
      <fill>
        <patternFill patternType="solid">
          <fgColor indexed="64"/>
          <bgColor theme="0" tint="-0.249977111117893"/>
        </patternFill>
      </fill>
      <alignment horizontal="left" vertical="top" textRotation="0" wrapText="1" indent="0" justifyLastLine="0" shrinkToFit="0" readingOrder="0"/>
      <border diagonalUp="0" diagonalDown="0">
        <left/>
        <right/>
        <top style="thin">
          <color theme="1" tint="0.499984740745262"/>
        </top>
        <bottom style="thin">
          <color theme="1" tint="0.499984740745262"/>
        </bottom>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0" tint="-4.9989318521683403E-2"/>
        </patternFill>
      </fill>
      <alignment horizontal="left" vertical="top" textRotation="0" wrapText="1" indent="0" justifyLastLine="0" shrinkToFit="0" readingOrder="0"/>
      <border diagonalUp="0" diagonalDown="0">
        <left style="thin">
          <color theme="1" tint="0.499984740745262"/>
        </left>
        <right/>
        <top style="thin">
          <color theme="1" tint="0.499984740745262"/>
        </top>
        <bottom style="thin">
          <color theme="1" tint="0.499984740745262"/>
        </bottom>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0" tint="-4.9989318521683403E-2"/>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0" tint="-4.9989318521683403E-2"/>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0" tint="-4.9989318521683403E-2"/>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0" tint="-4.9989318521683403E-2"/>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0" formatCode="General"/>
      <alignment horizontal="left" vertical="top" textRotation="0" wrapText="1" indent="0" justifyLastLine="0" shrinkToFit="0" readingOrder="0"/>
      <border diagonalUp="0" diagonalDown="0">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0" formatCode="General"/>
      <fill>
        <patternFill patternType="none">
          <fgColor indexed="64"/>
          <bgColor theme="0" tint="-4.9989318521683403E-2"/>
        </patternFill>
      </fill>
      <alignment horizontal="left" vertical="top" textRotation="0" wrapText="1" indent="0" justifyLastLine="0" shrinkToFit="0" readingOrder="0"/>
      <border diagonalUp="0" diagonalDown="0">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0" formatCode="General"/>
      <fill>
        <patternFill patternType="none">
          <fgColor indexed="64"/>
          <bgColor theme="0" tint="-4.9989318521683403E-2"/>
        </patternFill>
      </fill>
      <alignment horizontal="left" vertical="top" textRotation="0" wrapText="1" indent="0" justifyLastLine="0" shrinkToFit="0" readingOrder="0"/>
      <border diagonalUp="0" diagonalDown="0">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0"/>
        <name val="Calibri"/>
        <family val="2"/>
        <scheme val="minor"/>
      </font>
      <fill>
        <patternFill patternType="solid">
          <fgColor indexed="64"/>
          <bgColor theme="1" tint="0.34998626667073579"/>
        </patternFill>
      </fill>
      <alignment horizontal="left" vertical="top" textRotation="0" wrapText="1" indent="0" justifyLastLine="0" shrinkToFit="0" readingOrder="0"/>
      <border diagonalUp="0" diagonalDown="0">
        <left style="thin">
          <color theme="1" tint="0.499984740745262"/>
        </left>
        <right style="double">
          <color theme="1" tint="4.9989318521683403E-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rgb="FF808080"/>
        <name val="Calibri"/>
        <family val="2"/>
        <scheme val="none"/>
      </font>
      <fill>
        <patternFill patternType="solid">
          <fgColor rgb="FFD9D9D9"/>
          <bgColor rgb="FFD9D9D9"/>
        </patternFill>
      </fill>
      <alignment horizontal="left" vertical="top" textRotation="0" wrapText="0" indent="0" justifyLastLine="0" shrinkToFit="0" readingOrder="0"/>
    </dxf>
    <dxf>
      <border outline="0">
        <left style="thin">
          <color rgb="FF808080"/>
        </left>
      </border>
    </dxf>
    <dxf>
      <font>
        <b/>
        <i val="0"/>
        <strike val="0"/>
        <condense val="0"/>
        <extend val="0"/>
        <outline val="0"/>
        <shadow val="0"/>
        <u val="none"/>
        <vertAlign val="baseline"/>
        <sz val="11"/>
        <color theme="1" tint="0.34998626667073579"/>
        <name val="Calibri"/>
        <family val="2"/>
        <scheme val="minor"/>
      </font>
      <fill>
        <patternFill patternType="solid">
          <fgColor indexed="64"/>
          <bgColor theme="0"/>
        </patternFill>
      </fill>
      <alignment horizontal="left" vertical="top" textRotation="0" wrapText="1" indent="0" justifyLastLine="0" shrinkToFit="0" readingOrder="0"/>
    </dxf>
    <dxf>
      <font>
        <b/>
        <i val="0"/>
        <strike val="0"/>
        <condense val="0"/>
        <extend val="0"/>
        <outline val="0"/>
        <shadow val="0"/>
        <u val="none"/>
        <vertAlign val="baseline"/>
        <sz val="11"/>
        <color rgb="FFFFFFFF"/>
        <name val="Calibri"/>
        <family val="2"/>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style="thin">
          <color theme="0" tint="-0.499984740745262"/>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numFmt numFmtId="164" formatCode="_-[$R$-416]\ * #,##0.00_-;\-[$R$-416]\ * #,##0.00_-;_-[$R$-416]\ * &quot;-&quot;??_-;_-@_-"/>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right/>
        <top style="thin">
          <color theme="0" tint="-0.499984740745262"/>
        </top>
        <bottom/>
        <vertical/>
        <horizontal/>
      </border>
    </dxf>
    <dxf>
      <border outline="0">
        <left style="thin">
          <color theme="0" tint="-0.499984740745262"/>
        </left>
        <top style="thin">
          <color theme="0" tint="-0.499984740745262"/>
        </top>
        <bottom style="thin">
          <color theme="0" tint="-0.499984740745262"/>
        </bottom>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3" tint="0.34998626667073579"/>
        </patternFill>
      </fill>
      <alignment horizontal="center" vertical="center" textRotation="0" wrapText="1" indent="0" justifyLastLine="0" shrinkToFit="0" readingOrder="0"/>
    </dxf>
    <dxf>
      <font>
        <strike val="0"/>
        <outline val="0"/>
        <shadow val="0"/>
        <u val="none"/>
        <vertAlign val="baseline"/>
        <sz val="11"/>
        <color theme="1" tint="0.499984740745262"/>
        <name val="Calibri"/>
        <family val="2"/>
        <scheme val="major"/>
      </font>
      <numFmt numFmtId="1" formatCode="0"/>
      <alignment horizontal="center" vertical="center" textRotation="0" wrapText="1" indent="0" justifyLastLine="0" shrinkToFit="0" readingOrder="0"/>
      <border diagonalUp="0" diagonalDown="0" outline="0">
        <left/>
        <right/>
        <top style="thin">
          <color theme="1" tint="0.499984740745262"/>
        </top>
        <bottom style="thin">
          <color theme="1" tint="0.499984740745262"/>
        </bottom>
      </border>
    </dxf>
    <dxf>
      <font>
        <b val="0"/>
        <i val="0"/>
        <strike val="0"/>
        <condense val="0"/>
        <extend val="0"/>
        <outline val="0"/>
        <shadow val="0"/>
        <u val="none"/>
        <vertAlign val="baseline"/>
        <sz val="11"/>
        <color theme="1"/>
        <name val="Calibri"/>
        <family val="2"/>
        <scheme val="major"/>
      </font>
      <numFmt numFmtId="0" formatCode="General"/>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numFmt numFmtId="19" formatCode="dd/mm/yyyy"/>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numFmt numFmtId="19" formatCode="dd/mm/yyyy"/>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numFmt numFmtId="19" formatCode="dd/mm/yyyy"/>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numFmt numFmtId="19" formatCode="dd/mm/yyyy"/>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numFmt numFmtId="19" formatCode="dd/mm/yyyy"/>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1"/>
        <color theme="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right style="thin">
          <color theme="1" tint="0.499984740745262"/>
        </right>
        <top style="thin">
          <color theme="1" tint="0.499984740745262"/>
        </top>
        <bottom style="thin">
          <color theme="1" tint="0.499984740745262"/>
        </bottom>
      </border>
    </dxf>
    <dxf>
      <font>
        <b/>
        <strike val="0"/>
        <outline val="0"/>
        <shadow val="0"/>
        <u val="none"/>
        <vertAlign val="baseline"/>
        <sz val="11"/>
        <color theme="1"/>
        <name val="Calibri"/>
        <family val="2"/>
        <scheme val="major"/>
      </font>
      <fill>
        <patternFill patternType="none"/>
      </fill>
      <alignment horizontal="center" vertical="center" textRotation="0" wrapText="0" indent="0" justifyLastLine="0" shrinkToFit="0" readingOrder="0"/>
      <border diagonalUp="0" diagonalDown="0">
        <left/>
        <right style="thin">
          <color theme="1" tint="0.499984740745262"/>
        </right>
        <top style="thin">
          <color theme="1" tint="0.499984740745262"/>
        </top>
        <bottom style="thin">
          <color theme="1" tint="0.499984740745262"/>
        </bottom>
      </border>
    </dxf>
    <dxf>
      <border outline="0">
        <top style="thin">
          <color theme="1" tint="0.499984740745262"/>
        </top>
      </border>
    </dxf>
    <dxf>
      <border outline="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alignment horizontal="center" vertical="center" textRotation="0" wrapText="0" indent="0" justifyLastLine="0" shrinkToFit="0" readingOrder="0"/>
    </dxf>
    <dxf>
      <border outline="0">
        <bottom style="thin">
          <color theme="1" tint="0.499984740745262"/>
        </bottom>
      </border>
    </dxf>
    <dxf>
      <font>
        <b/>
        <i val="0"/>
        <strike val="0"/>
        <condense val="0"/>
        <extend val="0"/>
        <outline val="0"/>
        <shadow val="0"/>
        <u val="none"/>
        <vertAlign val="baseline"/>
        <sz val="11"/>
        <color rgb="FFFFFFFF"/>
        <name val="Calibri"/>
        <family val="2"/>
        <scheme val="major"/>
      </font>
      <fill>
        <patternFill patternType="solid">
          <fgColor theme="1"/>
          <bgColor theme="3" tint="0.249977111117893"/>
        </patternFill>
      </fill>
      <alignment horizontal="center" vertical="center" textRotation="0" wrapText="1" indent="0" justifyLastLine="0" shrinkToFit="0" readingOrder="0"/>
      <border diagonalUp="0" diagonalDown="0" outline="0">
        <left style="thin">
          <color theme="1" tint="0.499984740745262"/>
        </left>
        <right style="thin">
          <color theme="1" tint="0.499984740745262"/>
        </right>
        <top/>
        <bottom/>
      </border>
    </dxf>
  </dxfs>
  <tableStyles count="0" defaultTableStyle="TableStyleMedium2" defaultPivotStyle="PivotStyleLight16"/>
  <colors>
    <mruColors>
      <color rgb="FFF0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In&#237;cio!A1"/></Relationships>
</file>

<file path=xl/drawings/_rels/drawing2.xml.rels><?xml version="1.0" encoding="UTF-8" standalone="yes"?>
<Relationships xmlns="http://schemas.openxmlformats.org/package/2006/relationships"><Relationship Id="rId1" Type="http://schemas.openxmlformats.org/officeDocument/2006/relationships/hyperlink" Target="#In&#237;cio!A1"/></Relationships>
</file>

<file path=xl/drawings/drawing1.xml><?xml version="1.0" encoding="utf-8"?>
<xdr:wsDr xmlns:xdr="http://schemas.openxmlformats.org/drawingml/2006/spreadsheetDrawing" xmlns:a="http://schemas.openxmlformats.org/drawingml/2006/main">
  <xdr:twoCellAnchor>
    <xdr:from>
      <xdr:col>6</xdr:col>
      <xdr:colOff>712696</xdr:colOff>
      <xdr:row>1</xdr:row>
      <xdr:rowOff>113741</xdr:rowOff>
    </xdr:from>
    <xdr:to>
      <xdr:col>7</xdr:col>
      <xdr:colOff>574304</xdr:colOff>
      <xdr:row>1</xdr:row>
      <xdr:rowOff>437591</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2F27A059-D3C3-4675-B6C4-BE729CD8A61E}"/>
            </a:ext>
            <a:ext uri="{147F2762-F138-4A5C-976F-8EAC2B608ADB}">
              <a16:predDERef xmlns:a16="http://schemas.microsoft.com/office/drawing/2014/main" pred="{34D3521A-96B0-44B5-BD0C-CFB9E72F80DF}"/>
            </a:ext>
          </a:extLst>
        </xdr:cNvPr>
        <xdr:cNvSpPr/>
      </xdr:nvSpPr>
      <xdr:spPr>
        <a:xfrm>
          <a:off x="11675971" y="237566"/>
          <a:ext cx="1118908" cy="323850"/>
        </a:xfrm>
        <a:prstGeom prst="round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accent1">
                  <a:lumMod val="50000"/>
                </a:schemeClr>
              </a:solidFill>
            </a:rPr>
            <a:t>INÍCIO</a:t>
          </a:r>
        </a:p>
      </xdr:txBody>
    </xdr:sp>
    <xdr:clientData/>
  </xdr:twoCellAnchor>
  <xdr:twoCellAnchor>
    <xdr:from>
      <xdr:col>4</xdr:col>
      <xdr:colOff>771525</xdr:colOff>
      <xdr:row>13</xdr:row>
      <xdr:rowOff>200025</xdr:rowOff>
    </xdr:from>
    <xdr:to>
      <xdr:col>4</xdr:col>
      <xdr:colOff>2419350</xdr:colOff>
      <xdr:row>13</xdr:row>
      <xdr:rowOff>552450</xdr:rowOff>
    </xdr:to>
    <xdr:sp macro="" textlink="">
      <xdr:nvSpPr>
        <xdr:cNvPr id="3" name="Retângulo Arredondado 2">
          <a:extLst>
            <a:ext uri="{FF2B5EF4-FFF2-40B4-BE49-F238E27FC236}">
              <a16:creationId xmlns:a16="http://schemas.microsoft.com/office/drawing/2014/main" id="{D4DDA9AC-7358-4AA5-A84B-564684BDB184}"/>
            </a:ext>
            <a:ext uri="{147F2762-F138-4A5C-976F-8EAC2B608ADB}">
              <a16:predDERef xmlns:a16="http://schemas.microsoft.com/office/drawing/2014/main" pred="{2F27A059-D3C3-4675-B6C4-BE729CD8A61E}"/>
            </a:ext>
            <a:ext uri="{6ECC49D1-AA05-4338-93AA-15A1B29DFB0A}">
              <asl:scriptLink xmlns:asl="http://schemas.microsoft.com/office/drawing/2021/scriptlink" val="{&quot;shareId&quot;:&quot;ms-officescript%3A%2F%2Fonedrive_business_sharinglink%2Fu!aHR0cHM6Ly90anNjanVzYnIwLW15LnNoYXJlcG9pbnQuY29tLzp1Oi9nL3BlcnNvbmFsL2RtYWVzX3Rqc2NfanVzX2JyL0VjUXNhcnhyZHNWTmtBLS11Y01DWE5jQnBHdlIwVkJqRWEyakFCdXpuenJKUmc&quot;}"/>
            </a:ext>
          </a:extLst>
        </xdr:cNvPr>
        <xdr:cNvSpPr/>
      </xdr:nvSpPr>
      <xdr:spPr>
        <a:xfrm>
          <a:off x="4152900" y="4143375"/>
          <a:ext cx="1647825" cy="352425"/>
        </a:xfrm>
        <a:prstGeom prst="roundRect">
          <a:avLst/>
        </a:prstGeom>
        <a:solidFill>
          <a:schemeClr val="accent6">
            <a:lumMod val="75000"/>
          </a:schemeClr>
        </a:solidFill>
        <a:ln w="1270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ctr">
          <a:noAutofit/>
        </a:bodyPr>
        <a:lstStyle/>
        <a:p>
          <a:pPr marL="0" indent="0" algn="ctr"/>
          <a:r>
            <a:rPr lang="en-US" sz="2000" b="0" i="0" u="none" strike="noStrike">
              <a:solidFill>
                <a:schemeClr val="accent6">
                  <a:lumMod val="20000"/>
                  <a:lumOff val="80000"/>
                </a:schemeClr>
              </a:solidFill>
              <a:latin typeface="Calibri" panose="020F0502020204030204" pitchFamily="34" charset="0"/>
              <a:ea typeface="Calibri" panose="020F0502020204030204" pitchFamily="34" charset="0"/>
              <a:cs typeface="Calibri" panose="020F0502020204030204" pitchFamily="34" charset="0"/>
            </a:rPr>
            <a:t>INCLUIR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619125</xdr:colOff>
      <xdr:row>1</xdr:row>
      <xdr:rowOff>133350</xdr:rowOff>
    </xdr:from>
    <xdr:to>
      <xdr:col>8</xdr:col>
      <xdr:colOff>95250</xdr:colOff>
      <xdr:row>1</xdr:row>
      <xdr:rowOff>457200</xdr:rowOff>
    </xdr:to>
    <xdr:sp macro="" textlink="">
      <xdr:nvSpPr>
        <xdr:cNvPr id="3" name="Retângulo: Cantos Arredondados 2">
          <a:hlinkClick xmlns:r="http://schemas.openxmlformats.org/officeDocument/2006/relationships" r:id="rId1"/>
          <a:extLst>
            <a:ext uri="{FF2B5EF4-FFF2-40B4-BE49-F238E27FC236}">
              <a16:creationId xmlns:a16="http://schemas.microsoft.com/office/drawing/2014/main" id="{23AA0529-4F43-460D-B30D-4778683AD267}"/>
            </a:ext>
          </a:extLst>
        </xdr:cNvPr>
        <xdr:cNvSpPr/>
      </xdr:nvSpPr>
      <xdr:spPr>
        <a:xfrm>
          <a:off x="12525375" y="257175"/>
          <a:ext cx="1114425" cy="323850"/>
        </a:xfrm>
        <a:prstGeom prst="round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accent1">
                  <a:lumMod val="50000"/>
                </a:schemeClr>
              </a:solidFill>
            </a:rPr>
            <a:t>INÍCIO</a:t>
          </a:r>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ção 1" id="{3DA25120-AEA6-4EA7-A1AF-F7E0BE257C31}"/>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A80B25E6-F752-4CC7-BFDF-1DF4797AC66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5FA4C3-094D-487C-A63C-C3489CC71314}" name="Plano" displayName="Plano" ref="B5:U406" totalsRowShown="0" headerRowDxfId="66" dataDxfId="64" headerRowBorderDxfId="65" tableBorderDxfId="63" totalsRowBorderDxfId="62">
  <autoFilter ref="B5:U406" xr:uid="{805FA4C3-094D-487C-A63C-C3489CC71314}"/>
  <sortState xmlns:xlrd2="http://schemas.microsoft.com/office/spreadsheetml/2017/richdata2" ref="B6:U406">
    <sortCondition ref="B5:B406"/>
  </sortState>
  <tableColumns count="20">
    <tableColumn id="1" xr3:uid="{FDAAF948-8BC7-4F9E-83D0-35BF0B1061FA}" name="ID" dataDxfId="61"/>
    <tableColumn id="2" xr3:uid="{EB1E45DC-B75C-4C3B-9F87-D74A14E7435F}" name="Unidade Requisitante" dataDxfId="60"/>
    <tableColumn id="3" xr3:uid="{C1E66FF0-77B1-4530-B4C6-47258C964492}" name="Descrição sucinta do objeto" dataDxfId="59"/>
    <tableColumn id="4" xr3:uid="{6F532E5F-7349-4019-9CE4-4ACB85DA5C9E}" name="Quantidade estimada" dataDxfId="58"/>
    <tableColumn id="5" xr3:uid="{B8CAE0F5-26D5-4523-86A3-2A5AFCF7FEF3}" name="Estimativa preliminar do valor global" dataDxfId="57" dataCellStyle="Moeda"/>
    <tableColumn id="20" xr3:uid="{C33D0D6F-78B4-4FD3-8A22-A80E4FD40CEF}" name="Estimativa preliminar do valor para o exercício 2026" dataDxfId="56" dataCellStyle="Moeda"/>
    <tableColumn id="6" xr3:uid="{0370CEE7-AD9A-440B-8025-B786A71A4588}" name="Modalidade" dataDxfId="55" dataCellStyle="Moeda"/>
    <tableColumn id="7" xr3:uid="{F21EBF4B-AC07-4BA7-90DE-0C59B6BDF477}" name="Código Compras (catmat/catser)" dataDxfId="54"/>
    <tableColumn id="8" xr3:uid="{059993CB-F4D2-4D07-8EF0-63A86CA9BD0C}" name="Justificativa da necessidade da contratação" dataDxfId="53"/>
    <tableColumn id="9" xr3:uid="{AD58D110-DD1B-42F8-A361-941AAE05D1FD}" name="Grande risco ou inédita" dataDxfId="52"/>
    <tableColumn id="10" xr3:uid="{7211FC5C-8C09-4B86-8378-B673FA3C326C}" name="Possibilidade de compartilhada" dataDxfId="51"/>
    <tableColumn id="11" xr3:uid="{53458F6D-F251-4F84-97C7-A2E6C794AC50}" name="Critérios de sustentabilidade" dataDxfId="50"/>
    <tableColumn id="12" xr3:uid="{78DB826D-6E9D-45AD-BC54-64951BF6B08B}" name="Grau de Prioridade da Contratação" dataDxfId="49"/>
    <tableColumn id="13" xr3:uid="{EEC08E0B-3A53-4386-950A-6CAF53F835D0}" name="Data de início_x000a_dos Estudos Técnicos Preliminares (ETP)" dataDxfId="48"/>
    <tableColumn id="14" xr3:uid="{987A916A-04FD-48F1-9D94-9FDED9A86BF5}" name="Data de envio_x000a_do ETP ao DGA" dataDxfId="47"/>
    <tableColumn id="15" xr3:uid="{6B3536B5-D1FE-4B0E-9FCA-30CFD484C1D7}" name="Data de início_x000a_da elaboração_x000a_do Termo de Referência (TR)/Projeto Básico (PB)" dataDxfId="46"/>
    <tableColumn id="16" xr3:uid="{DA411B7D-4A40-4872-95C6-C71D02445E37}" name="Data de envio_x000a_do TR/PB ao DGA" dataDxfId="45"/>
    <tableColumn id="17" xr3:uid="{6B64A6D8-7C20-456C-820A-EDACFE07BD14}" name="Data limite para contratação" dataDxfId="44"/>
    <tableColumn id="19" xr3:uid="{4DA03B28-4239-4C61-850D-A66F7C20C2A7}" name="Processo (se já autuado)" dataDxfId="43"/>
    <tableColumn id="18" xr3:uid="{9419D68C-82BC-4809-B771-CEC48E878EEC}" name="n. de ordem" dataDxfId="42"/>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441F810-787C-4404-989C-1A8B07618C1C}" name="Tabela2" displayName="Tabela2" ref="B17:M2804" totalsRowShown="0" headerRowDxfId="41" dataDxfId="40" tableBorderDxfId="39">
  <autoFilter ref="B17:M2804" xr:uid="{B441F810-787C-4404-989C-1A8B07618C1C}"/>
  <sortState xmlns:xlrd2="http://schemas.microsoft.com/office/spreadsheetml/2017/richdata2" ref="B18:M2804">
    <sortCondition ref="B18:B2804"/>
  </sortState>
  <tableColumns count="12">
    <tableColumn id="1" xr3:uid="{1F6CA9B5-3A32-4F51-901B-B6CDEC07B8AD}" name="N. de ordem" dataDxfId="38"/>
    <tableColumn id="2" xr3:uid="{D214513F-A06B-4074-816B-EE9ED4676DAE}" name="Unidade/Nome" dataDxfId="37"/>
    <tableColumn id="3" xr3:uid="{7F51FE41-E0DA-4D78-93E7-22BE51F136E7}" name="Gestor Orçamentário" dataDxfId="36"/>
    <tableColumn id="4" xr3:uid="{09F4F481-2DBF-4AE9-A242-34FC25621282}" name="Descrição sucinta do objeto" dataDxfId="35"/>
    <tableColumn id="5" xr3:uid="{1F0CCFE6-E9FD-4639-BD57-2764373E8618}" name="Processo" dataDxfId="34"/>
    <tableColumn id="6" xr3:uid="{3E88EA2C-7F23-4B5B-A96E-F8CC01228C7C}" name="Tipo" dataDxfId="33"/>
    <tableColumn id="7" xr3:uid="{C576B576-9DC9-4435-885E-CF79D9B1EDD0}" name="Situação" dataDxfId="32"/>
    <tableColumn id="8" xr3:uid="{6D4CB0E0-154C-4AA1-9EF7-2093EE26A464}" name="Justificativa para a necessidade da contratação" dataDxfId="31"/>
    <tableColumn id="9" xr3:uid="{CA2FD9B3-02E4-4569-AB5A-A97A54A8311E}" name="Quantidade estimada" dataDxfId="30"/>
    <tableColumn id="10" xr3:uid="{162E90DC-16CC-4E9A-B0A0-83C76EED93DF}" name="Valor estimado da contratação" dataDxfId="29"/>
    <tableColumn id="11" xr3:uid="{66DBF4E4-EE91-4B7B-885E-0ED5766ABD61}" name="Grau de Prioridade da Contratação" dataDxfId="28"/>
    <tableColumn id="12" xr3:uid="{5F211A04-63AC-4DB3-A60C-93FB1D784ACD}" name="Modalidade" dataDxfId="27"/>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37095C0-91F0-4636-9453-7F5F4558CCDF}" name="Acompanhamento4" displayName="Acompanhamento4" ref="A16:V405" totalsRowShown="0" headerRowDxfId="26" dataDxfId="25" tableBorderDxfId="24">
  <autoFilter ref="A16:V405" xr:uid="{B37095C0-91F0-4636-9453-7F5F4558CCDF}"/>
  <sortState xmlns:xlrd2="http://schemas.microsoft.com/office/spreadsheetml/2017/richdata2" ref="A17:V405">
    <sortCondition ref="B16:B405"/>
  </sortState>
  <tableColumns count="22">
    <tableColumn id="1" xr3:uid="{82B349DC-E4AA-44C2-8380-CE3A868B18E9}" name="n. de ordem" dataDxfId="23"/>
    <tableColumn id="2" xr3:uid="{D9FD4515-A8AC-4B22-9DB0-5B77D1F196F8}" name="ID" dataDxfId="22"/>
    <tableColumn id="3" xr3:uid="{5A306197-2276-4710-8CDA-EB8D2A31E1F1}" name="Unidade Requisitante" dataDxfId="21">
      <calculatedColumnFormula>IF(Acompanhamento4[[#This Row],[ID]]="","",VLOOKUP(Acompanhamento4[[#This Row],[ID]],Plano[],2,FALSE))</calculatedColumnFormula>
    </tableColumn>
    <tableColumn id="23" xr3:uid="{D5B30846-9230-49D4-892B-561976CB5051}" name="Descrição sucinta do objeto" dataDxfId="20">
      <calculatedColumnFormula>IF(Acompanhamento4[[#This Row],[ID]]="","",VLOOKUP(Acompanhamento4[[#This Row],[ID]],Plano[],3,FALSE))</calculatedColumnFormula>
    </tableColumn>
    <tableColumn id="9" xr3:uid="{1685F5A4-723B-4E38-92DC-E52179721A14}" name="Modalidade" dataDxfId="19">
      <calculatedColumnFormula>IF(Acompanhamento4[[#This Row],[ID]]="","",VLOOKUP(Acompanhamento4[[#This Row],[ID]],Plano[],7,FALSE))</calculatedColumnFormula>
    </tableColumn>
    <tableColumn id="4" xr3:uid="{BD644D42-748A-401D-A0ED-E098064B8E56}" name="Data de início_x000a_dos Estudos Técnicos Preliminares (ETP)" dataDxfId="18">
      <calculatedColumnFormula>IF(Acompanhamento4[[#This Row],[ID]]="","",VLOOKUP(Acompanhamento4[[#This Row],[ID]],Plano[],14,FALSE))</calculatedColumnFormula>
    </tableColumn>
    <tableColumn id="5" xr3:uid="{FDB23B6E-C9D7-4F0E-90C7-5CAA2D4CF80C}" name="Data de envio_x000a_do ETP ao DGA" dataDxfId="17">
      <calculatedColumnFormula>IF(Acompanhamento4[[#This Row],[ID]]="","",VLOOKUP(Acompanhamento4[[#This Row],[ID]],Plano[],15,FALSE))</calculatedColumnFormula>
    </tableColumn>
    <tableColumn id="6" xr3:uid="{E8291099-77E8-4BD1-B80E-74F1A90BFB62}" name="Data de início_x000a_da elaboração_x000a_do Termo de Referência (TR)/Projeto Básico (PB)" dataDxfId="16">
      <calculatedColumnFormula>IF(Acompanhamento4[[#This Row],[ID]]="","",VLOOKUP(Acompanhamento4[[#This Row],[ID]],Plano[],16,FALSE))</calculatedColumnFormula>
    </tableColumn>
    <tableColumn id="7" xr3:uid="{D25C3589-7BC4-4168-8A09-8FF6D09B00C1}" name="Data de envio_x000a_do TR/PB ao DGA" dataDxfId="15">
      <calculatedColumnFormula>IF(Acompanhamento4[[#This Row],[ID]]="","",VLOOKUP(Acompanhamento4[[#This Row],[ID]],Plano[],17,FALSE))</calculatedColumnFormula>
    </tableColumn>
    <tableColumn id="8" xr3:uid="{25BEB6A1-6AF2-4FFA-8E70-4605B609BDCC}" name="Data limite para contratação" dataDxfId="14">
      <calculatedColumnFormula>IF(Acompanhamento4[[#This Row],[ID]]="","",VLOOKUP(Acompanhamento4[[#This Row],[ID]],Plano[],18,FALSE))</calculatedColumnFormula>
    </tableColumn>
    <tableColumn id="25" xr3:uid="{B9D1C2BE-5FEC-4C1E-8032-C9DC50AC5D64}" name="Agente (fase interna)" dataDxfId="13"/>
    <tableColumn id="24" xr3:uid="{CC470BDC-044E-471F-963D-B73C722A8E19}" name="Agente (fase externa)" dataDxfId="12"/>
    <tableColumn id="10" xr3:uid="{930512F7-9974-4A5D-91F7-E74194D02735}" name="Gerente de Riscos" dataDxfId="11"/>
    <tableColumn id="11" xr3:uid="{8F7B407E-FC0E-4368-93A4-2D32B3D989B3}" name="Processo" dataDxfId="10">
      <calculatedColumnFormula>IF(Acompanhamento4[[#This Row],[ID]]="","",VLOOKUP(Acompanhamento4[[#This Row],[ID]],Plano[],19,FALSE))</calculatedColumnFormula>
    </tableColumn>
    <tableColumn id="28" xr3:uid="{0E7DE7BF-99EF-40B7-A7B4-F5C1F22BB886}" name="N. da Contratação" dataDxfId="9"/>
    <tableColumn id="30" xr3:uid="{E5A302A6-3542-4C0B-AAA4-EA640BF2ACAD}" name="Situação" dataDxfId="8"/>
    <tableColumn id="27" xr3:uid="{7593F392-897D-45E2-BDB7-05B08D69FA02}" name="Nova data prevista de envio ETP" dataDxfId="7"/>
    <tableColumn id="12" xr3:uid="{E45BA3AC-55B2-4E3B-9A5C-5F12E9355FF7}" name="Nova data provável de envio TR/PB" dataDxfId="6"/>
    <tableColumn id="13" xr3:uid="{42A606E3-B7C3-44DC-8632-236FBA068010}" name="Nova data limite para contratação" dataDxfId="5"/>
    <tableColumn id="14" xr3:uid="{205C2DB7-8116-4D3F-9CFD-04CCA14200BE}" name="Data da autorização do TR/PB " dataDxfId="4"/>
    <tableColumn id="15" xr3:uid="{273AAD9E-AB2F-466A-8455-5FF6D6ECEAB7}" name="Data da homologação/autorização da contratação" dataDxfId="3"/>
    <tableColumn id="18" xr3:uid="{B7A8C87A-10FA-4A26-94BE-5BAEF8B32F4F}" name="A compartilhada foi efetivada" dataDxfId="2"/>
  </tableColumns>
  <tableStyleInfo name="TableStyleMedium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spPr>
      <a:bodyPr vertOverflow="clip" horzOverflow="clip" rtlCol="0" anchor="t"/>
      <a:lstStyle>
        <a:defPPr algn="l">
          <a:defRPr sz="1100">
            <a:noFill/>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19/04/relationships/namedSheetView" Target="../namedSheetViews/namedSheetView1.xml"/></Relationships>
</file>

<file path=xl/worksheets/_rels/sheet4.xml.rels><?xml version="1.0" encoding="UTF-8" standalone="yes"?>
<Relationships xmlns="http://schemas.openxmlformats.org/package/2006/relationships"><Relationship Id="rId3" Type="http://schemas.microsoft.com/office/2019/04/relationships/namedSheetView" Target="../namedSheetViews/namedSheetView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CD066-1674-4070-9AB9-F0D0527BEAE8}">
  <sheetPr codeName="Planilha4">
    <tabColor theme="9" tint="-0.249977111117893"/>
  </sheetPr>
  <dimension ref="A1:AA400"/>
  <sheetViews>
    <sheetView showGridLines="0" workbookViewId="0"/>
  </sheetViews>
  <sheetFormatPr defaultColWidth="9" defaultRowHeight="14.25" zeroHeight="1" x14ac:dyDescent="0.2"/>
  <cols>
    <col min="1" max="1" width="2.625" customWidth="1"/>
    <col min="2" max="2" width="14.125" style="24" bestFit="1" customWidth="1"/>
    <col min="3" max="3" width="9.25" style="24" bestFit="1" customWidth="1"/>
    <col min="4" max="4" width="18" style="24" customWidth="1"/>
    <col min="5" max="5" width="11.625" style="24" customWidth="1"/>
    <col min="6" max="11" width="10.625" style="24" customWidth="1"/>
    <col min="12" max="12" width="16.125" style="24" customWidth="1"/>
    <col min="13" max="16" width="10.625" style="24" customWidth="1"/>
    <col min="17" max="17" width="10.75" style="24" customWidth="1"/>
    <col min="18" max="18" width="9.625" style="24" customWidth="1"/>
    <col min="19" max="19" width="10.25" style="24" customWidth="1"/>
    <col min="20" max="20" width="13.25" style="24" customWidth="1"/>
    <col min="21" max="22" width="9" style="24"/>
    <col min="23" max="23" width="9.625" style="24" customWidth="1"/>
    <col min="24" max="24" width="10.25" style="24" customWidth="1"/>
    <col min="25" max="25" width="11.5" style="24" customWidth="1"/>
    <col min="26" max="26" width="12" style="24" customWidth="1"/>
    <col min="27" max="16384" width="9" style="24"/>
  </cols>
  <sheetData>
    <row r="1" spans="2:27" customFormat="1" ht="15" thickBot="1" x14ac:dyDescent="0.25"/>
    <row r="2" spans="2:27" customFormat="1" ht="97.5" customHeight="1" thickBot="1" x14ac:dyDescent="0.25">
      <c r="B2" s="301" t="s">
        <v>0</v>
      </c>
      <c r="C2" s="302"/>
      <c r="D2" s="302"/>
      <c r="E2" s="302"/>
      <c r="F2" s="302"/>
      <c r="G2" s="302"/>
      <c r="H2" s="302"/>
      <c r="I2" s="302"/>
      <c r="J2" s="302"/>
      <c r="K2" s="302"/>
      <c r="L2" s="302"/>
      <c r="M2" s="302"/>
      <c r="N2" s="302"/>
      <c r="O2" s="302"/>
      <c r="P2" s="303"/>
    </row>
    <row r="3" spans="2:27" customFormat="1" x14ac:dyDescent="0.2"/>
    <row r="4" spans="2:27" customFormat="1" x14ac:dyDescent="0.2"/>
    <row r="5" spans="2:27" customFormat="1" ht="26.25" x14ac:dyDescent="0.2">
      <c r="B5" s="306" t="s">
        <v>1</v>
      </c>
      <c r="C5" s="306"/>
      <c r="D5" s="306"/>
      <c r="E5" s="306"/>
      <c r="F5" s="306"/>
      <c r="G5" s="306"/>
      <c r="H5" s="306"/>
      <c r="I5" s="306"/>
      <c r="J5" s="306"/>
      <c r="K5" s="306"/>
      <c r="L5" s="306"/>
      <c r="M5" s="306"/>
      <c r="N5" s="306"/>
      <c r="O5" s="306"/>
      <c r="P5" s="306"/>
    </row>
    <row r="6" spans="2:27" customFormat="1" x14ac:dyDescent="0.2">
      <c r="B6" s="12"/>
      <c r="C6" s="12"/>
      <c r="D6" s="12"/>
      <c r="E6" s="12"/>
      <c r="F6" s="12"/>
      <c r="G6" s="12"/>
      <c r="H6" s="12"/>
      <c r="I6" s="12"/>
      <c r="J6" s="12"/>
      <c r="K6" s="12"/>
      <c r="L6" s="12"/>
      <c r="M6" s="12"/>
      <c r="N6" s="12"/>
      <c r="O6" s="12"/>
      <c r="P6" s="12"/>
    </row>
    <row r="7" spans="2:27" customFormat="1" ht="40.5" customHeight="1" x14ac:dyDescent="0.2">
      <c r="B7" s="99" t="s">
        <v>2</v>
      </c>
      <c r="C7" s="304" t="s">
        <v>3</v>
      </c>
      <c r="D7" s="304"/>
      <c r="E7" s="304" t="s">
        <v>4</v>
      </c>
      <c r="F7" s="304"/>
      <c r="G7" s="84"/>
      <c r="H7" s="84"/>
      <c r="I7" s="84"/>
      <c r="J7" s="84"/>
      <c r="K7" s="84"/>
      <c r="L7" s="84"/>
      <c r="M7" s="84"/>
      <c r="N7" s="84"/>
      <c r="O7" s="84"/>
      <c r="P7" s="84"/>
    </row>
    <row r="8" spans="2:27" customFormat="1" ht="29.25" customHeight="1" x14ac:dyDescent="0.2">
      <c r="B8" s="100" t="s">
        <v>5</v>
      </c>
      <c r="C8" s="305"/>
      <c r="D8" s="305"/>
      <c r="E8" s="305"/>
      <c r="F8" s="305"/>
      <c r="G8" s="87"/>
      <c r="H8" s="87"/>
      <c r="I8" s="87"/>
      <c r="J8" s="87"/>
      <c r="K8" s="87"/>
      <c r="L8" s="87"/>
      <c r="M8" s="87"/>
      <c r="N8" s="87"/>
      <c r="O8" s="87"/>
      <c r="P8" s="87"/>
    </row>
    <row r="9" spans="2:27" customFormat="1" x14ac:dyDescent="0.2">
      <c r="B9" s="12"/>
      <c r="C9" s="12"/>
      <c r="D9" s="12"/>
      <c r="E9" s="12"/>
      <c r="F9" s="12"/>
      <c r="G9" s="12"/>
      <c r="H9" s="12"/>
      <c r="I9" s="12"/>
      <c r="J9" s="12"/>
      <c r="K9" s="12"/>
      <c r="L9" s="12"/>
      <c r="M9" s="12"/>
      <c r="N9" s="12"/>
      <c r="O9" s="84"/>
      <c r="P9" s="84"/>
    </row>
    <row r="10" spans="2:27" customFormat="1" ht="111.75" customHeight="1" x14ac:dyDescent="0.2">
      <c r="B10" s="97" t="s">
        <v>4</v>
      </c>
      <c r="C10" s="97" t="s">
        <v>6</v>
      </c>
      <c r="D10" s="97" t="s">
        <v>7</v>
      </c>
      <c r="E10" s="98" t="s">
        <v>8</v>
      </c>
      <c r="F10" s="97" t="s">
        <v>9</v>
      </c>
      <c r="G10" s="97" t="s">
        <v>10</v>
      </c>
      <c r="H10" s="97" t="s">
        <v>11</v>
      </c>
      <c r="I10" s="97" t="s">
        <v>12</v>
      </c>
      <c r="J10" s="97" t="s">
        <v>13</v>
      </c>
      <c r="K10" s="97" t="s">
        <v>14</v>
      </c>
      <c r="L10" s="97" t="s">
        <v>15</v>
      </c>
      <c r="M10" s="97" t="s">
        <v>16</v>
      </c>
      <c r="N10" s="97" t="s">
        <v>17</v>
      </c>
      <c r="O10" s="97" t="s">
        <v>18</v>
      </c>
      <c r="P10" s="97" t="s">
        <v>19</v>
      </c>
      <c r="Q10" s="97" t="s">
        <v>20</v>
      </c>
      <c r="R10" s="97" t="s">
        <v>21</v>
      </c>
      <c r="S10" s="97" t="s">
        <v>22</v>
      </c>
      <c r="T10" s="97" t="s">
        <v>23</v>
      </c>
      <c r="U10" s="97" t="s">
        <v>24</v>
      </c>
      <c r="V10" s="97" t="s">
        <v>25</v>
      </c>
      <c r="W10" s="97" t="s">
        <v>26</v>
      </c>
      <c r="X10" s="97" t="s">
        <v>27</v>
      </c>
      <c r="Y10" s="97" t="s">
        <v>28</v>
      </c>
      <c r="Z10" s="97" t="s">
        <v>29</v>
      </c>
      <c r="AA10" s="97" t="s">
        <v>30</v>
      </c>
    </row>
    <row r="11" spans="2:27" s="255" customFormat="1" ht="78" customHeight="1" x14ac:dyDescent="0.2">
      <c r="B11" s="191" t="str" cm="1">
        <f t="array" ref="B11:AA359">IF((C8="")*(E8=""),dados!$AI$2:$BH$350,IFERROR(_xlfn._xlws.FILTER( dados!$AI$2:$BH$350,((dados!$AI$2:$AI$350=$E$8)+($E$8=""))*((dados!$AJ$2:$AJ$350=$C$8)+($C$8=""))),"sem resultado"))</f>
        <v>023.1.11.0</v>
      </c>
      <c r="C11" s="191" t="str">
        <v>DEA</v>
      </c>
      <c r="D11" s="191" t="str">
        <v>Substituição do sistema de climatização Rid Silva Capital</v>
      </c>
      <c r="E11" s="191" t="str">
        <v xml:space="preserve"> CONCORRÊNCIA </v>
      </c>
      <c r="F11" s="191" t="str">
        <v>não</v>
      </c>
      <c r="G11" s="191" t="str">
        <v>não</v>
      </c>
      <c r="H11" s="191" t="str">
        <v>sim</v>
      </c>
      <c r="I11" s="191" t="str">
        <v>alto</v>
      </c>
      <c r="J11" s="194">
        <v>46235</v>
      </c>
      <c r="K11" s="194">
        <v>46355</v>
      </c>
      <c r="L11" s="194">
        <v>46370</v>
      </c>
      <c r="M11" s="194">
        <v>46375</v>
      </c>
      <c r="N11" s="194">
        <v>46555</v>
      </c>
      <c r="O11" s="192" t="str">
        <v>Comissão</v>
      </c>
      <c r="P11" s="192" t="str">
        <v/>
      </c>
      <c r="Q11" s="259" t="str">
        <v>Não se aplica</v>
      </c>
      <c r="R11" s="259" t="str">
        <v/>
      </c>
      <c r="S11" s="259" t="str">
        <v/>
      </c>
      <c r="T11" s="259" t="str">
        <v/>
      </c>
      <c r="U11" s="259" t="str">
        <v/>
      </c>
      <c r="V11" s="259" t="str">
        <v/>
      </c>
      <c r="W11" s="259" t="str">
        <v/>
      </c>
      <c r="X11" s="259" t="str">
        <v/>
      </c>
      <c r="Y11" s="259" t="str">
        <v/>
      </c>
      <c r="Z11" s="259" t="str">
        <v/>
      </c>
      <c r="AA11" s="259" t="str">
        <v/>
      </c>
    </row>
    <row r="12" spans="2:27" s="255" customFormat="1" ht="78" customHeight="1" x14ac:dyDescent="0.2">
      <c r="B12" s="191" t="str">
        <v>030.1.2.0</v>
      </c>
      <c r="C12" s="191" t="str">
        <v>DEA</v>
      </c>
      <c r="D12" s="191" t="str">
        <v>Reforma Global e Ampliação Fórum Criciúma</v>
      </c>
      <c r="E12" s="191" t="str">
        <v xml:space="preserve"> CONCORRÊNCIA </v>
      </c>
      <c r="F12" s="191" t="str">
        <v>não</v>
      </c>
      <c r="G12" s="191" t="str">
        <v>não</v>
      </c>
      <c r="H12" s="191" t="str">
        <v>sim</v>
      </c>
      <c r="I12" s="191" t="str">
        <v>alto</v>
      </c>
      <c r="J12" s="194">
        <v>45030</v>
      </c>
      <c r="K12" s="194">
        <v>46327</v>
      </c>
      <c r="L12" s="194">
        <v>46342</v>
      </c>
      <c r="M12" s="194">
        <v>46347</v>
      </c>
      <c r="N12" s="194">
        <v>46527</v>
      </c>
      <c r="O12" s="192" t="str">
        <v>Comissão</v>
      </c>
      <c r="P12" s="192" t="str">
        <v/>
      </c>
      <c r="Q12" s="259" t="str">
        <v>Não se aplica</v>
      </c>
      <c r="R12" s="259" t="str">
        <v/>
      </c>
      <c r="S12" s="259" t="str">
        <v/>
      </c>
      <c r="T12" s="259" t="str">
        <v/>
      </c>
      <c r="U12" s="259" t="str">
        <v/>
      </c>
      <c r="V12" s="259" t="str">
        <v/>
      </c>
      <c r="W12" s="259" t="str">
        <v/>
      </c>
      <c r="X12" s="259" t="str">
        <v/>
      </c>
      <c r="Y12" s="259" t="str">
        <v/>
      </c>
      <c r="Z12" s="259" t="str">
        <v/>
      </c>
      <c r="AA12" s="259" t="str">
        <v/>
      </c>
    </row>
    <row r="13" spans="2:27" s="255" customFormat="1" ht="78" customHeight="1" x14ac:dyDescent="0.2">
      <c r="B13" s="191" t="str">
        <v>055.1.1.0</v>
      </c>
      <c r="C13" s="191" t="str">
        <v>DEA</v>
      </c>
      <c r="D13" s="191" t="str">
        <v>Reforma parcial - cobertura Jaguaruna</v>
      </c>
      <c r="E13" s="191" t="str">
        <v xml:space="preserve"> CONCORRÊNCIA </v>
      </c>
      <c r="F13" s="191" t="str">
        <v>não</v>
      </c>
      <c r="G13" s="191" t="str">
        <v>não</v>
      </c>
      <c r="H13" s="191" t="str">
        <v>sim</v>
      </c>
      <c r="I13" s="191" t="str">
        <v>alto</v>
      </c>
      <c r="J13" s="191">
        <v>46065</v>
      </c>
      <c r="K13" s="191">
        <v>46185</v>
      </c>
      <c r="L13" s="191">
        <v>46200</v>
      </c>
      <c r="M13" s="191">
        <v>46205</v>
      </c>
      <c r="N13" s="191">
        <v>46385</v>
      </c>
      <c r="O13" s="259" t="str">
        <v>Comissão</v>
      </c>
      <c r="P13" s="259" t="str">
        <v/>
      </c>
      <c r="Q13" s="259" t="str">
        <v>Não se aplica</v>
      </c>
      <c r="R13" s="259" t="str">
        <v/>
      </c>
      <c r="S13" s="259" t="str">
        <v/>
      </c>
      <c r="T13" s="259" t="str">
        <v/>
      </c>
      <c r="U13" s="259" t="str">
        <v/>
      </c>
      <c r="V13" s="259" t="str">
        <v/>
      </c>
      <c r="W13" s="259" t="str">
        <v/>
      </c>
      <c r="X13" s="259" t="str">
        <v/>
      </c>
      <c r="Y13" s="259" t="str">
        <v/>
      </c>
      <c r="Z13" s="259" t="str">
        <v/>
      </c>
      <c r="AA13" s="259" t="str">
        <v/>
      </c>
    </row>
    <row r="14" spans="2:27" s="255" customFormat="1" ht="78" customHeight="1" x14ac:dyDescent="0.2">
      <c r="B14" s="191" t="str">
        <v>058.1.4.0</v>
      </c>
      <c r="C14" s="191" t="str">
        <v>DEA</v>
      </c>
      <c r="D14" s="191" t="str">
        <v>Reforma Global e Ampliação Fórum de Joinville</v>
      </c>
      <c r="E14" s="191" t="str">
        <v xml:space="preserve"> CONCORRÊNCIA </v>
      </c>
      <c r="F14" s="191" t="str">
        <v>não</v>
      </c>
      <c r="G14" s="191" t="str">
        <v>não</v>
      </c>
      <c r="H14" s="191" t="str">
        <v>sim</v>
      </c>
      <c r="I14" s="191" t="str">
        <v>alto</v>
      </c>
      <c r="J14" s="191">
        <v>44427</v>
      </c>
      <c r="K14" s="191">
        <v>46355</v>
      </c>
      <c r="L14" s="191">
        <v>46370</v>
      </c>
      <c r="M14" s="191">
        <v>46375</v>
      </c>
      <c r="N14" s="191">
        <v>46555</v>
      </c>
      <c r="O14" s="259" t="str">
        <v>Comissão</v>
      </c>
      <c r="P14" s="259" t="str">
        <v/>
      </c>
      <c r="Q14" s="259" t="str">
        <v>Não se aplica</v>
      </c>
      <c r="R14" s="259" t="str">
        <v/>
      </c>
      <c r="S14" s="259" t="str">
        <v/>
      </c>
      <c r="T14" s="259" t="str">
        <v/>
      </c>
      <c r="U14" s="259" t="str">
        <v/>
      </c>
      <c r="V14" s="259" t="str">
        <v/>
      </c>
      <c r="W14" s="259" t="str">
        <v/>
      </c>
      <c r="X14" s="259" t="str">
        <v/>
      </c>
      <c r="Y14" s="259" t="str">
        <v/>
      </c>
      <c r="Z14" s="259" t="str">
        <v/>
      </c>
      <c r="AA14" s="259" t="str">
        <v/>
      </c>
    </row>
    <row r="15" spans="2:27" s="255" customFormat="1" ht="78" customHeight="1" x14ac:dyDescent="0.2">
      <c r="B15" s="191" t="str">
        <v>078.1.1.0</v>
      </c>
      <c r="C15" s="191" t="str">
        <v>DEA</v>
      </c>
      <c r="D15" s="191" t="str">
        <v>Reforma Global e Ampliação Fórum Porto União</v>
      </c>
      <c r="E15" s="191" t="str">
        <v xml:space="preserve"> CONCORRÊNCIA </v>
      </c>
      <c r="F15" s="191" t="str">
        <v>não</v>
      </c>
      <c r="G15" s="191" t="str">
        <v>não</v>
      </c>
      <c r="H15" s="191" t="str">
        <v>sim</v>
      </c>
      <c r="I15" s="191" t="str">
        <v>alto</v>
      </c>
      <c r="J15" s="191">
        <v>45866</v>
      </c>
      <c r="K15" s="191">
        <v>45986</v>
      </c>
      <c r="L15" s="191">
        <v>46001</v>
      </c>
      <c r="M15" s="191">
        <v>46052</v>
      </c>
      <c r="N15" s="191">
        <v>46186</v>
      </c>
      <c r="O15" s="259" t="str">
        <v>Comissão</v>
      </c>
      <c r="P15" s="259" t="str">
        <v/>
      </c>
      <c r="Q15" s="259" t="str">
        <v>Não se aplica</v>
      </c>
      <c r="R15" s="259" t="str">
        <v/>
      </c>
      <c r="S15" s="259" t="str">
        <v/>
      </c>
      <c r="T15" s="259" t="str">
        <v/>
      </c>
      <c r="U15" s="259" t="str">
        <v/>
      </c>
      <c r="V15" s="259" t="str">
        <v/>
      </c>
      <c r="W15" s="259" t="str">
        <v/>
      </c>
      <c r="X15" s="259" t="str">
        <v/>
      </c>
      <c r="Y15" s="259" t="str">
        <v/>
      </c>
      <c r="Z15" s="259" t="str">
        <v/>
      </c>
      <c r="AA15" s="259" t="str">
        <v/>
      </c>
    </row>
    <row r="16" spans="2:27" s="255" customFormat="1" ht="78" customHeight="1" x14ac:dyDescent="0.2">
      <c r="B16" s="191" t="str">
        <v>092.1.1.0</v>
      </c>
      <c r="C16" s="191" t="str">
        <v>DEA</v>
      </c>
      <c r="D16" s="191" t="str">
        <v>Reforma Global e Ampliação Fórum São João Batista</v>
      </c>
      <c r="E16" s="191" t="str">
        <v xml:space="preserve"> CONCORRÊNCIA </v>
      </c>
      <c r="F16" s="191" t="str">
        <v>não</v>
      </c>
      <c r="G16" s="191" t="str">
        <v>não</v>
      </c>
      <c r="H16" s="191" t="str">
        <v>sim</v>
      </c>
      <c r="I16" s="191" t="str">
        <v>alto</v>
      </c>
      <c r="J16" s="191">
        <v>45187</v>
      </c>
      <c r="K16" s="191">
        <v>46355</v>
      </c>
      <c r="L16" s="191">
        <v>46370</v>
      </c>
      <c r="M16" s="191">
        <v>46375</v>
      </c>
      <c r="N16" s="191">
        <v>46555</v>
      </c>
      <c r="O16" s="259" t="str">
        <v>Comissão</v>
      </c>
      <c r="P16" s="259" t="str">
        <v/>
      </c>
      <c r="Q16" s="259" t="str">
        <v>Não se aplica</v>
      </c>
      <c r="R16" s="259" t="str">
        <v/>
      </c>
      <c r="S16" s="259" t="str">
        <v/>
      </c>
      <c r="T16" s="259" t="str">
        <v/>
      </c>
      <c r="U16" s="259" t="str">
        <v/>
      </c>
      <c r="V16" s="259" t="str">
        <v/>
      </c>
      <c r="W16" s="259" t="str">
        <v/>
      </c>
      <c r="X16" s="259" t="str">
        <v/>
      </c>
      <c r="Y16" s="259" t="str">
        <v/>
      </c>
      <c r="Z16" s="259" t="str">
        <v/>
      </c>
      <c r="AA16" s="259" t="str">
        <v/>
      </c>
    </row>
    <row r="17" spans="1:27" s="255" customFormat="1" ht="78" customHeight="1" x14ac:dyDescent="0.2">
      <c r="B17" s="191" t="str">
        <v>094.1.2.0</v>
      </c>
      <c r="C17" s="191" t="str">
        <v>DEA</v>
      </c>
      <c r="D17" s="191" t="str">
        <v>Reforço estrutural das lajes do canal Fórum São José Anexo</v>
      </c>
      <c r="E17" s="191" t="str">
        <v xml:space="preserve"> CONCORRÊNCIA </v>
      </c>
      <c r="F17" s="191" t="str">
        <v>não</v>
      </c>
      <c r="G17" s="191" t="str">
        <v>não</v>
      </c>
      <c r="H17" s="191" t="str">
        <v>sim</v>
      </c>
      <c r="I17" s="191" t="str">
        <v>alto</v>
      </c>
      <c r="J17" s="191">
        <v>45915</v>
      </c>
      <c r="K17" s="191">
        <v>46073</v>
      </c>
      <c r="L17" s="191">
        <v>46088</v>
      </c>
      <c r="M17" s="191">
        <v>46093</v>
      </c>
      <c r="N17" s="191">
        <v>46273</v>
      </c>
      <c r="O17" s="259" t="str">
        <v>Comissão</v>
      </c>
      <c r="P17" s="259" t="str">
        <v/>
      </c>
      <c r="Q17" s="259" t="str">
        <v>Não se aplica</v>
      </c>
      <c r="R17" s="259" t="str">
        <v/>
      </c>
      <c r="S17" s="259" t="str">
        <v/>
      </c>
      <c r="T17" s="259" t="str">
        <v/>
      </c>
      <c r="U17" s="259" t="str">
        <v/>
      </c>
      <c r="V17" s="259" t="str">
        <v/>
      </c>
      <c r="W17" s="259" t="str">
        <v/>
      </c>
      <c r="X17" s="259" t="str">
        <v/>
      </c>
      <c r="Y17" s="259" t="str">
        <v/>
      </c>
      <c r="Z17" s="259" t="str">
        <v/>
      </c>
      <c r="AA17" s="259" t="str">
        <v/>
      </c>
    </row>
    <row r="18" spans="1:27" s="255" customFormat="1" ht="78" customHeight="1" x14ac:dyDescent="0.2">
      <c r="A18" s="256"/>
      <c r="B18" s="192" t="str">
        <v>094.3.1.0</v>
      </c>
      <c r="C18" s="192" t="str">
        <v>DEA</v>
      </c>
      <c r="D18" s="192" t="str">
        <v>Reforma global do prédio anexo ao fórum São José</v>
      </c>
      <c r="E18" s="192" t="str">
        <v xml:space="preserve"> CONCORRÊNCIA </v>
      </c>
      <c r="F18" s="192" t="str">
        <v>não</v>
      </c>
      <c r="G18" s="192" t="str">
        <v>não</v>
      </c>
      <c r="H18" s="192" t="str">
        <v>sim</v>
      </c>
      <c r="I18" s="192" t="str">
        <v>alto</v>
      </c>
      <c r="J18" s="192">
        <v>45546</v>
      </c>
      <c r="K18" s="192">
        <v>46346</v>
      </c>
      <c r="L18" s="192">
        <v>46361</v>
      </c>
      <c r="M18" s="192">
        <v>46366</v>
      </c>
      <c r="N18" s="192">
        <v>46546</v>
      </c>
      <c r="O18" s="258" t="str">
        <v>Comissão</v>
      </c>
      <c r="P18" s="258" t="str">
        <v/>
      </c>
      <c r="Q18" s="259" t="str">
        <v>Não se aplica</v>
      </c>
      <c r="R18" s="259" t="str">
        <v/>
      </c>
      <c r="S18" s="259" t="str">
        <v/>
      </c>
      <c r="T18" s="259" t="str">
        <v/>
      </c>
      <c r="U18" s="259" t="str">
        <v/>
      </c>
      <c r="V18" s="259" t="str">
        <v/>
      </c>
      <c r="W18" s="259" t="str">
        <v/>
      </c>
      <c r="X18" s="259" t="str">
        <v/>
      </c>
      <c r="Y18" s="259" t="str">
        <v/>
      </c>
      <c r="Z18" s="259" t="str">
        <v/>
      </c>
      <c r="AA18" s="259" t="str">
        <v/>
      </c>
    </row>
    <row r="19" spans="1:27" s="255" customFormat="1" ht="78" customHeight="1" x14ac:dyDescent="0.2">
      <c r="A19" s="256"/>
      <c r="B19" s="192" t="str">
        <v>112.1.9.0</v>
      </c>
      <c r="C19" s="192" t="str">
        <v>DEA</v>
      </c>
      <c r="D19" s="192" t="str">
        <v>Modernização do espaço físico do hall superior TJSC</v>
      </c>
      <c r="E19" s="192" t="str">
        <v xml:space="preserve"> CONCORRÊNCIA </v>
      </c>
      <c r="F19" s="192" t="str">
        <v>não</v>
      </c>
      <c r="G19" s="192" t="str">
        <v>não</v>
      </c>
      <c r="H19" s="192" t="str">
        <v>sim</v>
      </c>
      <c r="I19" s="192" t="str">
        <v>alto</v>
      </c>
      <c r="J19" s="192">
        <v>45910</v>
      </c>
      <c r="K19" s="192">
        <v>46346</v>
      </c>
      <c r="L19" s="192">
        <v>46361</v>
      </c>
      <c r="M19" s="192">
        <v>46366</v>
      </c>
      <c r="N19" s="192">
        <v>46546</v>
      </c>
      <c r="O19" s="258" t="str">
        <v>Comissão</v>
      </c>
      <c r="P19" s="258" t="str">
        <v/>
      </c>
      <c r="Q19" s="258" t="str">
        <v>Não se aplica</v>
      </c>
      <c r="R19" s="259" t="str">
        <v/>
      </c>
      <c r="S19" s="259" t="str">
        <v/>
      </c>
      <c r="T19" s="259" t="str">
        <v/>
      </c>
      <c r="U19" s="259" t="str">
        <v/>
      </c>
      <c r="V19" s="259" t="str">
        <v/>
      </c>
      <c r="W19" s="259" t="str">
        <v/>
      </c>
      <c r="X19" s="259" t="str">
        <v/>
      </c>
      <c r="Y19" s="259" t="str">
        <v/>
      </c>
      <c r="Z19" s="259" t="str">
        <v/>
      </c>
      <c r="AA19" s="259" t="str">
        <v/>
      </c>
    </row>
    <row r="20" spans="1:27" s="255" customFormat="1" ht="78" customHeight="1" x14ac:dyDescent="0.2">
      <c r="A20" s="256"/>
      <c r="B20" s="191" t="str">
        <v>112.16.1.1</v>
      </c>
      <c r="C20" s="191" t="str">
        <v>DEA</v>
      </c>
      <c r="D20" s="192" t="str">
        <v>Contratação de projeto arquitetônico (concurso) para construção no terreno permutado com a DPU</v>
      </c>
      <c r="E20" s="192" t="str">
        <v xml:space="preserve"> CONCURSO </v>
      </c>
      <c r="F20" s="192" t="str">
        <v>não</v>
      </c>
      <c r="G20" s="192" t="str">
        <v>não</v>
      </c>
      <c r="H20" s="192" t="str">
        <v>sim</v>
      </c>
      <c r="I20" s="192" t="str">
        <v>alto</v>
      </c>
      <c r="J20" s="192">
        <v>46226</v>
      </c>
      <c r="K20" s="192">
        <v>46346</v>
      </c>
      <c r="L20" s="192">
        <v>46361</v>
      </c>
      <c r="M20" s="192">
        <v>46366</v>
      </c>
      <c r="N20" s="192">
        <v>46486</v>
      </c>
      <c r="O20" s="258" t="str">
        <v>Comissão</v>
      </c>
      <c r="P20" s="258" t="str">
        <v/>
      </c>
      <c r="Q20" s="258" t="str">
        <v>Não se aplica</v>
      </c>
      <c r="R20" s="259" t="str">
        <v/>
      </c>
      <c r="S20" s="259" t="str">
        <v/>
      </c>
      <c r="T20" s="259" t="str">
        <v/>
      </c>
      <c r="U20" s="259" t="str">
        <v/>
      </c>
      <c r="V20" s="259" t="str">
        <v/>
      </c>
      <c r="W20" s="259" t="str">
        <v/>
      </c>
      <c r="X20" s="259" t="str">
        <v/>
      </c>
      <c r="Y20" s="259" t="str">
        <v/>
      </c>
      <c r="Z20" s="259" t="str">
        <v/>
      </c>
      <c r="AA20" s="259" t="str">
        <v/>
      </c>
    </row>
    <row r="21" spans="1:27" s="255" customFormat="1" ht="78" customHeight="1" x14ac:dyDescent="0.2">
      <c r="A21" s="256"/>
      <c r="B21" s="191" t="str">
        <v>112.16.1.2</v>
      </c>
      <c r="C21" s="191" t="str">
        <v>DEA</v>
      </c>
      <c r="D21" s="192" t="str">
        <v>Demolição prédio DPU</v>
      </c>
      <c r="E21" s="192" t="str">
        <v xml:space="preserve"> PREGÃO </v>
      </c>
      <c r="F21" s="192" t="str">
        <v>não</v>
      </c>
      <c r="G21" s="192" t="str">
        <v>não</v>
      </c>
      <c r="H21" s="192" t="str">
        <v>sim</v>
      </c>
      <c r="I21" s="192" t="str">
        <v>alto</v>
      </c>
      <c r="J21" s="192">
        <v>45981</v>
      </c>
      <c r="K21" s="192">
        <v>46101</v>
      </c>
      <c r="L21" s="192">
        <v>46116</v>
      </c>
      <c r="M21" s="192">
        <v>46121</v>
      </c>
      <c r="N21" s="192">
        <v>46211</v>
      </c>
      <c r="O21" s="258" t="str">
        <v>Luciano</v>
      </c>
      <c r="P21" s="258" t="str">
        <v/>
      </c>
      <c r="Q21" s="258" t="str">
        <v>Não se aplica</v>
      </c>
      <c r="R21" s="259" t="str">
        <v/>
      </c>
      <c r="S21" s="259" t="str">
        <v/>
      </c>
      <c r="T21" s="259" t="str">
        <v/>
      </c>
      <c r="U21" s="259" t="str">
        <v/>
      </c>
      <c r="V21" s="259" t="str">
        <v/>
      </c>
      <c r="W21" s="259" t="str">
        <v/>
      </c>
      <c r="X21" s="259" t="str">
        <v/>
      </c>
      <c r="Y21" s="259" t="str">
        <v/>
      </c>
      <c r="Z21" s="259" t="str">
        <v/>
      </c>
      <c r="AA21" s="259" t="str">
        <v/>
      </c>
    </row>
    <row r="22" spans="1:27" s="255" customFormat="1" ht="78" customHeight="1" x14ac:dyDescent="0.2">
      <c r="A22" s="256"/>
      <c r="B22" s="191" t="str">
        <v>112.3.5.0</v>
      </c>
      <c r="C22" s="191" t="str">
        <v>DEA</v>
      </c>
      <c r="D22" s="192" t="str">
        <v>Estabilização de talude no terreno que abriga o Almoxarifado (ASTJ)</v>
      </c>
      <c r="E22" s="192" t="str">
        <v xml:space="preserve"> CONCORRÊNCIA </v>
      </c>
      <c r="F22" s="192" t="str">
        <v>não</v>
      </c>
      <c r="G22" s="192" t="str">
        <v>não</v>
      </c>
      <c r="H22" s="192" t="str">
        <v>sim</v>
      </c>
      <c r="I22" s="192" t="str">
        <v>alto</v>
      </c>
      <c r="J22" s="192">
        <v>46095</v>
      </c>
      <c r="K22" s="192">
        <v>46215</v>
      </c>
      <c r="L22" s="192">
        <v>46230</v>
      </c>
      <c r="M22" s="192">
        <v>46235</v>
      </c>
      <c r="N22" s="192">
        <v>46415</v>
      </c>
      <c r="O22" s="258" t="str">
        <v>Comissão</v>
      </c>
      <c r="P22" s="258" t="str">
        <v/>
      </c>
      <c r="Q22" s="258" t="str">
        <v>Não se aplica</v>
      </c>
      <c r="R22" s="259" t="str">
        <v/>
      </c>
      <c r="S22" s="259" t="str">
        <v/>
      </c>
      <c r="T22" s="259" t="str">
        <v/>
      </c>
      <c r="U22" s="259" t="str">
        <v/>
      </c>
      <c r="V22" s="259" t="str">
        <v/>
      </c>
      <c r="W22" s="259" t="str">
        <v/>
      </c>
      <c r="X22" s="259" t="str">
        <v/>
      </c>
      <c r="Y22" s="259" t="str">
        <v/>
      </c>
      <c r="Z22" s="259" t="str">
        <v/>
      </c>
      <c r="AA22" s="259" t="str">
        <v/>
      </c>
    </row>
    <row r="23" spans="1:27" s="255" customFormat="1" ht="78" customHeight="1" x14ac:dyDescent="0.2">
      <c r="A23" s="256"/>
      <c r="B23" s="191" t="str">
        <v>112.4.2.0</v>
      </c>
      <c r="C23" s="191" t="str">
        <v>DEA</v>
      </c>
      <c r="D23" s="192" t="str">
        <v>Ampliação da rede sprinkler Arquivo Central</v>
      </c>
      <c r="E23" s="192" t="str">
        <v xml:space="preserve"> CONCORRÊNCIA </v>
      </c>
      <c r="F23" s="192" t="str">
        <v>não</v>
      </c>
      <c r="G23" s="192" t="str">
        <v>não</v>
      </c>
      <c r="H23" s="192" t="str">
        <v>sim</v>
      </c>
      <c r="I23" s="192" t="str">
        <v>alto</v>
      </c>
      <c r="J23" s="192">
        <v>46235</v>
      </c>
      <c r="K23" s="192">
        <v>46355</v>
      </c>
      <c r="L23" s="192">
        <v>46370</v>
      </c>
      <c r="M23" s="192">
        <v>46375</v>
      </c>
      <c r="N23" s="192">
        <v>46555</v>
      </c>
      <c r="O23" s="258" t="str">
        <v>Comissão</v>
      </c>
      <c r="P23" s="258" t="str">
        <v/>
      </c>
      <c r="Q23" s="258" t="str">
        <v>Não se aplica</v>
      </c>
      <c r="R23" s="259" t="str">
        <v/>
      </c>
      <c r="S23" s="259" t="str">
        <v/>
      </c>
      <c r="T23" s="259" t="str">
        <v/>
      </c>
      <c r="U23" s="259" t="str">
        <v/>
      </c>
      <c r="V23" s="259" t="str">
        <v/>
      </c>
      <c r="W23" s="259" t="str">
        <v/>
      </c>
      <c r="X23" s="259" t="str">
        <v/>
      </c>
      <c r="Y23" s="259" t="str">
        <v/>
      </c>
      <c r="Z23" s="259" t="str">
        <v/>
      </c>
      <c r="AA23" s="259" t="str">
        <v/>
      </c>
    </row>
    <row r="24" spans="1:27" s="255" customFormat="1" ht="78" customHeight="1" x14ac:dyDescent="0.2">
      <c r="A24" s="256"/>
      <c r="B24" s="191" t="str">
        <v>113.2.1.0</v>
      </c>
      <c r="C24" s="191" t="str">
        <v>DEA</v>
      </c>
      <c r="D24" s="192" t="str">
        <v>Construção do Fórum da Comarca de Penha</v>
      </c>
      <c r="E24" s="192" t="str">
        <v xml:space="preserve"> CONCORRÊNCIA </v>
      </c>
      <c r="F24" s="192" t="str">
        <v>não</v>
      </c>
      <c r="G24" s="192" t="str">
        <v>não</v>
      </c>
      <c r="H24" s="192" t="str">
        <v>sim</v>
      </c>
      <c r="I24" s="192" t="str">
        <v>alto</v>
      </c>
      <c r="J24" s="192">
        <v>45718</v>
      </c>
      <c r="K24" s="192">
        <v>46052</v>
      </c>
      <c r="L24" s="192">
        <v>46067</v>
      </c>
      <c r="M24" s="192">
        <v>46072</v>
      </c>
      <c r="N24" s="192">
        <v>46252</v>
      </c>
      <c r="O24" s="258" t="str">
        <v>Comissão</v>
      </c>
      <c r="P24" s="258" t="str">
        <v/>
      </c>
      <c r="Q24" s="258" t="str">
        <v>Não se aplica</v>
      </c>
      <c r="R24" s="259" t="str">
        <v/>
      </c>
      <c r="S24" s="259" t="str">
        <v/>
      </c>
      <c r="T24" s="259" t="str">
        <v/>
      </c>
      <c r="U24" s="259" t="str">
        <v/>
      </c>
      <c r="V24" s="259" t="str">
        <v/>
      </c>
      <c r="W24" s="259" t="str">
        <v/>
      </c>
      <c r="X24" s="259" t="str">
        <v/>
      </c>
      <c r="Y24" s="259" t="str">
        <v/>
      </c>
      <c r="Z24" s="259" t="str">
        <v/>
      </c>
      <c r="AA24" s="259" t="str">
        <v/>
      </c>
    </row>
    <row r="25" spans="1:27" s="255" customFormat="1" ht="78" customHeight="1" x14ac:dyDescent="0.2">
      <c r="A25" s="256"/>
      <c r="B25" s="191" t="str">
        <v>200.3.15.6</v>
      </c>
      <c r="C25" s="191" t="str">
        <v>DEA</v>
      </c>
      <c r="D25" s="192" t="str">
        <v>Serviços de instalação de Sistemas de Alarme de Incêndio.</v>
      </c>
      <c r="E25" s="192" t="str">
        <v xml:space="preserve"> PREGÃO </v>
      </c>
      <c r="F25" s="192" t="str">
        <v>não</v>
      </c>
      <c r="G25" s="192" t="str">
        <v>não</v>
      </c>
      <c r="H25" s="192" t="str">
        <v>sim</v>
      </c>
      <c r="I25" s="192" t="str">
        <v>alto</v>
      </c>
      <c r="J25" s="192">
        <v>46007</v>
      </c>
      <c r="K25" s="192">
        <v>46127</v>
      </c>
      <c r="L25" s="192">
        <v>46142</v>
      </c>
      <c r="M25" s="192">
        <v>46147</v>
      </c>
      <c r="N25" s="192">
        <v>46237</v>
      </c>
      <c r="O25" s="258" t="str">
        <v>Anna</v>
      </c>
      <c r="P25" s="258" t="str">
        <v/>
      </c>
      <c r="Q25" s="258" t="str">
        <v>Não se aplica</v>
      </c>
      <c r="R25" s="259" t="str">
        <v/>
      </c>
      <c r="S25" s="259" t="str">
        <v/>
      </c>
      <c r="T25" s="259" t="str">
        <v/>
      </c>
      <c r="U25" s="259" t="str">
        <v/>
      </c>
      <c r="V25" s="259" t="str">
        <v/>
      </c>
      <c r="W25" s="259" t="str">
        <v/>
      </c>
      <c r="X25" s="259" t="str">
        <v/>
      </c>
      <c r="Y25" s="259" t="str">
        <v/>
      </c>
      <c r="Z25" s="259" t="str">
        <v/>
      </c>
      <c r="AA25" s="259" t="str">
        <v/>
      </c>
    </row>
    <row r="26" spans="1:27" s="255" customFormat="1" ht="78" customHeight="1" x14ac:dyDescent="0.2">
      <c r="A26" s="256"/>
      <c r="B26" s="191" t="str">
        <v>200.3.15.7</v>
      </c>
      <c r="C26" s="191" t="str">
        <v>DEA</v>
      </c>
      <c r="D26" s="192" t="str">
        <v>Serviços continuado de manutenção preventiva e corretiva em bombas auxiliares de sistema preventivo de incendio nas Comarcas de Caçador, Criciuma, Blumenau.</v>
      </c>
      <c r="E26" s="192" t="str">
        <v xml:space="preserve"> PREGÃO </v>
      </c>
      <c r="F26" s="192" t="str">
        <v>não</v>
      </c>
      <c r="G26" s="192" t="str">
        <v>não</v>
      </c>
      <c r="H26" s="192" t="str">
        <v>sim</v>
      </c>
      <c r="I26" s="192" t="str">
        <v>alto</v>
      </c>
      <c r="J26" s="192">
        <v>46023</v>
      </c>
      <c r="K26" s="192">
        <v>46143</v>
      </c>
      <c r="L26" s="192">
        <v>46158</v>
      </c>
      <c r="M26" s="192">
        <v>46163</v>
      </c>
      <c r="N26" s="192">
        <v>46253</v>
      </c>
      <c r="O26" s="258" t="str">
        <v>Luciano</v>
      </c>
      <c r="P26" s="258" t="str">
        <v/>
      </c>
      <c r="Q26" s="258" t="str">
        <v>Não se aplica</v>
      </c>
      <c r="R26" s="259" t="str">
        <v/>
      </c>
      <c r="S26" s="259" t="str">
        <v/>
      </c>
      <c r="T26" s="259" t="str">
        <v/>
      </c>
      <c r="U26" s="259" t="str">
        <v/>
      </c>
      <c r="V26" s="259" t="str">
        <v/>
      </c>
      <c r="W26" s="259" t="str">
        <v/>
      </c>
      <c r="X26" s="259" t="str">
        <v/>
      </c>
      <c r="Y26" s="259" t="str">
        <v/>
      </c>
      <c r="Z26" s="259" t="str">
        <v/>
      </c>
      <c r="AA26" s="259" t="str">
        <v/>
      </c>
    </row>
    <row r="27" spans="1:27" s="255" customFormat="1" ht="78" customHeight="1" x14ac:dyDescent="0.2">
      <c r="A27" s="256"/>
      <c r="B27" s="191" t="str">
        <v>200.3.27.12</v>
      </c>
      <c r="C27" s="191" t="str">
        <v>DEA</v>
      </c>
      <c r="D27" s="192" t="str">
        <v>Serviços continuado de manutenção preventiva e corretiva em sistema de tratamento de agua da chuva - Herval do Oeste</v>
      </c>
      <c r="E27" s="192" t="str">
        <v xml:space="preserve"> PREGÃO </v>
      </c>
      <c r="F27" s="192" t="str">
        <v>não</v>
      </c>
      <c r="G27" s="192" t="str">
        <v>não</v>
      </c>
      <c r="H27" s="192" t="str">
        <v>sim</v>
      </c>
      <c r="I27" s="192" t="str">
        <v>alto</v>
      </c>
      <c r="J27" s="192">
        <v>45991</v>
      </c>
      <c r="K27" s="192">
        <v>46111</v>
      </c>
      <c r="L27" s="192">
        <v>46126</v>
      </c>
      <c r="M27" s="192">
        <v>46131</v>
      </c>
      <c r="N27" s="192">
        <v>46221</v>
      </c>
      <c r="O27" s="258" t="str">
        <v>Monica</v>
      </c>
      <c r="P27" s="258" t="str">
        <v/>
      </c>
      <c r="Q27" s="258" t="str">
        <v>Não se aplica</v>
      </c>
      <c r="R27" s="259" t="str">
        <v/>
      </c>
      <c r="S27" s="259" t="str">
        <v/>
      </c>
      <c r="T27" s="259" t="str">
        <v/>
      </c>
      <c r="U27" s="259" t="str">
        <v/>
      </c>
      <c r="V27" s="259" t="str">
        <v/>
      </c>
      <c r="W27" s="259" t="str">
        <v/>
      </c>
      <c r="X27" s="259" t="str">
        <v/>
      </c>
      <c r="Y27" s="259" t="str">
        <v/>
      </c>
      <c r="Z27" s="259" t="str">
        <v/>
      </c>
      <c r="AA27" s="259" t="str">
        <v/>
      </c>
    </row>
    <row r="28" spans="1:27" s="255" customFormat="1" ht="78" customHeight="1" x14ac:dyDescent="0.2">
      <c r="A28" s="256"/>
      <c r="B28" s="191" t="str">
        <v>200.3.27.13</v>
      </c>
      <c r="C28" s="191" t="str">
        <v>DEA</v>
      </c>
      <c r="D28" s="192" t="str">
        <v>Serviços continuado de manutenção preventiva e corretiva em sistema de tratamento de agua da chuva -  Imbituba</v>
      </c>
      <c r="E28" s="192" t="str">
        <v xml:space="preserve"> PREGÃO </v>
      </c>
      <c r="F28" s="192" t="str">
        <v>não</v>
      </c>
      <c r="G28" s="192" t="str">
        <v>não</v>
      </c>
      <c r="H28" s="192" t="str">
        <v>sim</v>
      </c>
      <c r="I28" s="192" t="str">
        <v>alto</v>
      </c>
      <c r="J28" s="192">
        <v>45991</v>
      </c>
      <c r="K28" s="192">
        <v>46111</v>
      </c>
      <c r="L28" s="192">
        <v>46126</v>
      </c>
      <c r="M28" s="192">
        <v>46131</v>
      </c>
      <c r="N28" s="192">
        <v>46221</v>
      </c>
      <c r="O28" s="258" t="str">
        <v>Vanessa Borges</v>
      </c>
      <c r="P28" s="258" t="str">
        <v/>
      </c>
      <c r="Q28" s="258" t="str">
        <v>Não se aplica</v>
      </c>
      <c r="R28" s="259" t="str">
        <v/>
      </c>
      <c r="S28" s="259" t="str">
        <v/>
      </c>
      <c r="T28" s="259" t="str">
        <v/>
      </c>
      <c r="U28" s="259" t="str">
        <v/>
      </c>
      <c r="V28" s="259" t="str">
        <v/>
      </c>
      <c r="W28" s="259" t="str">
        <v/>
      </c>
      <c r="X28" s="259" t="str">
        <v/>
      </c>
      <c r="Y28" s="259" t="str">
        <v/>
      </c>
      <c r="Z28" s="259" t="str">
        <v/>
      </c>
      <c r="AA28" s="259" t="str">
        <v/>
      </c>
    </row>
    <row r="29" spans="1:27" s="255" customFormat="1" ht="78" customHeight="1" x14ac:dyDescent="0.2">
      <c r="A29" s="256"/>
      <c r="B29" s="191" t="str">
        <v>200.3.27.14</v>
      </c>
      <c r="C29" s="191" t="str">
        <v>DEA</v>
      </c>
      <c r="D29" s="192" t="str">
        <v>Serviços continuado de manutenção preventiva e corretiva em sistema de tratamento de agua da chuva -São Lourenço do Oeste</v>
      </c>
      <c r="E29" s="192" t="str">
        <v xml:space="preserve"> PREGÃO </v>
      </c>
      <c r="F29" s="192" t="str">
        <v>não</v>
      </c>
      <c r="G29" s="192" t="str">
        <v>não</v>
      </c>
      <c r="H29" s="192" t="str">
        <v>sim</v>
      </c>
      <c r="I29" s="192" t="str">
        <v>alto</v>
      </c>
      <c r="J29" s="192">
        <v>45991</v>
      </c>
      <c r="K29" s="192">
        <v>46111</v>
      </c>
      <c r="L29" s="192">
        <v>46126</v>
      </c>
      <c r="M29" s="192">
        <v>46131</v>
      </c>
      <c r="N29" s="192">
        <v>46221</v>
      </c>
      <c r="O29" s="258" t="str">
        <v>Mariana Abreu</v>
      </c>
      <c r="P29" s="258" t="str">
        <v/>
      </c>
      <c r="Q29" s="258" t="str">
        <v>Não se aplica</v>
      </c>
      <c r="R29" s="259" t="str">
        <v/>
      </c>
      <c r="S29" s="259" t="str">
        <v/>
      </c>
      <c r="T29" s="259" t="str">
        <v/>
      </c>
      <c r="U29" s="259" t="str">
        <v/>
      </c>
      <c r="V29" s="259" t="str">
        <v/>
      </c>
      <c r="W29" s="259" t="str">
        <v/>
      </c>
      <c r="X29" s="259" t="str">
        <v/>
      </c>
      <c r="Y29" s="259" t="str">
        <v/>
      </c>
      <c r="Z29" s="259" t="str">
        <v/>
      </c>
      <c r="AA29" s="259" t="str">
        <v/>
      </c>
    </row>
    <row r="30" spans="1:27" s="255" customFormat="1" ht="78" customHeight="1" x14ac:dyDescent="0.2">
      <c r="A30" s="256"/>
      <c r="B30" s="191" t="str">
        <v>200.3.27.15</v>
      </c>
      <c r="C30" s="191" t="str">
        <v>DEA</v>
      </c>
      <c r="D30" s="192" t="str">
        <v>Serviços continuado de manutenção preventiva e corretiva em sistema de tratamento de agua da chuva - Garuva</v>
      </c>
      <c r="E30" s="192" t="str">
        <v xml:space="preserve"> PREGÃO </v>
      </c>
      <c r="F30" s="192" t="str">
        <v>não</v>
      </c>
      <c r="G30" s="192" t="str">
        <v>não</v>
      </c>
      <c r="H30" s="192" t="str">
        <v>sim</v>
      </c>
      <c r="I30" s="192" t="str">
        <v>alto</v>
      </c>
      <c r="J30" s="192">
        <v>45991</v>
      </c>
      <c r="K30" s="192">
        <v>46111</v>
      </c>
      <c r="L30" s="192">
        <v>46126</v>
      </c>
      <c r="M30" s="192">
        <v>46131</v>
      </c>
      <c r="N30" s="192">
        <v>46221</v>
      </c>
      <c r="O30" s="258" t="str">
        <v>Anna</v>
      </c>
      <c r="P30" s="258" t="str">
        <v/>
      </c>
      <c r="Q30" s="258" t="str">
        <v>Não se aplica</v>
      </c>
      <c r="R30" s="259" t="str">
        <v/>
      </c>
      <c r="S30" s="259" t="str">
        <v/>
      </c>
      <c r="T30" s="259" t="str">
        <v/>
      </c>
      <c r="U30" s="259" t="str">
        <v/>
      </c>
      <c r="V30" s="259" t="str">
        <v/>
      </c>
      <c r="W30" s="259" t="str">
        <v/>
      </c>
      <c r="X30" s="259" t="str">
        <v/>
      </c>
      <c r="Y30" s="259" t="str">
        <v/>
      </c>
      <c r="Z30" s="259" t="str">
        <v/>
      </c>
      <c r="AA30" s="259" t="str">
        <v/>
      </c>
    </row>
    <row r="31" spans="1:27" s="255" customFormat="1" ht="78" customHeight="1" x14ac:dyDescent="0.2">
      <c r="A31" s="256"/>
      <c r="B31" s="191" t="str">
        <v>200.3.27.16</v>
      </c>
      <c r="C31" s="191" t="str">
        <v>DEA</v>
      </c>
      <c r="D31" s="192" t="str">
        <v>Serviços continuado de manutenção preventiva e corretiva em sistema de tratamento de agua da chuva - Araquari</v>
      </c>
      <c r="E31" s="192" t="str">
        <v xml:space="preserve"> PREGÃO </v>
      </c>
      <c r="F31" s="192" t="str">
        <v>não</v>
      </c>
      <c r="G31" s="192" t="str">
        <v>não</v>
      </c>
      <c r="H31" s="192" t="str">
        <v>sim</v>
      </c>
      <c r="I31" s="192" t="str">
        <v>alto</v>
      </c>
      <c r="J31" s="192">
        <v>45991</v>
      </c>
      <c r="K31" s="192">
        <v>46111</v>
      </c>
      <c r="L31" s="192">
        <v>46126</v>
      </c>
      <c r="M31" s="192">
        <v>46131</v>
      </c>
      <c r="N31" s="192">
        <v>46221</v>
      </c>
      <c r="O31" s="258" t="str">
        <v>Fabiana</v>
      </c>
      <c r="P31" s="258" t="str">
        <v/>
      </c>
      <c r="Q31" s="258" t="str">
        <v>Não se aplica</v>
      </c>
      <c r="R31" s="259" t="str">
        <v/>
      </c>
      <c r="S31" s="259" t="str">
        <v/>
      </c>
      <c r="T31" s="259" t="str">
        <v/>
      </c>
      <c r="U31" s="259" t="str">
        <v/>
      </c>
      <c r="V31" s="259" t="str">
        <v/>
      </c>
      <c r="W31" s="259" t="str">
        <v/>
      </c>
      <c r="X31" s="259" t="str">
        <v/>
      </c>
      <c r="Y31" s="259" t="str">
        <v/>
      </c>
      <c r="Z31" s="259" t="str">
        <v/>
      </c>
      <c r="AA31" s="259" t="str">
        <v/>
      </c>
    </row>
    <row r="32" spans="1:27" s="255" customFormat="1" ht="78" customHeight="1" x14ac:dyDescent="0.2">
      <c r="A32" s="256"/>
      <c r="B32" s="191" t="str">
        <v>200.3.32.16</v>
      </c>
      <c r="C32" s="191" t="str">
        <v>DEA</v>
      </c>
      <c r="D32" s="192" t="str">
        <v>Aquisição de energia elétrica por meio do Ambiente de Contratação Livre (ACL)</v>
      </c>
      <c r="E32" s="192" t="str">
        <v xml:space="preserve"> PREGÃO </v>
      </c>
      <c r="F32" s="192" t="str">
        <v>sim</v>
      </c>
      <c r="G32" s="192" t="str">
        <v>não</v>
      </c>
      <c r="H32" s="192" t="str">
        <v>sim</v>
      </c>
      <c r="I32" s="192" t="str">
        <v>alto</v>
      </c>
      <c r="J32" s="192">
        <v>45973</v>
      </c>
      <c r="K32" s="192">
        <v>46063</v>
      </c>
      <c r="L32" s="192">
        <v>46078</v>
      </c>
      <c r="M32" s="192">
        <v>46111</v>
      </c>
      <c r="N32" s="192">
        <v>46201</v>
      </c>
      <c r="O32" s="258" t="str">
        <v>Luciano</v>
      </c>
      <c r="P32" s="258" t="str">
        <v/>
      </c>
      <c r="Q32" s="258" t="str">
        <v>Vanessa Borges</v>
      </c>
      <c r="R32" s="259" t="str">
        <v>0108323-26.2024.8.24.0710</v>
      </c>
      <c r="S32" s="259" t="str">
        <v/>
      </c>
      <c r="T32" s="259" t="str">
        <v/>
      </c>
      <c r="U32" s="259" t="str">
        <v/>
      </c>
      <c r="V32" s="259" t="str">
        <v/>
      </c>
      <c r="W32" s="259" t="str">
        <v/>
      </c>
      <c r="X32" s="259" t="str">
        <v/>
      </c>
      <c r="Y32" s="259" t="str">
        <v/>
      </c>
      <c r="Z32" s="259" t="str">
        <v/>
      </c>
      <c r="AA32" s="259" t="str">
        <v/>
      </c>
    </row>
    <row r="33" spans="1:27" s="255" customFormat="1" ht="78" customHeight="1" x14ac:dyDescent="0.2">
      <c r="A33" s="256"/>
      <c r="B33" s="191" t="str">
        <v>200.3.32.5</v>
      </c>
      <c r="C33" s="191" t="str">
        <v>DEA</v>
      </c>
      <c r="D33" s="192" t="str">
        <v>Construção de nova cisterna TJSC</v>
      </c>
      <c r="E33" s="192" t="str">
        <v xml:space="preserve"> CONCORRÊNCIA </v>
      </c>
      <c r="F33" s="192" t="str">
        <v>não</v>
      </c>
      <c r="G33" s="192" t="str">
        <v>não</v>
      </c>
      <c r="H33" s="192" t="str">
        <v>sim</v>
      </c>
      <c r="I33" s="192" t="str">
        <v>alto</v>
      </c>
      <c r="J33" s="192">
        <v>46065</v>
      </c>
      <c r="K33" s="192">
        <v>46185</v>
      </c>
      <c r="L33" s="192">
        <v>46200</v>
      </c>
      <c r="M33" s="192">
        <v>46205</v>
      </c>
      <c r="N33" s="192">
        <v>46385</v>
      </c>
      <c r="O33" s="258" t="str">
        <v>Comissão</v>
      </c>
      <c r="P33" s="258" t="str">
        <v/>
      </c>
      <c r="Q33" s="258" t="str">
        <v>Não se aplica</v>
      </c>
      <c r="R33" s="259" t="str">
        <v/>
      </c>
      <c r="S33" s="259" t="str">
        <v/>
      </c>
      <c r="T33" s="259" t="str">
        <v/>
      </c>
      <c r="U33" s="259" t="str">
        <v/>
      </c>
      <c r="V33" s="259" t="str">
        <v/>
      </c>
      <c r="W33" s="259" t="str">
        <v/>
      </c>
      <c r="X33" s="259" t="str">
        <v/>
      </c>
      <c r="Y33" s="259" t="str">
        <v/>
      </c>
      <c r="Z33" s="259" t="str">
        <v/>
      </c>
      <c r="AA33" s="259" t="str">
        <v/>
      </c>
    </row>
    <row r="34" spans="1:27" s="257" customFormat="1" ht="78" customHeight="1" x14ac:dyDescent="0.2">
      <c r="A34" s="254"/>
      <c r="B34" s="191" t="str">
        <v>200.3.62.31</v>
      </c>
      <c r="C34" s="191" t="str">
        <v>DEA</v>
      </c>
      <c r="D34" s="192" t="str">
        <v>Serviço continuado de manutenção preventiva e corretivano sistema de climatização do Fórum de Família da Comarca de Balneário Camboriú</v>
      </c>
      <c r="E34" s="191" t="str">
        <v xml:space="preserve"> PREGÃO </v>
      </c>
      <c r="F34" s="191" t="str">
        <v>não</v>
      </c>
      <c r="G34" s="191" t="str">
        <v>não</v>
      </c>
      <c r="H34" s="191" t="str">
        <v>sim</v>
      </c>
      <c r="I34" s="192" t="str">
        <v>alto</v>
      </c>
      <c r="J34" s="192">
        <v>45932</v>
      </c>
      <c r="K34" s="192">
        <v>46052</v>
      </c>
      <c r="L34" s="192">
        <v>46067</v>
      </c>
      <c r="M34" s="192">
        <v>46072</v>
      </c>
      <c r="N34" s="192">
        <v>46162</v>
      </c>
      <c r="O34" s="192" t="str">
        <v>Luciano</v>
      </c>
      <c r="P34" s="192" t="str">
        <v/>
      </c>
      <c r="Q34" s="192" t="str">
        <v>Não se aplica</v>
      </c>
      <c r="R34" s="191" t="str">
        <v/>
      </c>
      <c r="S34" s="191" t="str">
        <v/>
      </c>
      <c r="T34" s="191" t="str">
        <v/>
      </c>
      <c r="U34" s="191" t="str">
        <v/>
      </c>
      <c r="V34" s="191" t="str">
        <v/>
      </c>
      <c r="W34" s="191" t="str">
        <v/>
      </c>
      <c r="X34" s="191" t="str">
        <v/>
      </c>
      <c r="Y34" s="191" t="str">
        <v/>
      </c>
      <c r="Z34" s="191" t="str">
        <v/>
      </c>
      <c r="AA34" s="191" t="str">
        <v/>
      </c>
    </row>
    <row r="35" spans="1:27" s="257" customFormat="1" ht="78" customHeight="1" x14ac:dyDescent="0.2">
      <c r="A35" s="254"/>
      <c r="B35" s="191" t="str">
        <v>200.3.62.6</v>
      </c>
      <c r="C35" s="191" t="str">
        <v>DEA</v>
      </c>
      <c r="D35" s="191" t="str">
        <v>Serviço continuado de manutenção preventiva e corretivano sistema de climatização do Fórum da Comarca de Abelardo Luz</v>
      </c>
      <c r="E35" s="191" t="str">
        <v xml:space="preserve"> PREGÃO </v>
      </c>
      <c r="F35" s="191" t="str">
        <v>não</v>
      </c>
      <c r="G35" s="192" t="str">
        <v>não</v>
      </c>
      <c r="H35" s="192" t="str">
        <v>sim</v>
      </c>
      <c r="I35" s="192" t="str">
        <v>alto</v>
      </c>
      <c r="J35" s="192">
        <v>46052</v>
      </c>
      <c r="K35" s="192">
        <v>46172</v>
      </c>
      <c r="L35" s="192">
        <v>46187</v>
      </c>
      <c r="M35" s="192">
        <v>46192</v>
      </c>
      <c r="N35" s="192">
        <v>46282</v>
      </c>
      <c r="O35" s="192" t="str">
        <v>Vanessa Borges</v>
      </c>
      <c r="P35" s="192" t="str">
        <v/>
      </c>
      <c r="Q35" s="192" t="str">
        <v>Não se aplica</v>
      </c>
      <c r="R35" s="191" t="str">
        <v/>
      </c>
      <c r="S35" s="191" t="str">
        <v/>
      </c>
      <c r="T35" s="191" t="str">
        <v/>
      </c>
      <c r="U35" s="191" t="str">
        <v/>
      </c>
      <c r="V35" s="191" t="str">
        <v/>
      </c>
      <c r="W35" s="191" t="str">
        <v/>
      </c>
      <c r="X35" s="191" t="str">
        <v/>
      </c>
      <c r="Y35" s="191" t="str">
        <v/>
      </c>
      <c r="Z35" s="191" t="str">
        <v/>
      </c>
      <c r="AA35" s="191" t="str">
        <v/>
      </c>
    </row>
    <row r="36" spans="1:27" s="257" customFormat="1" ht="78" customHeight="1" x14ac:dyDescent="0.2">
      <c r="A36" s="254"/>
      <c r="B36" s="191" t="str">
        <v>200.3.62.7</v>
      </c>
      <c r="C36" s="191" t="str">
        <v>DEA</v>
      </c>
      <c r="D36" s="191" t="str">
        <v>Serviço continuado de manutenção preventiva e corretivano sistema de climatização do Fórum da Comarca de Araquari</v>
      </c>
      <c r="E36" s="191" t="str">
        <v xml:space="preserve"> PREGÃO </v>
      </c>
      <c r="F36" s="191" t="str">
        <v>não</v>
      </c>
      <c r="G36" s="192" t="str">
        <v>não</v>
      </c>
      <c r="H36" s="192" t="str">
        <v>sim</v>
      </c>
      <c r="I36" s="192" t="str">
        <v>alto</v>
      </c>
      <c r="J36" s="192">
        <v>45932</v>
      </c>
      <c r="K36" s="192">
        <v>46052</v>
      </c>
      <c r="L36" s="192">
        <v>46067</v>
      </c>
      <c r="M36" s="192">
        <v>46072</v>
      </c>
      <c r="N36" s="192">
        <v>46162</v>
      </c>
      <c r="O36" s="192" t="str">
        <v>Fabiana</v>
      </c>
      <c r="P36" s="192" t="str">
        <v/>
      </c>
      <c r="Q36" s="192" t="str">
        <v>Não se aplica</v>
      </c>
      <c r="R36" s="191" t="str">
        <v/>
      </c>
      <c r="S36" s="191" t="str">
        <v/>
      </c>
      <c r="T36" s="191" t="str">
        <v/>
      </c>
      <c r="U36" s="191" t="str">
        <v/>
      </c>
      <c r="V36" s="191" t="str">
        <v/>
      </c>
      <c r="W36" s="191" t="str">
        <v/>
      </c>
      <c r="X36" s="191" t="str">
        <v/>
      </c>
      <c r="Y36" s="191" t="str">
        <v/>
      </c>
      <c r="Z36" s="191" t="str">
        <v/>
      </c>
      <c r="AA36" s="191" t="str">
        <v/>
      </c>
    </row>
    <row r="37" spans="1:27" s="257" customFormat="1" ht="78" customHeight="1" x14ac:dyDescent="0.2">
      <c r="A37" s="254"/>
      <c r="B37" s="191" t="str">
        <v>200.3.62.74</v>
      </c>
      <c r="C37" s="191" t="str">
        <v>DEA</v>
      </c>
      <c r="D37" s="191" t="str">
        <v>Instalação de um novo sistema de ar condicionado para a torre 2 do TJSC</v>
      </c>
      <c r="E37" s="191" t="str">
        <v>Concorrência</v>
      </c>
      <c r="F37" s="191" t="str">
        <v>Não</v>
      </c>
      <c r="G37" s="192" t="str">
        <v>Não</v>
      </c>
      <c r="H37" s="192" t="str">
        <v>Sim</v>
      </c>
      <c r="I37" s="192" t="str">
        <v>Alto</v>
      </c>
      <c r="J37" s="192">
        <v>46037</v>
      </c>
      <c r="K37" s="192">
        <v>46054</v>
      </c>
      <c r="L37" s="192">
        <v>46059</v>
      </c>
      <c r="M37" s="192">
        <v>46068</v>
      </c>
      <c r="N37" s="192">
        <v>46249</v>
      </c>
      <c r="O37" s="192" t="str">
        <v>Comissão</v>
      </c>
      <c r="P37" s="192" t="str">
        <v/>
      </c>
      <c r="Q37" s="192" t="str">
        <v>Não se aplica</v>
      </c>
      <c r="R37" s="191" t="str">
        <v/>
      </c>
      <c r="S37" s="191" t="str">
        <v/>
      </c>
      <c r="T37" s="191" t="str">
        <v/>
      </c>
      <c r="U37" s="191" t="str">
        <v/>
      </c>
      <c r="V37" s="191" t="str">
        <v/>
      </c>
      <c r="W37" s="191" t="str">
        <v/>
      </c>
      <c r="X37" s="191" t="str">
        <v/>
      </c>
      <c r="Y37" s="191" t="str">
        <v/>
      </c>
      <c r="Z37" s="191" t="str">
        <v/>
      </c>
      <c r="AA37" s="191" t="str">
        <v/>
      </c>
    </row>
    <row r="38" spans="1:27" s="257" customFormat="1" ht="78" customHeight="1" x14ac:dyDescent="0.2">
      <c r="A38" s="254"/>
      <c r="B38" s="191" t="str">
        <v>200.3.62.9</v>
      </c>
      <c r="C38" s="191" t="str">
        <v>DEA</v>
      </c>
      <c r="D38" s="191" t="str">
        <v>Serviço continuado de manutenção preventiva e corretivano sistema de climatização do Fórum da Comarca de Campo Erê</v>
      </c>
      <c r="E38" s="191" t="str">
        <v xml:space="preserve"> PREGÃO </v>
      </c>
      <c r="F38" s="191" t="str">
        <v>não</v>
      </c>
      <c r="G38" s="192" t="str">
        <v>não</v>
      </c>
      <c r="H38" s="192" t="str">
        <v>sim</v>
      </c>
      <c r="I38" s="192" t="str">
        <v>alto</v>
      </c>
      <c r="J38" s="192">
        <v>45953</v>
      </c>
      <c r="K38" s="192">
        <v>46073</v>
      </c>
      <c r="L38" s="192">
        <v>46088</v>
      </c>
      <c r="M38" s="192">
        <v>46093</v>
      </c>
      <c r="N38" s="192">
        <v>46183</v>
      </c>
      <c r="O38" s="192" t="str">
        <v>Anna</v>
      </c>
      <c r="P38" s="192" t="str">
        <v/>
      </c>
      <c r="Q38" s="192" t="str">
        <v>Não se aplica</v>
      </c>
      <c r="R38" s="191" t="str">
        <v/>
      </c>
      <c r="S38" s="191" t="str">
        <v/>
      </c>
      <c r="T38" s="191" t="str">
        <v/>
      </c>
      <c r="U38" s="191" t="str">
        <v/>
      </c>
      <c r="V38" s="191" t="str">
        <v/>
      </c>
      <c r="W38" s="191" t="str">
        <v/>
      </c>
      <c r="X38" s="191" t="str">
        <v/>
      </c>
      <c r="Y38" s="191" t="str">
        <v/>
      </c>
      <c r="Z38" s="191" t="str">
        <v/>
      </c>
      <c r="AA38" s="191" t="str">
        <v/>
      </c>
    </row>
    <row r="39" spans="1:27" s="257" customFormat="1" ht="78" customHeight="1" x14ac:dyDescent="0.2">
      <c r="A39" s="254"/>
      <c r="B39" s="191" t="str">
        <v>200.3.63.54</v>
      </c>
      <c r="C39" s="191" t="str">
        <v>DEA</v>
      </c>
      <c r="D39" s="191" t="str">
        <v>Serviço continuado de manutenção preventiva e corretiva em Plataformas Elevatórias instaladas em edificações do Poder Judiciário do Estado de Santa Catarina</v>
      </c>
      <c r="E39" s="191" t="str">
        <v xml:space="preserve"> PREGÃO </v>
      </c>
      <c r="F39" s="191" t="str">
        <v>não</v>
      </c>
      <c r="G39" s="192" t="str">
        <v>não</v>
      </c>
      <c r="H39" s="192" t="str">
        <v>sim</v>
      </c>
      <c r="I39" s="192" t="str">
        <v>alto</v>
      </c>
      <c r="J39" s="192">
        <v>46083</v>
      </c>
      <c r="K39" s="192">
        <v>46203</v>
      </c>
      <c r="L39" s="192">
        <v>46218</v>
      </c>
      <c r="M39" s="192">
        <v>46223</v>
      </c>
      <c r="N39" s="192">
        <v>46313</v>
      </c>
      <c r="O39" s="192" t="str">
        <v>Monica</v>
      </c>
      <c r="P39" s="192" t="str">
        <v/>
      </c>
      <c r="Q39" s="192" t="str">
        <v>Não se aplica</v>
      </c>
      <c r="R39" s="191" t="str">
        <v/>
      </c>
      <c r="S39" s="191" t="str">
        <v/>
      </c>
      <c r="T39" s="191" t="str">
        <v/>
      </c>
      <c r="U39" s="191" t="str">
        <v/>
      </c>
      <c r="V39" s="191" t="str">
        <v/>
      </c>
      <c r="W39" s="191" t="str">
        <v/>
      </c>
      <c r="X39" s="191" t="str">
        <v/>
      </c>
      <c r="Y39" s="191" t="str">
        <v/>
      </c>
      <c r="Z39" s="191" t="str">
        <v/>
      </c>
      <c r="AA39" s="191" t="str">
        <v/>
      </c>
    </row>
    <row r="40" spans="1:27" s="257" customFormat="1" ht="78" customHeight="1" x14ac:dyDescent="0.2">
      <c r="A40" s="254"/>
      <c r="B40" s="191" t="str">
        <v>200.3.63.55</v>
      </c>
      <c r="C40" s="191" t="str">
        <v>DEA</v>
      </c>
      <c r="D40" s="191" t="str">
        <v>Manutenção Preventiva e Corretiva nos elevadores das torres 1  e 2 e do TJSC e nos dois elevadores da unidade UPC</v>
      </c>
      <c r="E40" s="191" t="str">
        <v>Pregão</v>
      </c>
      <c r="F40" s="191" t="str">
        <v>Não</v>
      </c>
      <c r="G40" s="192" t="str">
        <v>Não</v>
      </c>
      <c r="H40" s="192" t="str">
        <v>Sim</v>
      </c>
      <c r="I40" s="192" t="str">
        <v>Alto</v>
      </c>
      <c r="J40" s="192">
        <v>46037</v>
      </c>
      <c r="K40" s="192">
        <v>46054</v>
      </c>
      <c r="L40" s="192">
        <v>46059</v>
      </c>
      <c r="M40" s="192">
        <v>46068</v>
      </c>
      <c r="N40" s="192">
        <v>46157</v>
      </c>
      <c r="O40" s="192" t="str">
        <v>Anna</v>
      </c>
      <c r="P40" s="192" t="str">
        <v/>
      </c>
      <c r="Q40" s="192" t="str">
        <v>Não se aplica</v>
      </c>
      <c r="R40" s="191" t="str">
        <v/>
      </c>
      <c r="S40" s="191" t="str">
        <v/>
      </c>
      <c r="T40" s="191" t="str">
        <v/>
      </c>
      <c r="U40" s="191" t="str">
        <v/>
      </c>
      <c r="V40" s="191" t="str">
        <v/>
      </c>
      <c r="W40" s="191" t="str">
        <v/>
      </c>
      <c r="X40" s="191" t="str">
        <v/>
      </c>
      <c r="Y40" s="191" t="str">
        <v/>
      </c>
      <c r="Z40" s="191" t="str">
        <v/>
      </c>
      <c r="AA40" s="191" t="str">
        <v/>
      </c>
    </row>
    <row r="41" spans="1:27" s="257" customFormat="1" ht="78" customHeight="1" x14ac:dyDescent="0.2">
      <c r="A41" s="254"/>
      <c r="B41" s="191" t="str">
        <v>AJU001</v>
      </c>
      <c r="C41" s="191" t="str">
        <v>AJU</v>
      </c>
      <c r="D41" s="191" t="str">
        <v>Capacitação - Direção Defensiva, Evasiva e Ofensiva - Básico, Avançado e Baixa Luminosidade</v>
      </c>
      <c r="E41" s="191" t="str">
        <v>Inexigibilidade</v>
      </c>
      <c r="F41" s="191" t="str">
        <v>Não</v>
      </c>
      <c r="G41" s="192" t="str">
        <v>Não</v>
      </c>
      <c r="H41" s="192" t="str">
        <v>Não</v>
      </c>
      <c r="I41" s="192" t="str">
        <v>Alto</v>
      </c>
      <c r="J41" s="192" t="str">
        <v/>
      </c>
      <c r="K41" s="192" t="str">
        <v/>
      </c>
      <c r="L41" s="192" t="str">
        <v/>
      </c>
      <c r="M41" s="192" t="str">
        <v/>
      </c>
      <c r="N41" s="192" t="str">
        <v/>
      </c>
      <c r="O41" s="192" t="str">
        <v>Rogério Bernardi</v>
      </c>
      <c r="P41" s="192" t="str">
        <v/>
      </c>
      <c r="Q41" s="192" t="str">
        <v>Não se aplica</v>
      </c>
      <c r="R41" s="191" t="str">
        <v/>
      </c>
      <c r="S41" s="191" t="str">
        <v/>
      </c>
      <c r="T41" s="191" t="str">
        <v/>
      </c>
      <c r="U41" s="191" t="str">
        <v/>
      </c>
      <c r="V41" s="191" t="str">
        <v/>
      </c>
      <c r="W41" s="191" t="str">
        <v/>
      </c>
      <c r="X41" s="191" t="str">
        <v/>
      </c>
      <c r="Y41" s="191" t="str">
        <v/>
      </c>
      <c r="Z41" s="191" t="str">
        <v/>
      </c>
      <c r="AA41" s="191" t="str">
        <v/>
      </c>
    </row>
    <row r="42" spans="1:27" s="257" customFormat="1" ht="78" customHeight="1" x14ac:dyDescent="0.2">
      <c r="A42" s="254"/>
      <c r="B42" s="259" t="str">
        <v>AJU002</v>
      </c>
      <c r="C42" s="259" t="str">
        <v>AJU</v>
      </c>
      <c r="D42" s="191" t="str">
        <v>Capacitação - Conferência Gartner Data &amp; Analytics 2026</v>
      </c>
      <c r="E42" s="191" t="str">
        <v>Inexigibilidade</v>
      </c>
      <c r="F42" s="191" t="str">
        <v>Não</v>
      </c>
      <c r="G42" s="192" t="str">
        <v>Não</v>
      </c>
      <c r="H42" s="192" t="str">
        <v>Não</v>
      </c>
      <c r="I42" s="192" t="str">
        <v>Alto</v>
      </c>
      <c r="J42" s="192" t="str">
        <v/>
      </c>
      <c r="K42" s="192" t="str">
        <v/>
      </c>
      <c r="L42" s="192" t="str">
        <v/>
      </c>
      <c r="M42" s="192" t="str">
        <v/>
      </c>
      <c r="N42" s="192" t="str">
        <v/>
      </c>
      <c r="O42" s="192" t="str">
        <v>Adriana</v>
      </c>
      <c r="P42" s="192" t="str">
        <v/>
      </c>
      <c r="Q42" s="192" t="str">
        <v>Não se aplica</v>
      </c>
      <c r="R42" s="191" t="str">
        <v/>
      </c>
      <c r="S42" s="191" t="str">
        <v/>
      </c>
      <c r="T42" s="191" t="str">
        <v/>
      </c>
      <c r="U42" s="191" t="str">
        <v/>
      </c>
      <c r="V42" s="191" t="str">
        <v/>
      </c>
      <c r="W42" s="191" t="str">
        <v/>
      </c>
      <c r="X42" s="191" t="str">
        <v/>
      </c>
      <c r="Y42" s="191" t="str">
        <v/>
      </c>
      <c r="Z42" s="191" t="str">
        <v/>
      </c>
      <c r="AA42" s="191" t="str">
        <v/>
      </c>
    </row>
    <row r="43" spans="1:27" s="257" customFormat="1" ht="78" customHeight="1" x14ac:dyDescent="0.2">
      <c r="A43" s="254"/>
      <c r="B43" s="259" t="str">
        <v>AJU003</v>
      </c>
      <c r="C43" s="259" t="str">
        <v>AJU</v>
      </c>
      <c r="D43" s="191" t="str">
        <v>Capacitação - Especialista em Proteção Pessoal</v>
      </c>
      <c r="E43" s="191" t="str">
        <v>Inexigibilidade</v>
      </c>
      <c r="F43" s="191" t="str">
        <v>Não</v>
      </c>
      <c r="G43" s="192" t="str">
        <v>Não</v>
      </c>
      <c r="H43" s="192" t="str">
        <v>Não</v>
      </c>
      <c r="I43" s="192" t="str">
        <v>Alto</v>
      </c>
      <c r="J43" s="192" t="str">
        <v/>
      </c>
      <c r="K43" s="192" t="str">
        <v/>
      </c>
      <c r="L43" s="192" t="str">
        <v/>
      </c>
      <c r="M43" s="192" t="str">
        <v/>
      </c>
      <c r="N43" s="192" t="str">
        <v/>
      </c>
      <c r="O43" s="192" t="str">
        <v>Rogério Bernardi</v>
      </c>
      <c r="P43" s="192" t="str">
        <v/>
      </c>
      <c r="Q43" s="192" t="str">
        <v>Não se aplica</v>
      </c>
      <c r="R43" s="191" t="str">
        <v/>
      </c>
      <c r="S43" s="191" t="str">
        <v/>
      </c>
      <c r="T43" s="191" t="str">
        <v/>
      </c>
      <c r="U43" s="191" t="str">
        <v/>
      </c>
      <c r="V43" s="191" t="str">
        <v/>
      </c>
      <c r="W43" s="191" t="str">
        <v/>
      </c>
      <c r="X43" s="191" t="str">
        <v/>
      </c>
      <c r="Y43" s="191" t="str">
        <v/>
      </c>
      <c r="Z43" s="191" t="str">
        <v/>
      </c>
      <c r="AA43" s="191" t="str">
        <v/>
      </c>
    </row>
    <row r="44" spans="1:27" s="257" customFormat="1" ht="78" customHeight="1" x14ac:dyDescent="0.2">
      <c r="A44" s="254"/>
      <c r="B44" s="259" t="str">
        <v>ASP001</v>
      </c>
      <c r="C44" s="259" t="str">
        <v>ASPLAN</v>
      </c>
      <c r="D44" s="191" t="str">
        <v>Serviço de consultoria em inovação</v>
      </c>
      <c r="E44" s="191" t="str">
        <v>Dispensa</v>
      </c>
      <c r="F44" s="191" t="str">
        <v>NÃO</v>
      </c>
      <c r="G44" s="192" t="str">
        <v>Não</v>
      </c>
      <c r="H44" s="192" t="str">
        <v>Sim</v>
      </c>
      <c r="I44" s="192" t="str">
        <v>Alto</v>
      </c>
      <c r="J44" s="192">
        <v>46073</v>
      </c>
      <c r="K44" s="192">
        <v>46101</v>
      </c>
      <c r="L44" s="192">
        <v>46113</v>
      </c>
      <c r="M44" s="192">
        <v>46172</v>
      </c>
      <c r="N44" s="192">
        <v>46264</v>
      </c>
      <c r="O44" s="192" t="str">
        <v>Vanessa Hasckel</v>
      </c>
      <c r="P44" s="192" t="str">
        <v/>
      </c>
      <c r="Q44" s="192" t="str">
        <v>Não se aplica</v>
      </c>
      <c r="R44" s="191" t="str">
        <v/>
      </c>
      <c r="S44" s="191" t="str">
        <v/>
      </c>
      <c r="T44" s="191" t="str">
        <v/>
      </c>
      <c r="U44" s="191" t="str">
        <v/>
      </c>
      <c r="V44" s="191" t="str">
        <v/>
      </c>
      <c r="W44" s="191" t="str">
        <v/>
      </c>
      <c r="X44" s="191" t="str">
        <v/>
      </c>
      <c r="Y44" s="191" t="str">
        <v/>
      </c>
      <c r="Z44" s="191" t="str">
        <v/>
      </c>
      <c r="AA44" s="191" t="str">
        <v/>
      </c>
    </row>
    <row r="45" spans="1:27" s="257" customFormat="1" ht="78" customHeight="1" x14ac:dyDescent="0.2">
      <c r="A45" s="254"/>
      <c r="B45" s="259" t="str">
        <v>ASP002</v>
      </c>
      <c r="C45" s="259" t="str">
        <v>ASPLAN</v>
      </c>
      <c r="D45" s="191" t="str">
        <v>Serviço de consultoria em projetos de inovação</v>
      </c>
      <c r="E45" s="191" t="str">
        <v>Inexigibilidade</v>
      </c>
      <c r="F45" s="191" t="str">
        <v>NÃO</v>
      </c>
      <c r="G45" s="192" t="str">
        <v>Não</v>
      </c>
      <c r="H45" s="192" t="str">
        <v>Sim</v>
      </c>
      <c r="I45" s="192" t="str">
        <v>Médio</v>
      </c>
      <c r="J45" s="192">
        <v>46132</v>
      </c>
      <c r="K45" s="192">
        <v>46162</v>
      </c>
      <c r="L45" s="192">
        <v>46174</v>
      </c>
      <c r="M45" s="192">
        <v>46204</v>
      </c>
      <c r="N45" s="192">
        <v>46266</v>
      </c>
      <c r="O45" s="192" t="str">
        <v>Eliel</v>
      </c>
      <c r="P45" s="192" t="str">
        <v/>
      </c>
      <c r="Q45" s="192" t="str">
        <v>Não se aplica</v>
      </c>
      <c r="R45" s="191" t="str">
        <v/>
      </c>
      <c r="S45" s="191" t="str">
        <v/>
      </c>
      <c r="T45" s="191" t="str">
        <v/>
      </c>
      <c r="U45" s="191" t="str">
        <v/>
      </c>
      <c r="V45" s="191" t="str">
        <v/>
      </c>
      <c r="W45" s="191" t="str">
        <v/>
      </c>
      <c r="X45" s="191" t="str">
        <v/>
      </c>
      <c r="Y45" s="191" t="str">
        <v/>
      </c>
      <c r="Z45" s="191" t="str">
        <v/>
      </c>
      <c r="AA45" s="191" t="str">
        <v/>
      </c>
    </row>
    <row r="46" spans="1:27" s="257" customFormat="1" ht="78" customHeight="1" x14ac:dyDescent="0.2">
      <c r="A46" s="254"/>
      <c r="B46" s="191" t="str">
        <v>ASP003</v>
      </c>
      <c r="C46" s="191" t="str">
        <v>ASPLAN</v>
      </c>
      <c r="D46" s="191" t="str">
        <v>Serviço de especialistas em inovação com expertise em capacitar laboratoristas em inovação</v>
      </c>
      <c r="E46" s="191" t="str">
        <v>Inexigibilidade</v>
      </c>
      <c r="F46" s="191" t="str">
        <v>NÃO</v>
      </c>
      <c r="G46" s="191" t="str">
        <v>Não</v>
      </c>
      <c r="H46" s="191" t="str">
        <v>Sim</v>
      </c>
      <c r="I46" s="191" t="str">
        <v>Médio</v>
      </c>
      <c r="J46" s="191">
        <v>46132</v>
      </c>
      <c r="K46" s="191">
        <v>46162</v>
      </c>
      <c r="L46" s="191">
        <v>46174</v>
      </c>
      <c r="M46" s="191">
        <v>46204</v>
      </c>
      <c r="N46" s="191">
        <v>46267</v>
      </c>
      <c r="O46" s="191" t="str">
        <v>Rogério Bernardi</v>
      </c>
      <c r="P46" s="191" t="str">
        <v/>
      </c>
      <c r="Q46" s="192" t="str">
        <v>Não se aplica</v>
      </c>
      <c r="R46" s="191" t="str">
        <v/>
      </c>
      <c r="S46" s="191" t="str">
        <v/>
      </c>
      <c r="T46" s="191" t="str">
        <v/>
      </c>
      <c r="U46" s="191" t="str">
        <v/>
      </c>
      <c r="V46" s="191" t="str">
        <v/>
      </c>
      <c r="W46" s="191" t="str">
        <v/>
      </c>
      <c r="X46" s="191" t="str">
        <v/>
      </c>
      <c r="Y46" s="191" t="str">
        <v/>
      </c>
      <c r="Z46" s="191" t="str">
        <v/>
      </c>
      <c r="AA46" s="191" t="str">
        <v/>
      </c>
    </row>
    <row r="47" spans="1:27" s="257" customFormat="1" ht="78" customHeight="1" x14ac:dyDescent="0.2">
      <c r="A47" s="254"/>
      <c r="B47" s="191" t="str">
        <v>ASPL004</v>
      </c>
      <c r="C47" s="191" t="str">
        <v>ASPLAN</v>
      </c>
      <c r="D47" s="191" t="str">
        <v>Serviço de ferramentas de inovação</v>
      </c>
      <c r="E47" s="191" t="str">
        <v>Duplo enquadramento</v>
      </c>
      <c r="F47" s="191" t="str">
        <v>NÃO</v>
      </c>
      <c r="G47" s="191" t="str">
        <v>Não</v>
      </c>
      <c r="H47" s="191" t="str">
        <v>Sim</v>
      </c>
      <c r="I47" s="191" t="str">
        <v>Médio</v>
      </c>
      <c r="J47" s="191">
        <v>46084</v>
      </c>
      <c r="K47" s="191">
        <v>46115</v>
      </c>
      <c r="L47" s="191">
        <v>46174</v>
      </c>
      <c r="M47" s="191">
        <v>46204</v>
      </c>
      <c r="N47" s="191">
        <v>46268</v>
      </c>
      <c r="O47" s="191" t="str">
        <v>Eliel</v>
      </c>
      <c r="P47" s="191" t="str">
        <v/>
      </c>
      <c r="Q47" s="192" t="str">
        <v>Não se aplica</v>
      </c>
      <c r="R47" s="191" t="str">
        <v/>
      </c>
      <c r="S47" s="191" t="str">
        <v/>
      </c>
      <c r="T47" s="191" t="str">
        <v/>
      </c>
      <c r="U47" s="191" t="str">
        <v/>
      </c>
      <c r="V47" s="191" t="str">
        <v/>
      </c>
      <c r="W47" s="191" t="str">
        <v/>
      </c>
      <c r="X47" s="191" t="str">
        <v/>
      </c>
      <c r="Y47" s="191" t="str">
        <v/>
      </c>
      <c r="Z47" s="191" t="str">
        <v/>
      </c>
      <c r="AA47" s="191" t="str">
        <v/>
      </c>
    </row>
    <row r="48" spans="1:27" s="257" customFormat="1" ht="78" customHeight="1" x14ac:dyDescent="0.2">
      <c r="A48" s="254"/>
      <c r="B48" s="191" t="str">
        <v>CM 001</v>
      </c>
      <c r="C48" s="191" t="str">
        <v>CM</v>
      </c>
      <c r="D48" s="191" t="str">
        <v>Aquisição de detectores de metais portáteis - CASA MILITAR</v>
      </c>
      <c r="E48" s="191" t="str">
        <v xml:space="preserve"> Pregão </v>
      </c>
      <c r="F48" s="191" t="str">
        <v>Não</v>
      </c>
      <c r="G48" s="191" t="str">
        <v>Não</v>
      </c>
      <c r="H48" s="191" t="str">
        <v>Sim</v>
      </c>
      <c r="I48" s="191" t="str">
        <v>Médio</v>
      </c>
      <c r="J48" s="191">
        <v>46113</v>
      </c>
      <c r="K48" s="191">
        <v>46143</v>
      </c>
      <c r="L48" s="191">
        <v>46174</v>
      </c>
      <c r="M48" s="191">
        <v>46204</v>
      </c>
      <c r="N48" s="191">
        <v>46266</v>
      </c>
      <c r="O48" s="191" t="str">
        <v>Anna</v>
      </c>
      <c r="P48" s="191" t="str">
        <v/>
      </c>
      <c r="Q48" s="192" t="str">
        <v>Não se aplica</v>
      </c>
      <c r="R48" s="191" t="str">
        <v/>
      </c>
      <c r="S48" s="191" t="str">
        <v/>
      </c>
      <c r="T48" s="191" t="str">
        <v/>
      </c>
      <c r="U48" s="191" t="str">
        <v/>
      </c>
      <c r="V48" s="191" t="str">
        <v/>
      </c>
      <c r="W48" s="191" t="str">
        <v/>
      </c>
      <c r="X48" s="191" t="str">
        <v/>
      </c>
      <c r="Y48" s="191" t="str">
        <v/>
      </c>
      <c r="Z48" s="191" t="str">
        <v/>
      </c>
      <c r="AA48" s="191" t="str">
        <v/>
      </c>
    </row>
    <row r="49" spans="1:27" s="257" customFormat="1" ht="78" customHeight="1" x14ac:dyDescent="0.2">
      <c r="A49" s="254"/>
      <c r="B49" s="191" t="str">
        <v>CM002</v>
      </c>
      <c r="C49" s="191" t="str">
        <v>CM</v>
      </c>
      <c r="D49" s="191" t="str">
        <v>Aquisição de Pórtico detector de metais portátil para a Casa Militar</v>
      </c>
      <c r="E49" s="191" t="str">
        <v xml:space="preserve"> Pregão </v>
      </c>
      <c r="F49" s="191" t="str">
        <v>Não</v>
      </c>
      <c r="G49" s="191" t="str">
        <v>Não</v>
      </c>
      <c r="H49" s="191" t="str">
        <v>Sim</v>
      </c>
      <c r="I49" s="191" t="str">
        <v>Alto</v>
      </c>
      <c r="J49" s="191">
        <v>46054</v>
      </c>
      <c r="K49" s="191">
        <v>46082</v>
      </c>
      <c r="L49" s="191">
        <v>46113</v>
      </c>
      <c r="M49" s="191">
        <v>46143</v>
      </c>
      <c r="N49" s="191">
        <v>46174</v>
      </c>
      <c r="O49" s="191" t="str">
        <v>Luciano</v>
      </c>
      <c r="P49" s="191" t="str">
        <v/>
      </c>
      <c r="Q49" s="192" t="str">
        <v>Não se aplica</v>
      </c>
      <c r="R49" s="191" t="str">
        <v/>
      </c>
      <c r="S49" s="191" t="str">
        <v/>
      </c>
      <c r="T49" s="191" t="str">
        <v/>
      </c>
      <c r="U49" s="191" t="str">
        <v/>
      </c>
      <c r="V49" s="191" t="str">
        <v/>
      </c>
      <c r="W49" s="191" t="str">
        <v/>
      </c>
      <c r="X49" s="191" t="str">
        <v/>
      </c>
      <c r="Y49" s="191" t="str">
        <v/>
      </c>
      <c r="Z49" s="191" t="str">
        <v/>
      </c>
      <c r="AA49" s="191" t="str">
        <v/>
      </c>
    </row>
    <row r="50" spans="1:27" s="257" customFormat="1" ht="78" customHeight="1" x14ac:dyDescent="0.2">
      <c r="A50" s="254"/>
      <c r="B50" s="191" t="str">
        <v>DGDM 162</v>
      </c>
      <c r="C50" s="191" t="str">
        <v>DGDM</v>
      </c>
      <c r="D50" s="191" t="str">
        <v>Serviços continuados de treinamento de hardware e software, bem como de serviços continuados de suporte técnico de catracas de acesso e controloador biométrico facial</v>
      </c>
      <c r="E50" s="191" t="str">
        <v>Inexigibilidade</v>
      </c>
      <c r="F50" s="191" t="str">
        <v>Não</v>
      </c>
      <c r="G50" s="191" t="str">
        <v>Não</v>
      </c>
      <c r="H50" s="191" t="str">
        <v>Sim</v>
      </c>
      <c r="I50" s="191" t="str">
        <v>Alto</v>
      </c>
      <c r="J50" s="191">
        <v>45936</v>
      </c>
      <c r="K50" s="191">
        <v>45954</v>
      </c>
      <c r="L50" s="191">
        <v>45964</v>
      </c>
      <c r="M50" s="191">
        <v>46137</v>
      </c>
      <c r="N50" s="191">
        <v>46198</v>
      </c>
      <c r="O50" s="191" t="str">
        <v>Eliel</v>
      </c>
      <c r="P50" s="191" t="str">
        <v/>
      </c>
      <c r="Q50" s="192" t="str">
        <v>Não se aplica</v>
      </c>
      <c r="R50" s="191" t="str">
        <v/>
      </c>
      <c r="S50" s="191" t="str">
        <v/>
      </c>
      <c r="T50" s="191" t="str">
        <v/>
      </c>
      <c r="U50" s="191" t="str">
        <v/>
      </c>
      <c r="V50" s="191" t="str">
        <v/>
      </c>
      <c r="W50" s="191" t="str">
        <v/>
      </c>
      <c r="X50" s="191" t="str">
        <v/>
      </c>
      <c r="Y50" s="191" t="str">
        <v/>
      </c>
      <c r="Z50" s="191" t="str">
        <v/>
      </c>
      <c r="AA50" s="191" t="str">
        <v/>
      </c>
    </row>
    <row r="51" spans="1:27" s="257" customFormat="1" ht="78" customHeight="1" x14ac:dyDescent="0.2">
      <c r="A51" s="254"/>
      <c r="B51" s="191" t="str">
        <v>DGDM 165</v>
      </c>
      <c r="C51" s="191" t="str">
        <v>DGDM</v>
      </c>
      <c r="D51" s="191" t="str">
        <v>Prestação de serviços consistentes na disponibilização de acesso à plataforma de jurisprudência, pelo prazo de 12 (doze) meses. (Jusbrasil)</v>
      </c>
      <c r="E51" s="191" t="str">
        <v>Inexigibilidade</v>
      </c>
      <c r="F51" s="191" t="str">
        <v>Não</v>
      </c>
      <c r="G51" s="191" t="str">
        <v>Sim</v>
      </c>
      <c r="H51" s="191" t="str">
        <v>Sim</v>
      </c>
      <c r="I51" s="191" t="str">
        <v>Médio</v>
      </c>
      <c r="J51" s="191">
        <v>46083</v>
      </c>
      <c r="K51" s="191">
        <v>46115</v>
      </c>
      <c r="L51" s="191">
        <v>46118</v>
      </c>
      <c r="M51" s="191">
        <v>46146</v>
      </c>
      <c r="N51" s="191">
        <v>46209</v>
      </c>
      <c r="O51" s="191" t="str">
        <v>Rogério Bernardi</v>
      </c>
      <c r="P51" s="191" t="str">
        <v/>
      </c>
      <c r="Q51" s="192" t="str">
        <v>Não se aplica</v>
      </c>
      <c r="R51" s="191" t="str">
        <v>0015775-45.2025.8.24.0710</v>
      </c>
      <c r="S51" s="191" t="str">
        <v/>
      </c>
      <c r="T51" s="191" t="str">
        <v/>
      </c>
      <c r="U51" s="191" t="str">
        <v/>
      </c>
      <c r="V51" s="191" t="str">
        <v/>
      </c>
      <c r="W51" s="191" t="str">
        <v/>
      </c>
      <c r="X51" s="191" t="str">
        <v/>
      </c>
      <c r="Y51" s="191" t="str">
        <v/>
      </c>
      <c r="Z51" s="191" t="str">
        <v/>
      </c>
      <c r="AA51" s="191" t="str">
        <v/>
      </c>
    </row>
    <row r="52" spans="1:27" s="257" customFormat="1" ht="78" customHeight="1" x14ac:dyDescent="0.2">
      <c r="A52" s="254"/>
      <c r="B52" s="191" t="str">
        <v>DGDM 170</v>
      </c>
      <c r="C52" s="191" t="str">
        <v>DGDM</v>
      </c>
      <c r="D52" s="191" t="str">
        <v>Estantes para armazenamento de caixas com processos</v>
      </c>
      <c r="E52" s="191" t="str">
        <v>Pregão</v>
      </c>
      <c r="F52" s="191" t="str">
        <v>Não</v>
      </c>
      <c r="G52" s="191" t="str">
        <v>Sim</v>
      </c>
      <c r="H52" s="191" t="str">
        <v>Sim</v>
      </c>
      <c r="I52" s="191" t="str">
        <v>Médio</v>
      </c>
      <c r="J52" s="191">
        <v>46054</v>
      </c>
      <c r="K52" s="191">
        <v>46080</v>
      </c>
      <c r="L52" s="191">
        <v>46054</v>
      </c>
      <c r="M52" s="191">
        <v>46111</v>
      </c>
      <c r="N52" s="191">
        <v>46171</v>
      </c>
      <c r="O52" s="191" t="str">
        <v>Monica</v>
      </c>
      <c r="P52" s="191" t="str">
        <v/>
      </c>
      <c r="Q52" s="192" t="str">
        <v>Não se aplica</v>
      </c>
      <c r="R52" s="191" t="str">
        <v/>
      </c>
      <c r="S52" s="191" t="str">
        <v/>
      </c>
      <c r="T52" s="191" t="str">
        <v/>
      </c>
      <c r="U52" s="191" t="str">
        <v/>
      </c>
      <c r="V52" s="191" t="str">
        <v/>
      </c>
      <c r="W52" s="191" t="str">
        <v/>
      </c>
      <c r="X52" s="191" t="str">
        <v/>
      </c>
      <c r="Y52" s="191" t="str">
        <v/>
      </c>
      <c r="Z52" s="191" t="str">
        <v/>
      </c>
      <c r="AA52" s="191" t="str">
        <v/>
      </c>
    </row>
    <row r="53" spans="1:27" s="257" customFormat="1" ht="78" customHeight="1" x14ac:dyDescent="0.2">
      <c r="A53" s="254"/>
      <c r="B53" s="191" t="str">
        <v>DGDM 171</v>
      </c>
      <c r="C53" s="191" t="str">
        <v>DGDM</v>
      </c>
      <c r="D53" s="191" t="str">
        <v>Aquisição de empilhadeira elétrica para a Divisão de Arquivo</v>
      </c>
      <c r="E53" s="191" t="str">
        <v>Pregão</v>
      </c>
      <c r="F53" s="191" t="str">
        <v>Não</v>
      </c>
      <c r="G53" s="191" t="str">
        <v>Sim</v>
      </c>
      <c r="H53" s="191" t="str">
        <v>Sim</v>
      </c>
      <c r="I53" s="191" t="str">
        <v>Médio</v>
      </c>
      <c r="J53" s="191">
        <v>46082</v>
      </c>
      <c r="K53" s="191">
        <v>46112</v>
      </c>
      <c r="L53" s="191">
        <v>46082</v>
      </c>
      <c r="M53" s="191">
        <v>46142</v>
      </c>
      <c r="N53" s="191">
        <v>46203</v>
      </c>
      <c r="O53" s="191" t="str">
        <v>Monica</v>
      </c>
      <c r="P53" s="191" t="str">
        <v/>
      </c>
      <c r="Q53" s="192" t="str">
        <v>Não se aplica</v>
      </c>
      <c r="R53" s="191" t="str">
        <v/>
      </c>
      <c r="S53" s="191" t="str">
        <v/>
      </c>
      <c r="T53" s="191" t="str">
        <v/>
      </c>
      <c r="U53" s="191" t="str">
        <v/>
      </c>
      <c r="V53" s="191" t="str">
        <v/>
      </c>
      <c r="W53" s="191" t="str">
        <v/>
      </c>
      <c r="X53" s="191" t="str">
        <v/>
      </c>
      <c r="Y53" s="191" t="str">
        <v/>
      </c>
      <c r="Z53" s="191" t="str">
        <v/>
      </c>
      <c r="AA53" s="191" t="str">
        <v/>
      </c>
    </row>
    <row r="54" spans="1:27" s="257" customFormat="1" ht="78" customHeight="1" x14ac:dyDescent="0.2">
      <c r="A54" s="254"/>
      <c r="B54" s="191" t="str">
        <v>DGDM 172</v>
      </c>
      <c r="C54" s="191" t="str">
        <v>DGDM</v>
      </c>
      <c r="D54" s="191" t="str">
        <v>Aquisição de caixa de arquivo em papelão</v>
      </c>
      <c r="E54" s="191" t="str">
        <v>Pregão</v>
      </c>
      <c r="F54" s="191" t="str">
        <v>Não</v>
      </c>
      <c r="G54" s="191" t="str">
        <v>Sim</v>
      </c>
      <c r="H54" s="191" t="str">
        <v>Sim</v>
      </c>
      <c r="I54" s="191" t="str">
        <v>Médio</v>
      </c>
      <c r="J54" s="191">
        <v>46143</v>
      </c>
      <c r="K54" s="191">
        <v>46173</v>
      </c>
      <c r="L54" s="191">
        <v>46174</v>
      </c>
      <c r="M54" s="191">
        <v>46233</v>
      </c>
      <c r="N54" s="191">
        <v>46295</v>
      </c>
      <c r="O54" s="191" t="str">
        <v>Vanessa Borges</v>
      </c>
      <c r="P54" s="191" t="str">
        <v/>
      </c>
      <c r="Q54" s="192" t="str">
        <v>Não se aplica</v>
      </c>
      <c r="R54" s="191" t="str">
        <v/>
      </c>
      <c r="S54" s="191" t="str">
        <v/>
      </c>
      <c r="T54" s="191" t="str">
        <v/>
      </c>
      <c r="U54" s="191" t="str">
        <v/>
      </c>
      <c r="V54" s="191" t="str">
        <v/>
      </c>
      <c r="W54" s="191" t="str">
        <v/>
      </c>
      <c r="X54" s="191" t="str">
        <v/>
      </c>
      <c r="Y54" s="191" t="str">
        <v/>
      </c>
      <c r="Z54" s="191" t="str">
        <v/>
      </c>
      <c r="AA54" s="191" t="str">
        <v/>
      </c>
    </row>
    <row r="55" spans="1:27" s="257" customFormat="1" ht="78" customHeight="1" x14ac:dyDescent="0.2">
      <c r="A55" s="254"/>
      <c r="B55" s="191" t="str">
        <v>DGDM 173</v>
      </c>
      <c r="C55" s="191" t="str">
        <v>DGDM</v>
      </c>
      <c r="D55" s="191" t="str">
        <v>Celebração de convênio com o Instituto Brasileiro de Informação em Ciência e Tecnologia (IBICT) para pesquisa aplicada para a implantação do Modelo Hipátia de preservação digital no âmbito do Poder Judiciário de Santa Catarina, utilizando as soluções tecnológicas BarraPres, Archivematica e AtoM.</v>
      </c>
      <c r="E55" s="191" t="str">
        <v>Inexigibilidade
- Convênio</v>
      </c>
      <c r="F55" s="191" t="str">
        <v>Sim</v>
      </c>
      <c r="G55" s="192" t="str">
        <v>Não</v>
      </c>
      <c r="H55" s="192" t="str">
        <v>Sim</v>
      </c>
      <c r="I55" s="192" t="str">
        <v>Alto</v>
      </c>
      <c r="J55" s="193">
        <v>46082</v>
      </c>
      <c r="K55" s="193">
        <v>46143</v>
      </c>
      <c r="L55" s="193">
        <v>46174</v>
      </c>
      <c r="M55" s="193">
        <v>46233</v>
      </c>
      <c r="N55" s="193">
        <v>46295</v>
      </c>
      <c r="O55" s="192" t="str">
        <v>Paola</v>
      </c>
      <c r="P55" s="192" t="str">
        <v/>
      </c>
      <c r="Q55" s="192" t="str">
        <v>Vanessa Borges</v>
      </c>
      <c r="R55" s="191" t="str">
        <v/>
      </c>
      <c r="S55" s="191" t="str">
        <v/>
      </c>
      <c r="T55" s="191" t="str">
        <v/>
      </c>
      <c r="U55" s="191" t="str">
        <v/>
      </c>
      <c r="V55" s="191" t="str">
        <v/>
      </c>
      <c r="W55" s="191" t="str">
        <v/>
      </c>
      <c r="X55" s="191" t="str">
        <v/>
      </c>
      <c r="Y55" s="191" t="str">
        <v/>
      </c>
      <c r="Z55" s="191" t="str">
        <v/>
      </c>
      <c r="AA55" s="191" t="str">
        <v/>
      </c>
    </row>
    <row r="56" spans="1:27" s="257" customFormat="1" ht="78" customHeight="1" x14ac:dyDescent="0.2">
      <c r="A56" s="254"/>
      <c r="B56" s="191" t="str">
        <v>DGDM161</v>
      </c>
      <c r="C56" s="191" t="str">
        <v>DGDM</v>
      </c>
      <c r="D56" s="191" t="str">
        <v>Aquisição e instalação de catracas, controladores biométrico facial e licenças de software de controle de acesso</v>
      </c>
      <c r="E56" s="191" t="str">
        <v>Inexigibilidade</v>
      </c>
      <c r="F56" s="191" t="str">
        <v>Não</v>
      </c>
      <c r="G56" s="192" t="str">
        <v>Sim</v>
      </c>
      <c r="H56" s="192" t="str">
        <v>Sim</v>
      </c>
      <c r="I56" s="192" t="str">
        <v>Alto</v>
      </c>
      <c r="J56" s="193">
        <v>45936</v>
      </c>
      <c r="K56" s="193">
        <v>45954</v>
      </c>
      <c r="L56" s="193">
        <v>45964</v>
      </c>
      <c r="M56" s="193">
        <v>46052</v>
      </c>
      <c r="N56" s="193">
        <v>46112</v>
      </c>
      <c r="O56" s="192" t="str">
        <v>Adriana</v>
      </c>
      <c r="P56" s="192" t="str">
        <v/>
      </c>
      <c r="Q56" s="192" t="str">
        <v>Não se aplica</v>
      </c>
      <c r="R56" s="191" t="str">
        <v/>
      </c>
      <c r="S56" s="191" t="str">
        <v/>
      </c>
      <c r="T56" s="191" t="str">
        <v/>
      </c>
      <c r="U56" s="191" t="str">
        <v/>
      </c>
      <c r="V56" s="191" t="str">
        <v/>
      </c>
      <c r="W56" s="191" t="str">
        <v/>
      </c>
      <c r="X56" s="191" t="str">
        <v/>
      </c>
      <c r="Y56" s="191" t="str">
        <v/>
      </c>
      <c r="Z56" s="191" t="str">
        <v/>
      </c>
      <c r="AA56" s="191" t="str">
        <v/>
      </c>
    </row>
    <row r="57" spans="1:27" s="257" customFormat="1" ht="78" customHeight="1" x14ac:dyDescent="0.2">
      <c r="A57" s="254"/>
      <c r="B57" s="191" t="str">
        <v>DIE 249</v>
      </c>
      <c r="C57" s="191" t="str">
        <v>DIE</v>
      </c>
      <c r="D57" s="191" t="str">
        <v>Contratação de fornecimento contínuo de equipamentos e insumos de copa e limpeza</v>
      </c>
      <c r="E57" s="191" t="str">
        <v>Pregão</v>
      </c>
      <c r="F57" s="191" t="str">
        <v>NÃO</v>
      </c>
      <c r="G57" s="192" t="str">
        <v>Sim</v>
      </c>
      <c r="H57" s="192" t="str">
        <v>Sim</v>
      </c>
      <c r="I57" s="192" t="str">
        <v>Médio</v>
      </c>
      <c r="J57" s="193">
        <v>46029</v>
      </c>
      <c r="K57" s="193">
        <v>46060</v>
      </c>
      <c r="L57" s="193">
        <v>46060</v>
      </c>
      <c r="M57" s="193">
        <v>46127</v>
      </c>
      <c r="N57" s="193">
        <v>46188</v>
      </c>
      <c r="O57" s="192" t="str">
        <v>Mariana Abreu</v>
      </c>
      <c r="P57" s="192" t="str">
        <v/>
      </c>
      <c r="Q57" s="192" t="str">
        <v>Não se aplica</v>
      </c>
      <c r="R57" s="191" t="str">
        <v/>
      </c>
      <c r="S57" s="191" t="str">
        <v/>
      </c>
      <c r="T57" s="191" t="str">
        <v/>
      </c>
      <c r="U57" s="191" t="str">
        <v/>
      </c>
      <c r="V57" s="191" t="str">
        <v/>
      </c>
      <c r="W57" s="191" t="str">
        <v/>
      </c>
      <c r="X57" s="191" t="str">
        <v/>
      </c>
      <c r="Y57" s="191" t="str">
        <v/>
      </c>
      <c r="Z57" s="191" t="str">
        <v/>
      </c>
      <c r="AA57" s="191" t="str">
        <v/>
      </c>
    </row>
    <row r="58" spans="1:27" s="257" customFormat="1" ht="78" customHeight="1" x14ac:dyDescent="0.2">
      <c r="A58" s="254"/>
      <c r="B58" s="191" t="str">
        <v>DIE 250</v>
      </c>
      <c r="C58" s="191" t="str">
        <v>DIE</v>
      </c>
      <c r="D58" s="191" t="str">
        <v>Contratação de fornecimento contínuo de leite UHT</v>
      </c>
      <c r="E58" s="192" t="str">
        <v>Pregão</v>
      </c>
      <c r="F58" s="192" t="str">
        <v>NÃO</v>
      </c>
      <c r="G58" s="192" t="str">
        <v>Sim</v>
      </c>
      <c r="H58" s="192" t="str">
        <v>Sim</v>
      </c>
      <c r="I58" s="192" t="str">
        <v>Alto</v>
      </c>
      <c r="J58" s="193">
        <v>45998</v>
      </c>
      <c r="K58" s="193">
        <v>46029</v>
      </c>
      <c r="L58" s="193">
        <v>46029</v>
      </c>
      <c r="M58" s="193">
        <v>46060</v>
      </c>
      <c r="N58" s="193">
        <v>46118</v>
      </c>
      <c r="O58" s="192" t="str">
        <v>Luciano</v>
      </c>
      <c r="P58" s="192" t="str">
        <v/>
      </c>
      <c r="Q58" s="192" t="str">
        <v>Não se aplica</v>
      </c>
      <c r="R58" s="191" t="str">
        <v/>
      </c>
      <c r="S58" s="191" t="str">
        <v/>
      </c>
      <c r="T58" s="191" t="str">
        <v/>
      </c>
      <c r="U58" s="191" t="str">
        <v/>
      </c>
      <c r="V58" s="191" t="str">
        <v/>
      </c>
      <c r="W58" s="191" t="str">
        <v/>
      </c>
      <c r="X58" s="191" t="str">
        <v/>
      </c>
      <c r="Y58" s="191" t="str">
        <v/>
      </c>
      <c r="Z58" s="191" t="str">
        <v/>
      </c>
      <c r="AA58" s="191" t="str">
        <v/>
      </c>
    </row>
    <row r="59" spans="1:27" s="255" customFormat="1" ht="78" customHeight="1" x14ac:dyDescent="0.2">
      <c r="A59" s="256"/>
      <c r="B59" s="259" t="str">
        <v>DIE 251</v>
      </c>
      <c r="C59" s="259" t="str">
        <v>DIE</v>
      </c>
      <c r="D59" s="191" t="str">
        <v xml:space="preserve">Contratação de fornecimento contínuo de água mineral </v>
      </c>
      <c r="E59" s="258" t="str">
        <v>Pregão</v>
      </c>
      <c r="F59" s="258" t="str">
        <v>NÃO</v>
      </c>
      <c r="G59" s="258" t="str">
        <v>Sim</v>
      </c>
      <c r="H59" s="258" t="str">
        <v>Sim</v>
      </c>
      <c r="I59" s="258" t="str">
        <v>Alto</v>
      </c>
      <c r="J59" s="260">
        <v>46175</v>
      </c>
      <c r="K59" s="260">
        <v>46205</v>
      </c>
      <c r="L59" s="260">
        <v>46205</v>
      </c>
      <c r="M59" s="260">
        <v>46236</v>
      </c>
      <c r="N59" s="260">
        <v>46297</v>
      </c>
      <c r="O59" s="258" t="str">
        <v>Anna</v>
      </c>
      <c r="P59" s="258" t="str">
        <v/>
      </c>
      <c r="Q59" s="258" t="str">
        <v>Não se aplica</v>
      </c>
      <c r="R59" s="259" t="str">
        <v/>
      </c>
      <c r="S59" s="259" t="str">
        <v/>
      </c>
      <c r="T59" s="259" t="str">
        <v/>
      </c>
      <c r="U59" s="259" t="str">
        <v/>
      </c>
      <c r="V59" s="259" t="str">
        <v/>
      </c>
      <c r="W59" s="259" t="str">
        <v/>
      </c>
      <c r="X59" s="259" t="str">
        <v/>
      </c>
      <c r="Y59" s="259" t="str">
        <v/>
      </c>
      <c r="Z59" s="259" t="str">
        <v/>
      </c>
      <c r="AA59" s="259" t="str">
        <v/>
      </c>
    </row>
    <row r="60" spans="1:27" s="255" customFormat="1" ht="78" customHeight="1" x14ac:dyDescent="0.2">
      <c r="A60" s="256"/>
      <c r="B60" s="259" t="str">
        <v>DIE 252</v>
      </c>
      <c r="C60" s="259" t="str">
        <v>DIE</v>
      </c>
      <c r="D60" s="191" t="str">
        <v>Contratação de fornecimento contínuo de insumos de copa ( café e açucar )</v>
      </c>
      <c r="E60" s="258" t="str">
        <v>Pregão</v>
      </c>
      <c r="F60" s="258" t="str">
        <v>NÃO</v>
      </c>
      <c r="G60" s="258" t="str">
        <v>Sim</v>
      </c>
      <c r="H60" s="258" t="str">
        <v>Sim</v>
      </c>
      <c r="I60" s="258" t="str">
        <v>Médio</v>
      </c>
      <c r="J60" s="260">
        <v>46110</v>
      </c>
      <c r="K60" s="260">
        <v>46141</v>
      </c>
      <c r="L60" s="260">
        <v>46141</v>
      </c>
      <c r="M60" s="260">
        <v>46171</v>
      </c>
      <c r="N60" s="260">
        <v>46212</v>
      </c>
      <c r="O60" s="258" t="str">
        <v>Mariana Abreu</v>
      </c>
      <c r="P60" s="258" t="str">
        <v/>
      </c>
      <c r="Q60" s="258" t="str">
        <v>Não se aplica</v>
      </c>
      <c r="R60" s="259" t="str">
        <v/>
      </c>
      <c r="S60" s="259" t="str">
        <v/>
      </c>
      <c r="T60" s="259" t="str">
        <v/>
      </c>
      <c r="U60" s="259" t="str">
        <v/>
      </c>
      <c r="V60" s="259" t="str">
        <v/>
      </c>
      <c r="W60" s="259" t="str">
        <v/>
      </c>
      <c r="X60" s="259" t="str">
        <v/>
      </c>
      <c r="Y60" s="259" t="str">
        <v/>
      </c>
      <c r="Z60" s="259" t="str">
        <v/>
      </c>
      <c r="AA60" s="259" t="str">
        <v/>
      </c>
    </row>
    <row r="61" spans="1:27" s="255" customFormat="1" ht="78" customHeight="1" x14ac:dyDescent="0.2">
      <c r="A61" s="256"/>
      <c r="B61" s="259" t="str">
        <v>DIE 253</v>
      </c>
      <c r="C61" s="259" t="str">
        <v>DIE</v>
      </c>
      <c r="D61" s="191" t="str">
        <v xml:space="preserve">Contratação de refeições com bebidas (almoços e jantares) e/ou lanches para os participantes das sessões do Tribunal de Júri da Comarca da Capital (lanche), Balneário Camboriu (refeição e lanche), Laguna (lanche), Joinville (refeição/lanche) e Navegantes (refeição/lanche). </v>
      </c>
      <c r="E61" s="258" t="str">
        <v>Pregão</v>
      </c>
      <c r="F61" s="258" t="str">
        <v>NÃO</v>
      </c>
      <c r="G61" s="258" t="str">
        <v>Não</v>
      </c>
      <c r="H61" s="258" t="str">
        <v>Sim</v>
      </c>
      <c r="I61" s="258" t="str">
        <v>Alto</v>
      </c>
      <c r="J61" s="260">
        <v>46062</v>
      </c>
      <c r="K61" s="260">
        <v>46090</v>
      </c>
      <c r="L61" s="260">
        <v>46090</v>
      </c>
      <c r="M61" s="260">
        <v>46121</v>
      </c>
      <c r="N61" s="260">
        <v>46182</v>
      </c>
      <c r="O61" s="258" t="str">
        <v>Fabiana</v>
      </c>
      <c r="P61" s="258" t="str">
        <v/>
      </c>
      <c r="Q61" s="258" t="str">
        <v>Não se aplica</v>
      </c>
      <c r="R61" s="259" t="str">
        <v/>
      </c>
      <c r="S61" s="259" t="str">
        <v/>
      </c>
      <c r="T61" s="259" t="str">
        <v/>
      </c>
      <c r="U61" s="259" t="str">
        <v/>
      </c>
      <c r="V61" s="259" t="str">
        <v/>
      </c>
      <c r="W61" s="259" t="str">
        <v/>
      </c>
      <c r="X61" s="259" t="str">
        <v/>
      </c>
      <c r="Y61" s="259" t="str">
        <v/>
      </c>
      <c r="Z61" s="259" t="str">
        <v/>
      </c>
      <c r="AA61" s="259" t="str">
        <v/>
      </c>
    </row>
    <row r="62" spans="1:27" s="255" customFormat="1" ht="78" customHeight="1" x14ac:dyDescent="0.2">
      <c r="A62" s="256"/>
      <c r="B62" s="259" t="str">
        <v>DIE 254</v>
      </c>
      <c r="C62" s="259" t="str">
        <v>DIE</v>
      </c>
      <c r="D62" s="191" t="str">
        <v xml:space="preserve">Seguro da frota própria do PJSC. </v>
      </c>
      <c r="E62" s="258" t="str">
        <v>Pregão</v>
      </c>
      <c r="F62" s="258" t="str">
        <v>NÃO</v>
      </c>
      <c r="G62" s="258" t="str">
        <v>NÃO</v>
      </c>
      <c r="H62" s="258" t="str">
        <v>Sim</v>
      </c>
      <c r="I62" s="258" t="str">
        <v>Alto</v>
      </c>
      <c r="J62" s="260">
        <v>45945</v>
      </c>
      <c r="K62" s="260">
        <v>45976</v>
      </c>
      <c r="L62" s="260">
        <v>46006</v>
      </c>
      <c r="M62" s="260">
        <v>46054</v>
      </c>
      <c r="N62" s="260">
        <v>46143</v>
      </c>
      <c r="O62" s="258" t="str">
        <v>Fabiana</v>
      </c>
      <c r="P62" s="258" t="str">
        <v/>
      </c>
      <c r="Q62" s="258" t="str">
        <v>Não se aplica</v>
      </c>
      <c r="R62" s="259" t="str">
        <v/>
      </c>
      <c r="S62" s="259" t="str">
        <v/>
      </c>
      <c r="T62" s="259" t="str">
        <v/>
      </c>
      <c r="U62" s="259" t="str">
        <v/>
      </c>
      <c r="V62" s="259" t="str">
        <v/>
      </c>
      <c r="W62" s="259" t="str">
        <v/>
      </c>
      <c r="X62" s="259" t="str">
        <v/>
      </c>
      <c r="Y62" s="259" t="str">
        <v/>
      </c>
      <c r="Z62" s="259" t="str">
        <v/>
      </c>
      <c r="AA62" s="259" t="str">
        <v/>
      </c>
    </row>
    <row r="63" spans="1:27" s="255" customFormat="1" ht="78" customHeight="1" x14ac:dyDescent="0.2">
      <c r="A63" s="256"/>
      <c r="B63" s="259" t="str">
        <v>DIE 255</v>
      </c>
      <c r="C63" s="259" t="str">
        <v>DIE</v>
      </c>
      <c r="D63" s="191" t="str">
        <v>Contratação de prestação de serviços continuados de motorista, em regime de dedicação exclusiva de mão de obra, a serem executados nas sedes administrativas do TJSC</v>
      </c>
      <c r="E63" s="258" t="str">
        <v>Pregão</v>
      </c>
      <c r="F63" s="258" t="str">
        <v>Sim</v>
      </c>
      <c r="G63" s="258" t="str">
        <v>Não</v>
      </c>
      <c r="H63" s="258" t="str">
        <v>Sim</v>
      </c>
      <c r="I63" s="258" t="str">
        <v>Médio</v>
      </c>
      <c r="J63" s="260">
        <v>46055</v>
      </c>
      <c r="K63" s="260">
        <v>46146</v>
      </c>
      <c r="L63" s="260">
        <v>46174</v>
      </c>
      <c r="M63" s="260">
        <v>46204</v>
      </c>
      <c r="N63" s="260">
        <v>46296</v>
      </c>
      <c r="O63" s="258" t="str">
        <v>Fabiana</v>
      </c>
      <c r="P63" s="258" t="str">
        <v/>
      </c>
      <c r="Q63" s="258" t="str">
        <v>Luciano</v>
      </c>
      <c r="R63" s="259" t="str">
        <v/>
      </c>
      <c r="S63" s="259" t="str">
        <v/>
      </c>
      <c r="T63" s="259" t="str">
        <v/>
      </c>
      <c r="U63" s="259" t="str">
        <v/>
      </c>
      <c r="V63" s="259" t="str">
        <v/>
      </c>
      <c r="W63" s="259" t="str">
        <v/>
      </c>
      <c r="X63" s="259" t="str">
        <v/>
      </c>
      <c r="Y63" s="259" t="str">
        <v/>
      </c>
      <c r="Z63" s="259" t="str">
        <v/>
      </c>
      <c r="AA63" s="259" t="str">
        <v/>
      </c>
    </row>
    <row r="64" spans="1:27" s="255" customFormat="1" ht="78" customHeight="1" x14ac:dyDescent="0.2">
      <c r="A64" s="256"/>
      <c r="B64" s="259" t="str">
        <v>DIE 257</v>
      </c>
      <c r="C64" s="259" t="str">
        <v>DIE</v>
      </c>
      <c r="D64" s="191" t="str">
        <v>Aluguel de veículos elétricos ou híbridos para 27 comarcas e Locação mensal para 4 veículos do curso de direção.</v>
      </c>
      <c r="E64" s="258" t="str">
        <v>Pregão</v>
      </c>
      <c r="F64" s="258" t="str">
        <v>NÃO</v>
      </c>
      <c r="G64" s="258" t="str">
        <v>NÃO</v>
      </c>
      <c r="H64" s="258" t="str">
        <v>Sim</v>
      </c>
      <c r="I64" s="258" t="str">
        <v>Médio</v>
      </c>
      <c r="J64" s="260">
        <v>45981</v>
      </c>
      <c r="K64" s="260">
        <v>46011</v>
      </c>
      <c r="L64" s="260">
        <v>46054</v>
      </c>
      <c r="M64" s="260">
        <v>46082</v>
      </c>
      <c r="N64" s="260">
        <v>46174</v>
      </c>
      <c r="O64" s="258" t="str">
        <v>Vanessa Borges</v>
      </c>
      <c r="P64" s="258" t="str">
        <v/>
      </c>
      <c r="Q64" s="258" t="str">
        <v>Não se aplica</v>
      </c>
      <c r="R64" s="259" t="str">
        <v/>
      </c>
      <c r="S64" s="259" t="str">
        <v/>
      </c>
      <c r="T64" s="259" t="str">
        <v/>
      </c>
      <c r="U64" s="259" t="str">
        <v/>
      </c>
      <c r="V64" s="259" t="str">
        <v/>
      </c>
      <c r="W64" s="259" t="str">
        <v/>
      </c>
      <c r="X64" s="259" t="str">
        <v/>
      </c>
      <c r="Y64" s="259" t="str">
        <v/>
      </c>
      <c r="Z64" s="259" t="str">
        <v/>
      </c>
      <c r="AA64" s="259" t="str">
        <v/>
      </c>
    </row>
    <row r="65" spans="1:27" s="255" customFormat="1" ht="78" customHeight="1" x14ac:dyDescent="0.2">
      <c r="A65" s="256"/>
      <c r="B65" s="259" t="str">
        <v>DIE 258</v>
      </c>
      <c r="C65" s="259" t="str">
        <v>DIE</v>
      </c>
      <c r="D65" s="191" t="str">
        <v>Prestação de serviços continuados de locação de veículos, sem motorista e sem combustível, com quilometragem livre, para o Poder Judiciário do Estado de Santa Catarina – PJSC (Corolla CTI). Serviço de locação eventual de veículos.</v>
      </c>
      <c r="E65" s="258" t="str">
        <v>Pregão</v>
      </c>
      <c r="F65" s="258" t="str">
        <v>NÃO</v>
      </c>
      <c r="G65" s="258" t="str">
        <v>Não</v>
      </c>
      <c r="H65" s="258" t="str">
        <v>Sim</v>
      </c>
      <c r="I65" s="258" t="str">
        <v>Alto</v>
      </c>
      <c r="J65" s="260">
        <v>46241</v>
      </c>
      <c r="K65" s="260">
        <v>46302</v>
      </c>
      <c r="L65" s="260">
        <v>46333</v>
      </c>
      <c r="M65" s="260">
        <v>46363</v>
      </c>
      <c r="N65" s="260">
        <v>46425</v>
      </c>
      <c r="O65" s="258" t="str">
        <v>Anna</v>
      </c>
      <c r="P65" s="258" t="str">
        <v/>
      </c>
      <c r="Q65" s="258" t="str">
        <v>Não se aplica</v>
      </c>
      <c r="R65" s="259" t="str">
        <v/>
      </c>
      <c r="S65" s="259" t="str">
        <v/>
      </c>
      <c r="T65" s="259" t="str">
        <v/>
      </c>
      <c r="U65" s="259" t="str">
        <v/>
      </c>
      <c r="V65" s="259" t="str">
        <v/>
      </c>
      <c r="W65" s="259" t="str">
        <v/>
      </c>
      <c r="X65" s="259" t="str">
        <v/>
      </c>
      <c r="Y65" s="259" t="str">
        <v/>
      </c>
      <c r="Z65" s="259" t="str">
        <v/>
      </c>
      <c r="AA65" s="259" t="str">
        <v/>
      </c>
    </row>
    <row r="66" spans="1:27" s="255" customFormat="1" ht="78" customHeight="1" x14ac:dyDescent="0.2">
      <c r="A66" s="256"/>
      <c r="B66" s="259" t="str">
        <v>DIE 259</v>
      </c>
      <c r="C66" s="259" t="str">
        <v>DIE</v>
      </c>
      <c r="D66" s="191" t="str">
        <v>Prestação de serviço continuado de intermediação e agenciamento de transporte de passageiros, por meio de serviço de transporte remunerado privado individual de passageiros ou de serviço de táxi, no regime de empreitada por preço unitário, com fornecimento de plataforma web e aplicativo para smartphone, a fim de atender às necessidades de deslocamento do Poder Judiciário do Estado de Santa Catarina</v>
      </c>
      <c r="E66" s="258" t="str">
        <v>Pregão</v>
      </c>
      <c r="F66" s="258" t="str">
        <v>NÃO</v>
      </c>
      <c r="G66" s="258" t="str">
        <v>Não</v>
      </c>
      <c r="H66" s="258" t="str">
        <v>Sim</v>
      </c>
      <c r="I66" s="258" t="str">
        <v>Alto</v>
      </c>
      <c r="J66" s="260">
        <v>46249</v>
      </c>
      <c r="K66" s="260">
        <v>46310</v>
      </c>
      <c r="L66" s="260">
        <v>46341</v>
      </c>
      <c r="M66" s="260">
        <v>46371</v>
      </c>
      <c r="N66" s="260">
        <v>46461</v>
      </c>
      <c r="O66" s="258" t="str">
        <v>Fabiana</v>
      </c>
      <c r="P66" s="258" t="str">
        <v/>
      </c>
      <c r="Q66" s="258" t="str">
        <v>Não se aplica</v>
      </c>
      <c r="R66" s="259" t="str">
        <v/>
      </c>
      <c r="S66" s="259" t="str">
        <v/>
      </c>
      <c r="T66" s="259" t="str">
        <v/>
      </c>
      <c r="U66" s="259" t="str">
        <v/>
      </c>
      <c r="V66" s="259" t="str">
        <v/>
      </c>
      <c r="W66" s="259" t="str">
        <v/>
      </c>
      <c r="X66" s="259" t="str">
        <v/>
      </c>
      <c r="Y66" s="259" t="str">
        <v/>
      </c>
      <c r="Z66" s="259" t="str">
        <v/>
      </c>
      <c r="AA66" s="259" t="str">
        <v/>
      </c>
    </row>
    <row r="67" spans="1:27" s="255" customFormat="1" ht="78" customHeight="1" x14ac:dyDescent="0.2">
      <c r="A67" s="256"/>
      <c r="B67" s="259" t="str">
        <v>DIE 260</v>
      </c>
      <c r="C67" s="259" t="str">
        <v>DIE</v>
      </c>
      <c r="D67" s="191" t="str">
        <v>Prestação de serviços continuados de agenciamento de viagens, compreendendo cotação, reserva, emissão, alteração, remarcação e/ou cancelamento de passagens aéreas, nacionais ou internacionais, e emissão de seguro de assistência em viagem internacional, com disponibilização de sistema informatizado de gestão de viagens corporativas (selfbooking), sem ônus para o Poder Judiciário do Estado de Santa Catarina</v>
      </c>
      <c r="E67" s="258" t="str">
        <v>Pregão</v>
      </c>
      <c r="F67" s="258" t="str">
        <v>SIM</v>
      </c>
      <c r="G67" s="258" t="str">
        <v>Não</v>
      </c>
      <c r="H67" s="258" t="str">
        <v>Sim</v>
      </c>
      <c r="I67" s="258" t="str">
        <v>Alto</v>
      </c>
      <c r="J67" s="260">
        <v>46240</v>
      </c>
      <c r="K67" s="260">
        <v>46301</v>
      </c>
      <c r="L67" s="260">
        <v>46332</v>
      </c>
      <c r="M67" s="260">
        <v>46362</v>
      </c>
      <c r="N67" s="260">
        <v>46452</v>
      </c>
      <c r="O67" s="258" t="str">
        <v>Vanessa Borges</v>
      </c>
      <c r="P67" s="258" t="str">
        <v/>
      </c>
      <c r="Q67" s="258" t="str">
        <v>Anna</v>
      </c>
      <c r="R67" s="259" t="str">
        <v/>
      </c>
      <c r="S67" s="259" t="str">
        <v/>
      </c>
      <c r="T67" s="259" t="str">
        <v/>
      </c>
      <c r="U67" s="259" t="str">
        <v/>
      </c>
      <c r="V67" s="259" t="str">
        <v/>
      </c>
      <c r="W67" s="259" t="str">
        <v/>
      </c>
      <c r="X67" s="259" t="str">
        <v/>
      </c>
      <c r="Y67" s="259" t="str">
        <v/>
      </c>
      <c r="Z67" s="259" t="str">
        <v/>
      </c>
      <c r="AA67" s="259" t="str">
        <v/>
      </c>
    </row>
    <row r="68" spans="1:27" s="257" customFormat="1" ht="78" customHeight="1" x14ac:dyDescent="0.2">
      <c r="A68" s="254"/>
      <c r="B68" s="259" t="str">
        <v>DIE247</v>
      </c>
      <c r="C68" s="191" t="str">
        <v>DIE</v>
      </c>
      <c r="D68" s="191" t="str">
        <v>A contratação de serviços continuados de apoio técnico especializado em tecnologia da informação, com dedicação exclusiva, em razão da necessidade de ampliar a capacidade de atendimento às crescentes demandas internas e externas relacionadas ao desenvolvimento, sustentação e segurança de sistemas. </v>
      </c>
      <c r="E68" s="191" t="str">
        <v>Pregão</v>
      </c>
      <c r="F68" s="191" t="str">
        <v>SIM</v>
      </c>
      <c r="G68" s="192" t="str">
        <v>Não</v>
      </c>
      <c r="H68" s="192" t="str">
        <v>Sim</v>
      </c>
      <c r="I68" s="192" t="str">
        <v>Médio</v>
      </c>
      <c r="J68" s="193">
        <v>46082</v>
      </c>
      <c r="K68" s="193">
        <v>46174</v>
      </c>
      <c r="L68" s="193">
        <v>46175</v>
      </c>
      <c r="M68" s="193">
        <v>46266</v>
      </c>
      <c r="N68" s="193">
        <v>46357</v>
      </c>
      <c r="O68" s="192" t="str">
        <v>Mariana Abreu</v>
      </c>
      <c r="P68" s="192" t="str">
        <v/>
      </c>
      <c r="Q68" s="192" t="str">
        <v>Vanessa Borges</v>
      </c>
      <c r="R68" s="191" t="str">
        <v>0041871-97.2025.8.24.0710</v>
      </c>
      <c r="S68" s="191" t="str">
        <v/>
      </c>
      <c r="T68" s="191" t="str">
        <v/>
      </c>
      <c r="U68" s="191" t="str">
        <v/>
      </c>
      <c r="V68" s="191" t="str">
        <v/>
      </c>
      <c r="W68" s="191" t="str">
        <v/>
      </c>
      <c r="X68" s="191" t="str">
        <v/>
      </c>
      <c r="Y68" s="191" t="str">
        <v/>
      </c>
      <c r="Z68" s="191" t="str">
        <v/>
      </c>
      <c r="AA68" s="191" t="str">
        <v/>
      </c>
    </row>
    <row r="69" spans="1:27" s="257" customFormat="1" ht="78" customHeight="1" x14ac:dyDescent="0.2">
      <c r="A69" s="254"/>
      <c r="B69" s="191" t="str">
        <v>DIE248</v>
      </c>
      <c r="C69" s="191" t="str">
        <v>DIE</v>
      </c>
      <c r="D69" s="191" t="str">
        <v>Contratação de serviços continuados de desinsetização para Comarcas da Grande Florianópolis, TJSC e unidades administrativas</v>
      </c>
      <c r="E69" s="191" t="str">
        <v>Pregão</v>
      </c>
      <c r="F69" s="191" t="str">
        <v>NÃO</v>
      </c>
      <c r="G69" s="191" t="str">
        <v>Não</v>
      </c>
      <c r="H69" s="191" t="str">
        <v>Sim</v>
      </c>
      <c r="I69" s="191" t="str">
        <v>Médio</v>
      </c>
      <c r="J69" s="194">
        <v>46286</v>
      </c>
      <c r="K69" s="194">
        <v>46316</v>
      </c>
      <c r="L69" s="194">
        <v>46316</v>
      </c>
      <c r="M69" s="194">
        <v>46375</v>
      </c>
      <c r="N69" s="194">
        <v>46409</v>
      </c>
      <c r="O69" s="192" t="str">
        <v>Luciano</v>
      </c>
      <c r="P69" s="192" t="str">
        <v/>
      </c>
      <c r="Q69" s="192" t="str">
        <v>Não se aplica</v>
      </c>
      <c r="R69" s="191" t="str">
        <v/>
      </c>
      <c r="S69" s="191" t="str">
        <v/>
      </c>
      <c r="T69" s="191" t="str">
        <v/>
      </c>
      <c r="U69" s="191" t="str">
        <v/>
      </c>
      <c r="V69" s="191" t="str">
        <v/>
      </c>
      <c r="W69" s="191" t="str">
        <v/>
      </c>
      <c r="X69" s="191" t="str">
        <v/>
      </c>
      <c r="Y69" s="191" t="str">
        <v/>
      </c>
      <c r="Z69" s="191" t="str">
        <v/>
      </c>
      <c r="AA69" s="191" t="str">
        <v/>
      </c>
    </row>
    <row r="70" spans="1:27" s="255" customFormat="1" ht="78" customHeight="1" x14ac:dyDescent="0.2">
      <c r="A70" s="256"/>
      <c r="B70" s="259" t="str">
        <v>DIE256</v>
      </c>
      <c r="C70" s="259" t="str">
        <v>DIE</v>
      </c>
      <c r="D70" s="191" t="str">
        <v>Contratação de serviços continuados de apoio técnico, suporte e desenvolvimento de análises de dados de caráter descritivo, diagnóstico, prescritivo e preditivo, por meio de cientistas de dados</v>
      </c>
      <c r="E70" s="258" t="str">
        <v>Pregão</v>
      </c>
      <c r="F70" s="258" t="str">
        <v>não</v>
      </c>
      <c r="G70" s="258" t="str">
        <v>Não</v>
      </c>
      <c r="H70" s="258" t="str">
        <v>Sim</v>
      </c>
      <c r="I70" s="258" t="str">
        <v>Alto</v>
      </c>
      <c r="J70" s="260">
        <v>46000</v>
      </c>
      <c r="K70" s="260">
        <v>46062</v>
      </c>
      <c r="L70" s="260">
        <v>46090</v>
      </c>
      <c r="M70" s="260">
        <v>46120</v>
      </c>
      <c r="N70" s="260">
        <v>46211</v>
      </c>
      <c r="O70" s="258" t="str">
        <v>Anna</v>
      </c>
      <c r="P70" s="258" t="str">
        <v/>
      </c>
      <c r="Q70" s="258" t="str">
        <v>Não se aplica</v>
      </c>
      <c r="R70" s="259" t="str">
        <v/>
      </c>
      <c r="S70" s="259" t="str">
        <v/>
      </c>
      <c r="T70" s="259" t="str">
        <v/>
      </c>
      <c r="U70" s="259" t="str">
        <v/>
      </c>
      <c r="V70" s="259" t="str">
        <v/>
      </c>
      <c r="W70" s="259" t="str">
        <v/>
      </c>
      <c r="X70" s="259" t="str">
        <v/>
      </c>
      <c r="Y70" s="259" t="str">
        <v/>
      </c>
      <c r="Z70" s="259" t="str">
        <v/>
      </c>
      <c r="AA70" s="259" t="str">
        <v/>
      </c>
    </row>
    <row r="71" spans="1:27" s="255" customFormat="1" ht="78" customHeight="1" x14ac:dyDescent="0.2">
      <c r="A71" s="256"/>
      <c r="B71" s="259" t="str">
        <v>DMP 001</v>
      </c>
      <c r="C71" s="259" t="str">
        <v>DMP</v>
      </c>
      <c r="D71" s="191" t="str">
        <v>Fornecimento continuado estimado do item papel A4</v>
      </c>
      <c r="E71" s="258" t="str">
        <v>Pregão</v>
      </c>
      <c r="F71" s="258" t="str">
        <v>não</v>
      </c>
      <c r="G71" s="258" t="str">
        <v>Sim</v>
      </c>
      <c r="H71" s="258" t="str">
        <v>Sim</v>
      </c>
      <c r="I71" s="258" t="str">
        <v>Médio</v>
      </c>
      <c r="J71" s="260">
        <v>46235</v>
      </c>
      <c r="K71" s="260">
        <v>46254</v>
      </c>
      <c r="L71" s="260">
        <v>46266</v>
      </c>
      <c r="M71" s="260">
        <v>46281</v>
      </c>
      <c r="N71" s="260">
        <v>46373</v>
      </c>
      <c r="O71" s="258" t="str">
        <v>Mariana Abreu</v>
      </c>
      <c r="P71" s="258" t="str">
        <v/>
      </c>
      <c r="Q71" s="258" t="str">
        <v>Não se aplica</v>
      </c>
      <c r="R71" s="259" t="str">
        <v/>
      </c>
      <c r="S71" s="259" t="str">
        <v/>
      </c>
      <c r="T71" s="259" t="str">
        <v/>
      </c>
      <c r="U71" s="259" t="str">
        <v/>
      </c>
      <c r="V71" s="259" t="str">
        <v/>
      </c>
      <c r="W71" s="259" t="str">
        <v/>
      </c>
      <c r="X71" s="259" t="str">
        <v/>
      </c>
      <c r="Y71" s="259" t="str">
        <v/>
      </c>
      <c r="Z71" s="259" t="str">
        <v/>
      </c>
      <c r="AA71" s="259" t="str">
        <v/>
      </c>
    </row>
    <row r="72" spans="1:27" s="255" customFormat="1" ht="78" customHeight="1" x14ac:dyDescent="0.2">
      <c r="A72" s="256"/>
      <c r="B72" s="259" t="str">
        <v>DMP 002</v>
      </c>
      <c r="C72" s="259" t="str">
        <v>DMP</v>
      </c>
      <c r="D72" s="191" t="str">
        <v>Fornecimento continuado estimado dos itens papel toalha e papel higiênico</v>
      </c>
      <c r="E72" s="258" t="str">
        <v>Pregão</v>
      </c>
      <c r="F72" s="258" t="str">
        <v>não</v>
      </c>
      <c r="G72" s="258" t="str">
        <v>Sim</v>
      </c>
      <c r="H72" s="258" t="str">
        <v>Sim</v>
      </c>
      <c r="I72" s="258" t="str">
        <v>Médio</v>
      </c>
      <c r="J72" s="260">
        <v>46204</v>
      </c>
      <c r="K72" s="260">
        <v>46223</v>
      </c>
      <c r="L72" s="260">
        <v>46235</v>
      </c>
      <c r="M72" s="260">
        <v>46250</v>
      </c>
      <c r="N72" s="260">
        <v>46343</v>
      </c>
      <c r="O72" s="258" t="str">
        <v>Luciano</v>
      </c>
      <c r="P72" s="258" t="str">
        <v/>
      </c>
      <c r="Q72" s="258" t="str">
        <v>Não se aplica</v>
      </c>
      <c r="R72" s="259" t="str">
        <v/>
      </c>
      <c r="S72" s="259" t="str">
        <v/>
      </c>
      <c r="T72" s="259" t="str">
        <v/>
      </c>
      <c r="U72" s="259" t="str">
        <v/>
      </c>
      <c r="V72" s="259" t="str">
        <v/>
      </c>
      <c r="W72" s="259" t="str">
        <v/>
      </c>
      <c r="X72" s="259" t="str">
        <v/>
      </c>
      <c r="Y72" s="259" t="str">
        <v/>
      </c>
      <c r="Z72" s="259" t="str">
        <v/>
      </c>
      <c r="AA72" s="259" t="str">
        <v/>
      </c>
    </row>
    <row r="73" spans="1:27" s="255" customFormat="1" ht="78" customHeight="1" x14ac:dyDescent="0.2">
      <c r="A73" s="256"/>
      <c r="B73" s="259" t="str">
        <v>DMP 003</v>
      </c>
      <c r="C73" s="259" t="str">
        <v>DMP</v>
      </c>
      <c r="D73" s="191" t="str">
        <v>Fornecimento continuado estimado de itens de limpeza</v>
      </c>
      <c r="E73" s="258" t="str">
        <v>Pregão</v>
      </c>
      <c r="F73" s="258" t="str">
        <v>não</v>
      </c>
      <c r="G73" s="258" t="str">
        <v>sim</v>
      </c>
      <c r="H73" s="258" t="str">
        <v>Sim</v>
      </c>
      <c r="I73" s="258" t="str">
        <v>Médio</v>
      </c>
      <c r="J73" s="260">
        <v>46218</v>
      </c>
      <c r="K73" s="260">
        <v>46239</v>
      </c>
      <c r="L73" s="260">
        <v>46249</v>
      </c>
      <c r="M73" s="260">
        <v>46266</v>
      </c>
      <c r="N73" s="260">
        <v>46366</v>
      </c>
      <c r="O73" s="258" t="str">
        <v>Anna</v>
      </c>
      <c r="P73" s="258" t="str">
        <v/>
      </c>
      <c r="Q73" s="258" t="str">
        <v>Não se aplica</v>
      </c>
      <c r="R73" s="259" t="str">
        <v/>
      </c>
      <c r="S73" s="259" t="str">
        <v/>
      </c>
      <c r="T73" s="259" t="str">
        <v/>
      </c>
      <c r="U73" s="259" t="str">
        <v/>
      </c>
      <c r="V73" s="259" t="str">
        <v/>
      </c>
      <c r="W73" s="259" t="str">
        <v/>
      </c>
      <c r="X73" s="259" t="str">
        <v/>
      </c>
      <c r="Y73" s="259" t="str">
        <v/>
      </c>
      <c r="Z73" s="259" t="str">
        <v/>
      </c>
      <c r="AA73" s="259" t="str">
        <v/>
      </c>
    </row>
    <row r="74" spans="1:27" s="255" customFormat="1" ht="78" customHeight="1" x14ac:dyDescent="0.2">
      <c r="A74" s="256"/>
      <c r="B74" s="259" t="str">
        <v>DMP 004</v>
      </c>
      <c r="C74" s="259" t="str">
        <v>DMP</v>
      </c>
      <c r="D74" s="191" t="str">
        <v>Fornecimento continuado estimado de suprimentos de informática estocáveis</v>
      </c>
      <c r="E74" s="258" t="str">
        <v>Pregão</v>
      </c>
      <c r="F74" s="258" t="str">
        <v>não</v>
      </c>
      <c r="G74" s="258" t="str">
        <v>Sim</v>
      </c>
      <c r="H74" s="258" t="str">
        <v>Sim</v>
      </c>
      <c r="I74" s="258" t="str">
        <v>Médio</v>
      </c>
      <c r="J74" s="260">
        <v>46054</v>
      </c>
      <c r="K74" s="260">
        <v>46081</v>
      </c>
      <c r="L74" s="260">
        <v>46091</v>
      </c>
      <c r="M74" s="260">
        <v>46113</v>
      </c>
      <c r="N74" s="260">
        <v>46213</v>
      </c>
      <c r="O74" s="258" t="str">
        <v>Vanessa Borges</v>
      </c>
      <c r="P74" s="258" t="str">
        <v/>
      </c>
      <c r="Q74" s="258" t="str">
        <v>Não se aplica</v>
      </c>
      <c r="R74" s="259" t="str">
        <v/>
      </c>
      <c r="S74" s="259" t="str">
        <v/>
      </c>
      <c r="T74" s="259" t="str">
        <v/>
      </c>
      <c r="U74" s="259" t="str">
        <v/>
      </c>
      <c r="V74" s="259" t="str">
        <v/>
      </c>
      <c r="W74" s="259" t="str">
        <v/>
      </c>
      <c r="X74" s="259" t="str">
        <v/>
      </c>
      <c r="Y74" s="259" t="str">
        <v/>
      </c>
      <c r="Z74" s="259" t="str">
        <v/>
      </c>
      <c r="AA74" s="259" t="str">
        <v/>
      </c>
    </row>
    <row r="75" spans="1:27" s="255" customFormat="1" ht="78" customHeight="1" x14ac:dyDescent="0.2">
      <c r="A75" s="256"/>
      <c r="B75" s="259" t="str">
        <v>DMP 005</v>
      </c>
      <c r="C75" s="259" t="str">
        <v>DMP</v>
      </c>
      <c r="D75" s="191" t="str">
        <v>Aquisição de empihadeira elétrica</v>
      </c>
      <c r="E75" s="258" t="str">
        <v>Pregão</v>
      </c>
      <c r="F75" s="258" t="str">
        <v>não</v>
      </c>
      <c r="G75" s="258" t="str">
        <v>Não</v>
      </c>
      <c r="H75" s="258" t="str">
        <v>Sim</v>
      </c>
      <c r="I75" s="258" t="str">
        <v>Médio</v>
      </c>
      <c r="J75" s="260">
        <v>46058</v>
      </c>
      <c r="K75" s="260">
        <v>46081</v>
      </c>
      <c r="L75" s="260">
        <v>46091</v>
      </c>
      <c r="M75" s="260">
        <v>46113</v>
      </c>
      <c r="N75" s="260">
        <v>46213</v>
      </c>
      <c r="O75" s="258" t="str">
        <v>Mariana Abreu</v>
      </c>
      <c r="P75" s="258" t="str">
        <v/>
      </c>
      <c r="Q75" s="258" t="str">
        <v>Não se aplica</v>
      </c>
      <c r="R75" s="259" t="str">
        <v/>
      </c>
      <c r="S75" s="259" t="str">
        <v/>
      </c>
      <c r="T75" s="259" t="str">
        <v/>
      </c>
      <c r="U75" s="259" t="str">
        <v/>
      </c>
      <c r="V75" s="259" t="str">
        <v/>
      </c>
      <c r="W75" s="259" t="str">
        <v/>
      </c>
      <c r="X75" s="259" t="str">
        <v/>
      </c>
      <c r="Y75" s="259" t="str">
        <v/>
      </c>
      <c r="Z75" s="259" t="str">
        <v/>
      </c>
      <c r="AA75" s="259" t="str">
        <v/>
      </c>
    </row>
    <row r="76" spans="1:27" s="255" customFormat="1" ht="78" customHeight="1" x14ac:dyDescent="0.2">
      <c r="A76" s="256"/>
      <c r="B76" s="259" t="str">
        <v>DMP 006</v>
      </c>
      <c r="C76" s="259" t="str">
        <v>DMP</v>
      </c>
      <c r="D76" s="191" t="str">
        <v>Contratação de serviços continuados de outsourcing para operação de Almoxarifado Virtual, buscando o fornecimento de materiais de consumo, sob demanda, com entrega porta-a-porta, destinados a todas as unidades judiciais e administrativas integrantes do Poder Judiciário do Estado de Santa Catarina.</v>
      </c>
      <c r="E76" s="258" t="str">
        <v>Pregão</v>
      </c>
      <c r="F76" s="258" t="str">
        <v>sim</v>
      </c>
      <c r="G76" s="258" t="str">
        <v>Não</v>
      </c>
      <c r="H76" s="258" t="str">
        <v>Sim</v>
      </c>
      <c r="I76" s="258" t="str">
        <v>Alto</v>
      </c>
      <c r="J76" s="260">
        <v>45936</v>
      </c>
      <c r="K76" s="260">
        <v>46045</v>
      </c>
      <c r="L76" s="260">
        <v>46054</v>
      </c>
      <c r="M76" s="260">
        <v>46082</v>
      </c>
      <c r="N76" s="260">
        <v>46174</v>
      </c>
      <c r="O76" s="258" t="str">
        <v>Monica</v>
      </c>
      <c r="P76" s="258" t="str">
        <v/>
      </c>
      <c r="Q76" s="258" t="str">
        <v>Vanessa Borges</v>
      </c>
      <c r="R76" s="259" t="str">
        <v>0082962-70.2025.8.24.0710</v>
      </c>
      <c r="S76" s="259" t="str">
        <v/>
      </c>
      <c r="T76" s="259" t="str">
        <v/>
      </c>
      <c r="U76" s="259" t="str">
        <v/>
      </c>
      <c r="V76" s="259" t="str">
        <v/>
      </c>
      <c r="W76" s="259" t="str">
        <v/>
      </c>
      <c r="X76" s="259" t="str">
        <v/>
      </c>
      <c r="Y76" s="259" t="str">
        <v/>
      </c>
      <c r="Z76" s="259" t="str">
        <v/>
      </c>
      <c r="AA76" s="259" t="str">
        <v/>
      </c>
    </row>
    <row r="77" spans="1:27" s="255" customFormat="1" ht="78" customHeight="1" x14ac:dyDescent="0.2">
      <c r="A77" s="256"/>
      <c r="B77" s="259" t="str">
        <v>DMP 007</v>
      </c>
      <c r="C77" s="259" t="str">
        <v>DMP</v>
      </c>
      <c r="D77" s="191" t="str">
        <v xml:space="preserve">Fornecimento continuado estimado de Mobiliários Padronizados </v>
      </c>
      <c r="E77" s="258" t="str">
        <v>Pregão</v>
      </c>
      <c r="F77" s="258" t="str">
        <v>SIM</v>
      </c>
      <c r="G77" s="258" t="str">
        <v>Sim</v>
      </c>
      <c r="H77" s="258" t="str">
        <v>Sim</v>
      </c>
      <c r="I77" s="258" t="str">
        <v>Médio</v>
      </c>
      <c r="J77" s="260">
        <v>46113</v>
      </c>
      <c r="K77" s="260">
        <v>46193</v>
      </c>
      <c r="L77" s="260">
        <v>46204</v>
      </c>
      <c r="M77" s="260">
        <v>46266</v>
      </c>
      <c r="N77" s="260">
        <v>46327</v>
      </c>
      <c r="O77" s="258" t="str">
        <v>Monica</v>
      </c>
      <c r="P77" s="258" t="str">
        <v/>
      </c>
      <c r="Q77" s="258" t="str">
        <v>Anna</v>
      </c>
      <c r="R77" s="259" t="str">
        <v/>
      </c>
      <c r="S77" s="259" t="str">
        <v/>
      </c>
      <c r="T77" s="259" t="str">
        <v/>
      </c>
      <c r="U77" s="259" t="str">
        <v/>
      </c>
      <c r="V77" s="259" t="str">
        <v/>
      </c>
      <c r="W77" s="259" t="str">
        <v/>
      </c>
      <c r="X77" s="259" t="str">
        <v/>
      </c>
      <c r="Y77" s="259" t="str">
        <v/>
      </c>
      <c r="Z77" s="259" t="str">
        <v/>
      </c>
      <c r="AA77" s="259" t="str">
        <v/>
      </c>
    </row>
    <row r="78" spans="1:27" s="255" customFormat="1" ht="78" customHeight="1" x14ac:dyDescent="0.2">
      <c r="A78" s="256"/>
      <c r="B78" s="258" t="str">
        <v>DMP 008</v>
      </c>
      <c r="C78" s="258" t="str">
        <v>DMP</v>
      </c>
      <c r="D78" s="192" t="str">
        <v>Fornecimento continuado estimado de Etiquetas e Coletora de Dados RFID</v>
      </c>
      <c r="E78" s="258" t="str">
        <v>Pregão</v>
      </c>
      <c r="F78" s="258" t="str">
        <v>SIM</v>
      </c>
      <c r="G78" s="258" t="str">
        <v>Sim</v>
      </c>
      <c r="H78" s="258" t="str">
        <v>Sim</v>
      </c>
      <c r="I78" s="258" t="str">
        <v>Médio</v>
      </c>
      <c r="J78" s="260">
        <v>46082</v>
      </c>
      <c r="K78" s="260">
        <v>46143</v>
      </c>
      <c r="L78" s="260">
        <v>46152</v>
      </c>
      <c r="M78" s="260">
        <v>46204</v>
      </c>
      <c r="N78" s="260">
        <v>46235</v>
      </c>
      <c r="O78" s="258" t="str">
        <v>Vanessa Borges</v>
      </c>
      <c r="P78" s="258" t="str">
        <v/>
      </c>
      <c r="Q78" s="258" t="str">
        <v>Monica</v>
      </c>
      <c r="R78" s="259" t="str">
        <v/>
      </c>
      <c r="S78" s="259" t="str">
        <v/>
      </c>
      <c r="T78" s="259" t="str">
        <v/>
      </c>
      <c r="U78" s="259" t="str">
        <v/>
      </c>
      <c r="V78" s="259" t="str">
        <v/>
      </c>
      <c r="W78" s="259" t="str">
        <v/>
      </c>
      <c r="X78" s="259" t="str">
        <v/>
      </c>
      <c r="Y78" s="259" t="str">
        <v/>
      </c>
      <c r="Z78" s="259" t="str">
        <v/>
      </c>
      <c r="AA78" s="259" t="str">
        <v/>
      </c>
    </row>
    <row r="79" spans="1:27" s="255" customFormat="1" ht="78" customHeight="1" x14ac:dyDescent="0.2">
      <c r="A79" s="256"/>
      <c r="B79" s="258" t="str">
        <v>DMP 009</v>
      </c>
      <c r="C79" s="258" t="str">
        <v>DMP</v>
      </c>
      <c r="D79" s="192" t="str">
        <v>Fornecimento continuado estimado de Poltronas para o Salão do Júri</v>
      </c>
      <c r="E79" s="258" t="str">
        <v>Pregão</v>
      </c>
      <c r="F79" s="258" t="str">
        <v>SIM</v>
      </c>
      <c r="G79" s="258" t="str">
        <v>Não</v>
      </c>
      <c r="H79" s="258" t="str">
        <v>Sim</v>
      </c>
      <c r="I79" s="258" t="str">
        <v>Médio</v>
      </c>
      <c r="J79" s="260">
        <v>45866</v>
      </c>
      <c r="K79" s="260">
        <v>45916</v>
      </c>
      <c r="L79" s="260">
        <v>45918</v>
      </c>
      <c r="M79" s="260">
        <v>45962</v>
      </c>
      <c r="N79" s="260">
        <v>46042</v>
      </c>
      <c r="O79" s="258" t="str">
        <v>Vanessa Borges</v>
      </c>
      <c r="P79" s="258" t="str">
        <v/>
      </c>
      <c r="Q79" s="258" t="str">
        <v>Anna</v>
      </c>
      <c r="R79" s="259" t="str">
        <v>0066642-42.2025.8.24.0710</v>
      </c>
      <c r="S79" s="259" t="str">
        <v/>
      </c>
      <c r="T79" s="259" t="str">
        <v/>
      </c>
      <c r="U79" s="259" t="str">
        <v/>
      </c>
      <c r="V79" s="259" t="str">
        <v/>
      </c>
      <c r="W79" s="259" t="str">
        <v/>
      </c>
      <c r="X79" s="259" t="str">
        <v/>
      </c>
      <c r="Y79" s="259" t="str">
        <v/>
      </c>
      <c r="Z79" s="259" t="str">
        <v/>
      </c>
      <c r="AA79" s="259" t="str">
        <v/>
      </c>
    </row>
    <row r="80" spans="1:27" s="255" customFormat="1" ht="78" customHeight="1" x14ac:dyDescent="0.2">
      <c r="A80" s="256"/>
      <c r="B80" s="258" t="str">
        <v>DMP 010</v>
      </c>
      <c r="C80" s="258" t="str">
        <v>DMP</v>
      </c>
      <c r="D80" s="192" t="str">
        <v>Locação de imóvel para abrigar o fórum da Comarca de Brusque, durante a reforma global e ampliação daquela edificação</v>
      </c>
      <c r="E80" s="258" t="str">
        <v>Inexigibilidade</v>
      </c>
      <c r="F80" s="258" t="str">
        <v>não</v>
      </c>
      <c r="G80" s="258" t="str">
        <v>Não</v>
      </c>
      <c r="H80" s="258" t="str">
        <v>Sim</v>
      </c>
      <c r="I80" s="258" t="str">
        <v>Médio</v>
      </c>
      <c r="J80" s="260">
        <v>45950</v>
      </c>
      <c r="K80" s="260">
        <v>45989</v>
      </c>
      <c r="L80" s="260">
        <v>45996</v>
      </c>
      <c r="M80" s="260">
        <v>46053</v>
      </c>
      <c r="N80" s="260">
        <v>46112</v>
      </c>
      <c r="O80" s="258" t="str">
        <v>Rogério Bernardi</v>
      </c>
      <c r="P80" s="258" t="str">
        <v/>
      </c>
      <c r="Q80" s="258" t="str">
        <v>Não se aplica</v>
      </c>
      <c r="R80" s="259" t="str">
        <v/>
      </c>
      <c r="S80" s="259" t="str">
        <v/>
      </c>
      <c r="T80" s="259" t="str">
        <v/>
      </c>
      <c r="U80" s="259" t="str">
        <v/>
      </c>
      <c r="V80" s="259" t="str">
        <v/>
      </c>
      <c r="W80" s="259" t="str">
        <v/>
      </c>
      <c r="X80" s="259" t="str">
        <v/>
      </c>
      <c r="Y80" s="259" t="str">
        <v/>
      </c>
      <c r="Z80" s="259" t="str">
        <v/>
      </c>
      <c r="AA80" s="259" t="str">
        <v/>
      </c>
    </row>
    <row r="81" spans="1:27" s="255" customFormat="1" ht="78" customHeight="1" x14ac:dyDescent="0.2">
      <c r="A81" s="256"/>
      <c r="B81" s="258" t="str">
        <v>DSQV20</v>
      </c>
      <c r="C81" s="258" t="str">
        <v>DSQV</v>
      </c>
      <c r="D81" s="192" t="str">
        <v>Aquisição de acessórios ergonômicos - mouse pad, apoio de teclado, apoio de antebraços e apoio de pés (Demanda atualmente atendida pelas ARPPs 2025/04,  2025/042 e 2025/043)</v>
      </c>
      <c r="E81" s="258" t="str">
        <v>Pregão</v>
      </c>
      <c r="F81" s="258" t="str">
        <v>Não</v>
      </c>
      <c r="G81" s="258" t="str">
        <v>Sim</v>
      </c>
      <c r="H81" s="258" t="str">
        <v>Sim</v>
      </c>
      <c r="I81" s="258" t="str">
        <v>Baixo</v>
      </c>
      <c r="J81" s="260">
        <v>46055</v>
      </c>
      <c r="K81" s="260">
        <v>46083</v>
      </c>
      <c r="L81" s="260">
        <v>46143</v>
      </c>
      <c r="M81" s="260">
        <v>46235</v>
      </c>
      <c r="N81" s="260">
        <v>46296</v>
      </c>
      <c r="O81" s="258" t="str">
        <v>Monica</v>
      </c>
      <c r="P81" s="258" t="str">
        <v/>
      </c>
      <c r="Q81" s="258" t="str">
        <v>Não se aplica</v>
      </c>
      <c r="R81" s="259" t="str">
        <v/>
      </c>
      <c r="S81" s="259" t="str">
        <v/>
      </c>
      <c r="T81" s="259" t="str">
        <v/>
      </c>
      <c r="U81" s="259" t="str">
        <v/>
      </c>
      <c r="V81" s="259" t="str">
        <v/>
      </c>
      <c r="W81" s="259" t="str">
        <v/>
      </c>
      <c r="X81" s="259" t="str">
        <v/>
      </c>
      <c r="Y81" s="259" t="str">
        <v/>
      </c>
      <c r="Z81" s="259" t="str">
        <v/>
      </c>
      <c r="AA81" s="259" t="str">
        <v/>
      </c>
    </row>
    <row r="82" spans="1:27" s="255" customFormat="1" ht="78" customHeight="1" x14ac:dyDescent="0.2">
      <c r="A82" s="256"/>
      <c r="B82" s="258" t="str">
        <v>DSQV21</v>
      </c>
      <c r="C82" s="258" t="str">
        <v>DSQV</v>
      </c>
      <c r="D82" s="192" t="str">
        <v>Aquisição de desfibrilador externo automático - CSI/NIS e DSQV</v>
      </c>
      <c r="E82" s="258" t="str">
        <v>Pregão</v>
      </c>
      <c r="F82" s="258" t="str">
        <v>não</v>
      </c>
      <c r="G82" s="258" t="str">
        <v>Sim</v>
      </c>
      <c r="H82" s="258" t="str">
        <v>Sim</v>
      </c>
      <c r="I82" s="258" t="str">
        <v>Médio</v>
      </c>
      <c r="J82" s="260">
        <v>46146</v>
      </c>
      <c r="K82" s="260">
        <v>46177</v>
      </c>
      <c r="L82" s="260">
        <v>46207</v>
      </c>
      <c r="M82" s="260">
        <v>46238</v>
      </c>
      <c r="N82" s="260">
        <v>46330</v>
      </c>
      <c r="O82" s="258" t="str">
        <v>Fabiana</v>
      </c>
      <c r="P82" s="258" t="str">
        <v/>
      </c>
      <c r="Q82" s="258" t="str">
        <v>Não se aplica</v>
      </c>
      <c r="R82" s="259" t="str">
        <v/>
      </c>
      <c r="S82" s="259" t="str">
        <v/>
      </c>
      <c r="T82" s="259" t="str">
        <v/>
      </c>
      <c r="U82" s="259" t="str">
        <v/>
      </c>
      <c r="V82" s="259" t="str">
        <v/>
      </c>
      <c r="W82" s="259" t="str">
        <v/>
      </c>
      <c r="X82" s="259" t="str">
        <v/>
      </c>
      <c r="Y82" s="259" t="str">
        <v/>
      </c>
      <c r="Z82" s="259" t="str">
        <v/>
      </c>
      <c r="AA82" s="259" t="str">
        <v/>
      </c>
    </row>
    <row r="83" spans="1:27" s="255" customFormat="1" ht="78" customHeight="1" x14ac:dyDescent="0.2">
      <c r="A83" s="256"/>
      <c r="B83" s="258" t="str">
        <v>DTI057</v>
      </c>
      <c r="C83" s="258" t="str">
        <v>DTI</v>
      </c>
      <c r="D83" s="192" t="str">
        <v>Contratação de empresa especializada para atender atividades operacionais dos serviços de infraestrutura de TI</v>
      </c>
      <c r="E83" s="258" t="str">
        <v>Pregão</v>
      </c>
      <c r="F83" s="258" t="str">
        <v>SIM</v>
      </c>
      <c r="G83" s="258" t="str">
        <v>Não</v>
      </c>
      <c r="H83" s="258" t="str">
        <v>Sim</v>
      </c>
      <c r="I83" s="258" t="str">
        <v>Alto</v>
      </c>
      <c r="J83" s="260">
        <v>44958</v>
      </c>
      <c r="K83" s="260">
        <v>45369</v>
      </c>
      <c r="L83" s="260">
        <v>46174</v>
      </c>
      <c r="M83" s="260">
        <v>46282</v>
      </c>
      <c r="N83" s="260">
        <v>46373</v>
      </c>
      <c r="O83" s="258" t="str">
        <v>Monica</v>
      </c>
      <c r="P83" s="258" t="str">
        <v/>
      </c>
      <c r="Q83" s="258" t="str">
        <v>Vanessa Borges</v>
      </c>
      <c r="R83" s="259" t="str">
        <v>0013457-94.2022.8.24.0710 (antigo 10483/2018)</v>
      </c>
      <c r="S83" s="259" t="str">
        <v/>
      </c>
      <c r="T83" s="259" t="str">
        <v/>
      </c>
      <c r="U83" s="259" t="str">
        <v/>
      </c>
      <c r="V83" s="259" t="str">
        <v/>
      </c>
      <c r="W83" s="259" t="str">
        <v/>
      </c>
      <c r="X83" s="259" t="str">
        <v/>
      </c>
      <c r="Y83" s="259" t="str">
        <v/>
      </c>
      <c r="Z83" s="259" t="str">
        <v/>
      </c>
      <c r="AA83" s="259" t="str">
        <v/>
      </c>
    </row>
    <row r="84" spans="1:27" s="255" customFormat="1" ht="78" customHeight="1" x14ac:dyDescent="0.2">
      <c r="A84" s="256"/>
      <c r="B84" s="258" t="str">
        <v>DTI140</v>
      </c>
      <c r="C84" s="258" t="str">
        <v>DTI</v>
      </c>
      <c r="D84" s="192" t="str">
        <v>Contratação de serviços em nuvem na modalidade IaaS - multi cloud</v>
      </c>
      <c r="E84" s="258" t="str">
        <v>Dispensa</v>
      </c>
      <c r="F84" s="258" t="str">
        <v>SIM</v>
      </c>
      <c r="G84" s="258" t="str">
        <v>Não</v>
      </c>
      <c r="H84" s="258" t="str">
        <v>Sim</v>
      </c>
      <c r="I84" s="258" t="str">
        <v>Médio</v>
      </c>
      <c r="J84" s="260">
        <v>45198</v>
      </c>
      <c r="K84" s="260">
        <v>45362</v>
      </c>
      <c r="L84" s="260">
        <v>45365</v>
      </c>
      <c r="M84" s="260">
        <v>46081</v>
      </c>
      <c r="N84" s="260">
        <v>46170</v>
      </c>
      <c r="O84" s="258" t="str">
        <v>Vanessa Hasckel</v>
      </c>
      <c r="P84" s="258" t="str">
        <v/>
      </c>
      <c r="Q84" s="258" t="str">
        <v>Monica</v>
      </c>
      <c r="R84" s="259" t="str">
        <v>0037533-51.2023.8.24.0710</v>
      </c>
      <c r="S84" s="259" t="str">
        <v/>
      </c>
      <c r="T84" s="259" t="str">
        <v/>
      </c>
      <c r="U84" s="259" t="str">
        <v/>
      </c>
      <c r="V84" s="259" t="str">
        <v/>
      </c>
      <c r="W84" s="259" t="str">
        <v/>
      </c>
      <c r="X84" s="259" t="str">
        <v/>
      </c>
      <c r="Y84" s="259" t="str">
        <v/>
      </c>
      <c r="Z84" s="259" t="str">
        <v/>
      </c>
      <c r="AA84" s="259" t="str">
        <v/>
      </c>
    </row>
    <row r="85" spans="1:27" s="255" customFormat="1" ht="78" customHeight="1" x14ac:dyDescent="0.2">
      <c r="A85" s="256"/>
      <c r="B85" s="258" t="str">
        <v>DTI173</v>
      </c>
      <c r="C85" s="258" t="str">
        <v>DTI</v>
      </c>
      <c r="D85" s="192" t="str">
        <v>Modernização e ampliação da infraestrutura de servidores de rede e de armazenamento, que suportam o banco de dados do eproc</v>
      </c>
      <c r="E85" s="258" t="str">
        <v>Pregão</v>
      </c>
      <c r="F85" s="258" t="str">
        <v>SIM</v>
      </c>
      <c r="G85" s="258" t="str">
        <v>Não</v>
      </c>
      <c r="H85" s="258" t="str">
        <v>Sim</v>
      </c>
      <c r="I85" s="258" t="str">
        <v>Alto</v>
      </c>
      <c r="J85" s="260">
        <v>45231</v>
      </c>
      <c r="K85" s="260">
        <v>45322</v>
      </c>
      <c r="L85" s="260">
        <v>45323</v>
      </c>
      <c r="M85" s="260">
        <v>45968</v>
      </c>
      <c r="N85" s="260">
        <v>46066</v>
      </c>
      <c r="O85" s="258" t="str">
        <v>Monica</v>
      </c>
      <c r="P85" s="258" t="str">
        <v/>
      </c>
      <c r="Q85" s="258" t="str">
        <v>Vanessa Borges</v>
      </c>
      <c r="R85" s="259" t="str">
        <v>0012879-34.2022.8.24.0710</v>
      </c>
      <c r="S85" s="259" t="str">
        <v/>
      </c>
      <c r="T85" s="259" t="str">
        <v/>
      </c>
      <c r="U85" s="259" t="str">
        <v/>
      </c>
      <c r="V85" s="259" t="str">
        <v/>
      </c>
      <c r="W85" s="259" t="str">
        <v/>
      </c>
      <c r="X85" s="259" t="str">
        <v/>
      </c>
      <c r="Y85" s="259" t="str">
        <v/>
      </c>
      <c r="Z85" s="259" t="str">
        <v/>
      </c>
      <c r="AA85" s="259" t="str">
        <v/>
      </c>
    </row>
    <row r="86" spans="1:27" s="255" customFormat="1" ht="78" customHeight="1" x14ac:dyDescent="0.2">
      <c r="A86" s="256"/>
      <c r="B86" s="258" t="str">
        <v>DTI232</v>
      </c>
      <c r="C86" s="258" t="str">
        <v>DTI</v>
      </c>
      <c r="D86" s="192" t="str">
        <v>Aquisição de peças e insumos para manutenção preventiva, corretiva e atualização tecnológica em equipamentos fora do prazo de garantia do parque tecnológico do Poder Judiciário de Santa Catarina.</v>
      </c>
      <c r="E86" s="258" t="str">
        <v>Pregão</v>
      </c>
      <c r="F86" s="258" t="str">
        <v>NÃO</v>
      </c>
      <c r="G86" s="258" t="str">
        <v>Sim</v>
      </c>
      <c r="H86" s="258" t="str">
        <v>Sim</v>
      </c>
      <c r="I86" s="258" t="str">
        <v>Alto</v>
      </c>
      <c r="J86" s="260">
        <v>46083</v>
      </c>
      <c r="K86" s="260">
        <v>46142</v>
      </c>
      <c r="L86" s="260">
        <v>46146</v>
      </c>
      <c r="M86" s="260">
        <v>46203</v>
      </c>
      <c r="N86" s="260">
        <v>46295</v>
      </c>
      <c r="O86" s="258" t="str">
        <v>Mariana Abreu</v>
      </c>
      <c r="P86" s="258" t="str">
        <v/>
      </c>
      <c r="Q86" s="258" t="str">
        <v>Não se aplica</v>
      </c>
      <c r="R86" s="259" t="str">
        <v/>
      </c>
      <c r="S86" s="259" t="str">
        <v/>
      </c>
      <c r="T86" s="259" t="str">
        <v/>
      </c>
      <c r="U86" s="259" t="str">
        <v/>
      </c>
      <c r="V86" s="259" t="str">
        <v/>
      </c>
      <c r="W86" s="259" t="str">
        <v/>
      </c>
      <c r="X86" s="259" t="str">
        <v/>
      </c>
      <c r="Y86" s="259" t="str">
        <v/>
      </c>
      <c r="Z86" s="259" t="str">
        <v/>
      </c>
      <c r="AA86" s="259" t="str">
        <v/>
      </c>
    </row>
    <row r="87" spans="1:27" s="255" customFormat="1" ht="78" customHeight="1" x14ac:dyDescent="0.2">
      <c r="A87" s="256"/>
      <c r="B87" s="258" t="str">
        <v>DTI239</v>
      </c>
      <c r="C87" s="258" t="str">
        <v>DTI</v>
      </c>
      <c r="D87" s="192" t="str">
        <v>Contratação de prestação de serviços continuados de subscrição de licenças de uso do software "Autodesk Architecture, Engineering and Construction Collection" (AEC Collection) e assinatura do Autodesk BIM 360 Docs usuário nomeado standard</v>
      </c>
      <c r="E87" s="258" t="str">
        <v>Pregão</v>
      </c>
      <c r="F87" s="258" t="str">
        <v>NÃO</v>
      </c>
      <c r="G87" s="258" t="str">
        <v>Sim</v>
      </c>
      <c r="H87" s="258" t="str">
        <v>Sim</v>
      </c>
      <c r="I87" s="258" t="str">
        <v>Alto</v>
      </c>
      <c r="J87" s="260">
        <v>46083</v>
      </c>
      <c r="K87" s="260">
        <v>46142</v>
      </c>
      <c r="L87" s="260">
        <v>46146</v>
      </c>
      <c r="M87" s="260">
        <v>46220</v>
      </c>
      <c r="N87" s="260">
        <v>46312</v>
      </c>
      <c r="O87" s="258" t="str">
        <v>Luciano</v>
      </c>
      <c r="P87" s="258" t="str">
        <v/>
      </c>
      <c r="Q87" s="258" t="str">
        <v>Não se aplica</v>
      </c>
      <c r="R87" s="259" t="str">
        <v/>
      </c>
      <c r="S87" s="259" t="str">
        <v/>
      </c>
      <c r="T87" s="259" t="str">
        <v/>
      </c>
      <c r="U87" s="259" t="str">
        <v/>
      </c>
      <c r="V87" s="259" t="str">
        <v/>
      </c>
      <c r="W87" s="259" t="str">
        <v/>
      </c>
      <c r="X87" s="259" t="str">
        <v/>
      </c>
      <c r="Y87" s="259" t="str">
        <v/>
      </c>
      <c r="Z87" s="259" t="str">
        <v/>
      </c>
      <c r="AA87" s="259" t="str">
        <v/>
      </c>
    </row>
    <row r="88" spans="1:27" s="255" customFormat="1" ht="78" customHeight="1" x14ac:dyDescent="0.2">
      <c r="A88" s="256"/>
      <c r="B88" s="258" t="str">
        <v>DTI247</v>
      </c>
      <c r="C88" s="258" t="str">
        <v>DTI</v>
      </c>
      <c r="D88" s="192" t="str">
        <v>Contratação de plataforma, no modelo Software as a Service (SaaS), de conteúdos educacionais para conscientização e treinamento em segurança da informação e proteção de dados pessoais.</v>
      </c>
      <c r="E88" s="258" t="str">
        <v>Pregão</v>
      </c>
      <c r="F88" s="258" t="str">
        <v>NÃO</v>
      </c>
      <c r="G88" s="258" t="str">
        <v>Não</v>
      </c>
      <c r="H88" s="258" t="str">
        <v>Sim</v>
      </c>
      <c r="I88" s="258" t="str">
        <v>Alto</v>
      </c>
      <c r="J88" s="260">
        <v>46076</v>
      </c>
      <c r="K88" s="260">
        <v>46142</v>
      </c>
      <c r="L88" s="260">
        <v>46143</v>
      </c>
      <c r="M88" s="260">
        <v>46203</v>
      </c>
      <c r="N88" s="260">
        <v>46295</v>
      </c>
      <c r="O88" s="258" t="str">
        <v>Monica</v>
      </c>
      <c r="P88" s="258" t="str">
        <v/>
      </c>
      <c r="Q88" s="258" t="str">
        <v>Não se aplica</v>
      </c>
      <c r="R88" s="259" t="str">
        <v/>
      </c>
      <c r="S88" s="259" t="str">
        <v/>
      </c>
      <c r="T88" s="259" t="str">
        <v/>
      </c>
      <c r="U88" s="259" t="str">
        <v/>
      </c>
      <c r="V88" s="259" t="str">
        <v/>
      </c>
      <c r="W88" s="259" t="str">
        <v/>
      </c>
      <c r="X88" s="259" t="str">
        <v/>
      </c>
      <c r="Y88" s="259" t="str">
        <v/>
      </c>
      <c r="Z88" s="259" t="str">
        <v/>
      </c>
      <c r="AA88" s="259" t="str">
        <v/>
      </c>
    </row>
    <row r="89" spans="1:27" s="255" customFormat="1" ht="78" customHeight="1" x14ac:dyDescent="0.2">
      <c r="A89" s="256"/>
      <c r="B89" s="258" t="str">
        <v>DTI249</v>
      </c>
      <c r="C89" s="258" t="str">
        <v>DTI</v>
      </c>
      <c r="D89" s="192" t="str">
        <v>Serviços de suporte e manutenção de solução computacional hiperconvergente Dell VXRAIL</v>
      </c>
      <c r="E89" s="258" t="str">
        <v>Pregão</v>
      </c>
      <c r="F89" s="258" t="str">
        <v>SIM</v>
      </c>
      <c r="G89" s="258" t="str">
        <v>Não</v>
      </c>
      <c r="H89" s="258" t="str">
        <v>Sim</v>
      </c>
      <c r="I89" s="258" t="str">
        <v>Alto</v>
      </c>
      <c r="J89" s="260">
        <v>45962</v>
      </c>
      <c r="K89" s="260">
        <v>46112</v>
      </c>
      <c r="L89" s="260">
        <v>46113</v>
      </c>
      <c r="M89" s="260">
        <v>46234</v>
      </c>
      <c r="N89" s="260">
        <v>46326</v>
      </c>
      <c r="O89" s="258" t="str">
        <v>Anna</v>
      </c>
      <c r="P89" s="258" t="str">
        <v/>
      </c>
      <c r="Q89" s="258" t="str">
        <v>Mariana Abreu</v>
      </c>
      <c r="R89" s="259" t="str">
        <v/>
      </c>
      <c r="S89" s="259" t="str">
        <v/>
      </c>
      <c r="T89" s="259" t="str">
        <v/>
      </c>
      <c r="U89" s="259" t="str">
        <v/>
      </c>
      <c r="V89" s="259" t="str">
        <v/>
      </c>
      <c r="W89" s="259" t="str">
        <v/>
      </c>
      <c r="X89" s="259" t="str">
        <v/>
      </c>
      <c r="Y89" s="259" t="str">
        <v/>
      </c>
      <c r="Z89" s="259" t="str">
        <v/>
      </c>
      <c r="AA89" s="259" t="str">
        <v/>
      </c>
    </row>
    <row r="90" spans="1:27" s="255" customFormat="1" ht="78" customHeight="1" x14ac:dyDescent="0.2">
      <c r="A90" s="256"/>
      <c r="B90" s="258" t="str">
        <v>DTI250</v>
      </c>
      <c r="C90" s="258" t="str">
        <v>DTI</v>
      </c>
      <c r="D90" s="192" t="str">
        <v>Serviço de DNS em nuvem com proteção anti-DDoS</v>
      </c>
      <c r="E90" s="258" t="str">
        <v>Pregão</v>
      </c>
      <c r="F90" s="258" t="str">
        <v>SIM</v>
      </c>
      <c r="G90" s="258" t="str">
        <v>Não</v>
      </c>
      <c r="H90" s="258" t="str">
        <v>Sim</v>
      </c>
      <c r="I90" s="258" t="str">
        <v>Médio</v>
      </c>
      <c r="J90" s="260">
        <v>46054</v>
      </c>
      <c r="K90" s="260">
        <v>46173</v>
      </c>
      <c r="L90" s="260">
        <v>46174</v>
      </c>
      <c r="M90" s="260">
        <v>46234</v>
      </c>
      <c r="N90" s="260">
        <v>46326</v>
      </c>
      <c r="O90" s="258" t="str">
        <v>Mariana Abreu</v>
      </c>
      <c r="P90" s="258" t="str">
        <v/>
      </c>
      <c r="Q90" s="258" t="str">
        <v>Vanessa Hasckel</v>
      </c>
      <c r="R90" s="259" t="str">
        <v/>
      </c>
      <c r="S90" s="259" t="str">
        <v/>
      </c>
      <c r="T90" s="259" t="str">
        <v/>
      </c>
      <c r="U90" s="259" t="str">
        <v/>
      </c>
      <c r="V90" s="259" t="str">
        <v/>
      </c>
      <c r="W90" s="259" t="str">
        <v/>
      </c>
      <c r="X90" s="259" t="str">
        <v/>
      </c>
      <c r="Y90" s="259" t="str">
        <v/>
      </c>
      <c r="Z90" s="259" t="str">
        <v/>
      </c>
      <c r="AA90" s="259" t="str">
        <v/>
      </c>
    </row>
    <row r="91" spans="1:27" s="255" customFormat="1" ht="78" customHeight="1" x14ac:dyDescent="0.2">
      <c r="A91" s="256"/>
      <c r="B91" s="258" t="str">
        <v>DTI252</v>
      </c>
      <c r="C91" s="258" t="str">
        <v>DTI</v>
      </c>
      <c r="D91" s="192" t="str">
        <v>Contratação para ampliação da solução de visibilidade de rede</v>
      </c>
      <c r="E91" s="258" t="str">
        <v>Pregão</v>
      </c>
      <c r="F91" s="258" t="str">
        <v>SIM</v>
      </c>
      <c r="G91" s="258" t="str">
        <v>Não</v>
      </c>
      <c r="H91" s="258" t="str">
        <v>Sim</v>
      </c>
      <c r="I91" s="258" t="str">
        <v>Alto</v>
      </c>
      <c r="J91" s="260">
        <v>46082</v>
      </c>
      <c r="K91" s="260">
        <v>46168</v>
      </c>
      <c r="L91" s="260">
        <v>46169</v>
      </c>
      <c r="M91" s="260">
        <v>46234</v>
      </c>
      <c r="N91" s="260">
        <v>46325</v>
      </c>
      <c r="O91" s="258" t="str">
        <v>Fabiana</v>
      </c>
      <c r="P91" s="258" t="str">
        <v/>
      </c>
      <c r="Q91" s="258" t="str">
        <v>Monica</v>
      </c>
      <c r="R91" s="259" t="str">
        <v/>
      </c>
      <c r="S91" s="259" t="str">
        <v/>
      </c>
      <c r="T91" s="259" t="str">
        <v/>
      </c>
      <c r="U91" s="259" t="str">
        <v/>
      </c>
      <c r="V91" s="259" t="str">
        <v/>
      </c>
      <c r="W91" s="259" t="str">
        <v/>
      </c>
      <c r="X91" s="259" t="str">
        <v/>
      </c>
      <c r="Y91" s="259" t="str">
        <v/>
      </c>
      <c r="Z91" s="259" t="str">
        <v/>
      </c>
      <c r="AA91" s="259" t="str">
        <v/>
      </c>
    </row>
    <row r="92" spans="1:27" s="255" customFormat="1" ht="78" customHeight="1" x14ac:dyDescent="0.2">
      <c r="A92" s="256"/>
      <c r="B92" s="258" t="str">
        <v>DTI257</v>
      </c>
      <c r="C92" s="258" t="str">
        <v>DTI</v>
      </c>
      <c r="D92" s="192" t="str">
        <v>Aquisição de computadores portáteis - laptops/notebooks - para renovação do parque tecnológico do PJSC e atendimento de diversas áreas do TJSC</v>
      </c>
      <c r="E92" s="258" t="str">
        <v>Pregão</v>
      </c>
      <c r="F92" s="258" t="str">
        <v>SIM</v>
      </c>
      <c r="G92" s="258" t="str">
        <v>Sim</v>
      </c>
      <c r="H92" s="258" t="str">
        <v>Sim</v>
      </c>
      <c r="I92" s="258" t="str">
        <v>Alto</v>
      </c>
      <c r="J92" s="260">
        <v>45717</v>
      </c>
      <c r="K92" s="260">
        <v>45777</v>
      </c>
      <c r="L92" s="260">
        <v>45787</v>
      </c>
      <c r="M92" s="260">
        <v>45943</v>
      </c>
      <c r="N92" s="260">
        <v>46052</v>
      </c>
      <c r="O92" s="258" t="str">
        <v>Anna</v>
      </c>
      <c r="P92" s="258" t="str">
        <v/>
      </c>
      <c r="Q92" s="258" t="str">
        <v>Fabiana</v>
      </c>
      <c r="R92" s="259" t="str">
        <v>024746-19.2025.8.24.0710</v>
      </c>
      <c r="S92" s="259" t="str">
        <v/>
      </c>
      <c r="T92" s="259" t="str">
        <v/>
      </c>
      <c r="U92" s="259" t="str">
        <v/>
      </c>
      <c r="V92" s="259" t="str">
        <v/>
      </c>
      <c r="W92" s="259" t="str">
        <v/>
      </c>
      <c r="X92" s="259" t="str">
        <v/>
      </c>
      <c r="Y92" s="259" t="str">
        <v/>
      </c>
      <c r="Z92" s="259" t="str">
        <v/>
      </c>
      <c r="AA92" s="259" t="str">
        <v/>
      </c>
    </row>
    <row r="93" spans="1:27" s="255" customFormat="1" ht="78" customHeight="1" x14ac:dyDescent="0.2">
      <c r="A93" s="256"/>
      <c r="B93" s="258" t="str">
        <v>DTI258</v>
      </c>
      <c r="C93" s="258" t="str">
        <v>DTI</v>
      </c>
      <c r="D93" s="192" t="str">
        <v>Solução para digitalização de documentos históricos  para a Diretoria de Gestão Documental e Memória do TJSC</v>
      </c>
      <c r="E93" s="258" t="str">
        <v>Inexigibilidade</v>
      </c>
      <c r="F93" s="258" t="str">
        <v>NÃO</v>
      </c>
      <c r="G93" s="258" t="str">
        <v>Não</v>
      </c>
      <c r="H93" s="258" t="str">
        <v>Sim</v>
      </c>
      <c r="I93" s="258" t="str">
        <v>Médio</v>
      </c>
      <c r="J93" s="260">
        <v>46083</v>
      </c>
      <c r="K93" s="260">
        <v>46146</v>
      </c>
      <c r="L93" s="260">
        <v>46147</v>
      </c>
      <c r="M93" s="260">
        <v>46213</v>
      </c>
      <c r="N93" s="260">
        <v>46311</v>
      </c>
      <c r="O93" s="258" t="str">
        <v>Eliel</v>
      </c>
      <c r="P93" s="258" t="str">
        <v/>
      </c>
      <c r="Q93" s="258" t="str">
        <v>Não se aplica</v>
      </c>
      <c r="R93" s="259" t="str">
        <v/>
      </c>
      <c r="S93" s="259" t="str">
        <v/>
      </c>
      <c r="T93" s="259" t="str">
        <v/>
      </c>
      <c r="U93" s="259" t="str">
        <v/>
      </c>
      <c r="V93" s="259" t="str">
        <v/>
      </c>
      <c r="W93" s="259" t="str">
        <v/>
      </c>
      <c r="X93" s="259" t="str">
        <v/>
      </c>
      <c r="Y93" s="259" t="str">
        <v/>
      </c>
      <c r="Z93" s="259" t="str">
        <v/>
      </c>
      <c r="AA93" s="259" t="str">
        <v/>
      </c>
    </row>
    <row r="94" spans="1:27" s="255" customFormat="1" ht="78" customHeight="1" x14ac:dyDescent="0.2">
      <c r="A94" s="256"/>
      <c r="B94" s="258" t="str">
        <v>DTI260</v>
      </c>
      <c r="C94" s="258" t="str">
        <v>DTI</v>
      </c>
      <c r="D94" s="192" t="str">
        <v>Serviços de atualização, manutenção e suporte do Sistema Pergamum relativo aos módulos de biblioteca, museu e arquivo.</v>
      </c>
      <c r="E94" s="258" t="str">
        <v>Inexigibilidade</v>
      </c>
      <c r="F94" s="258" t="str">
        <v>NÃO</v>
      </c>
      <c r="G94" s="258" t="str">
        <v>Não</v>
      </c>
      <c r="H94" s="258" t="str">
        <v>Sim</v>
      </c>
      <c r="I94" s="258" t="str">
        <v>Alto</v>
      </c>
      <c r="J94" s="260">
        <v>45779</v>
      </c>
      <c r="K94" s="260">
        <v>45839</v>
      </c>
      <c r="L94" s="260">
        <v>45840</v>
      </c>
      <c r="M94" s="260">
        <v>45931</v>
      </c>
      <c r="N94" s="260">
        <v>46042</v>
      </c>
      <c r="O94" s="258" t="str">
        <v>Rogério Bernardi</v>
      </c>
      <c r="P94" s="258" t="str">
        <v/>
      </c>
      <c r="Q94" s="258" t="str">
        <v>Não se aplica</v>
      </c>
      <c r="R94" s="259" t="str">
        <v>0039076-21.2025.8.24.0710</v>
      </c>
      <c r="S94" s="259" t="str">
        <v/>
      </c>
      <c r="T94" s="259" t="str">
        <v/>
      </c>
      <c r="U94" s="259" t="str">
        <v/>
      </c>
      <c r="V94" s="259" t="str">
        <v/>
      </c>
      <c r="W94" s="259" t="str">
        <v/>
      </c>
      <c r="X94" s="259" t="str">
        <v/>
      </c>
      <c r="Y94" s="259" t="str">
        <v/>
      </c>
      <c r="Z94" s="259" t="str">
        <v/>
      </c>
      <c r="AA94" s="259" t="str">
        <v/>
      </c>
    </row>
    <row r="95" spans="1:27" s="255" customFormat="1" ht="78" customHeight="1" x14ac:dyDescent="0.2">
      <c r="A95" s="256"/>
      <c r="B95" s="258" t="str">
        <v>DTI261</v>
      </c>
      <c r="C95" s="258" t="str">
        <v>DTI</v>
      </c>
      <c r="D95" s="192" t="str">
        <v>Contratação de solução de suporte exclusivo Microsoft</v>
      </c>
      <c r="E95" s="258" t="str">
        <v>Inexigibilidade</v>
      </c>
      <c r="F95" s="258" t="str">
        <v>SIM</v>
      </c>
      <c r="G95" s="258" t="str">
        <v>Não</v>
      </c>
      <c r="H95" s="258" t="str">
        <v>Sim</v>
      </c>
      <c r="I95" s="258" t="str">
        <v>Médio</v>
      </c>
      <c r="J95" s="260">
        <v>46034</v>
      </c>
      <c r="K95" s="260">
        <v>46080</v>
      </c>
      <c r="L95" s="260">
        <v>46083</v>
      </c>
      <c r="M95" s="260">
        <v>46142</v>
      </c>
      <c r="N95" s="260">
        <v>46203</v>
      </c>
      <c r="O95" s="258" t="str">
        <v>Vanessa Hasckel</v>
      </c>
      <c r="P95" s="258" t="str">
        <v/>
      </c>
      <c r="Q95" s="258" t="str">
        <v>Mariana Abreu</v>
      </c>
      <c r="R95" s="259" t="str">
        <v/>
      </c>
      <c r="S95" s="259" t="str">
        <v/>
      </c>
      <c r="T95" s="259" t="str">
        <v/>
      </c>
      <c r="U95" s="259" t="str">
        <v/>
      </c>
      <c r="V95" s="259" t="str">
        <v/>
      </c>
      <c r="W95" s="259" t="str">
        <v/>
      </c>
      <c r="X95" s="259" t="str">
        <v/>
      </c>
      <c r="Y95" s="259" t="str">
        <v/>
      </c>
      <c r="Z95" s="259" t="str">
        <v/>
      </c>
      <c r="AA95" s="259" t="str">
        <v/>
      </c>
    </row>
    <row r="96" spans="1:27" s="255" customFormat="1" ht="78" customHeight="1" x14ac:dyDescent="0.2">
      <c r="A96" s="256"/>
      <c r="B96" s="258" t="str">
        <v>DTI263</v>
      </c>
      <c r="C96" s="258" t="str">
        <v>DTI</v>
      </c>
      <c r="D96" s="192" t="str">
        <v>Aquisição de licenças do software Adobe Creative Cloud, Adobe Acrobat, Adobe Stock e Articulate 360</v>
      </c>
      <c r="E96" s="258" t="str">
        <v>Pregão</v>
      </c>
      <c r="F96" s="258" t="str">
        <v>NÃO</v>
      </c>
      <c r="G96" s="258" t="str">
        <v>Sim</v>
      </c>
      <c r="H96" s="258" t="str">
        <v>Sim</v>
      </c>
      <c r="I96" s="258" t="str">
        <v>Alto</v>
      </c>
      <c r="J96" s="260">
        <v>46029</v>
      </c>
      <c r="K96" s="260">
        <v>46062</v>
      </c>
      <c r="L96" s="260">
        <v>46063</v>
      </c>
      <c r="M96" s="260">
        <v>46080</v>
      </c>
      <c r="N96" s="260">
        <v>46172</v>
      </c>
      <c r="O96" s="258" t="str">
        <v>Anna</v>
      </c>
      <c r="P96" s="258" t="str">
        <v/>
      </c>
      <c r="Q96" s="258" t="str">
        <v>Não se aplica</v>
      </c>
      <c r="R96" s="259" t="str">
        <v/>
      </c>
      <c r="S96" s="259" t="str">
        <v/>
      </c>
      <c r="T96" s="259" t="str">
        <v/>
      </c>
      <c r="U96" s="259" t="str">
        <v/>
      </c>
      <c r="V96" s="259" t="str">
        <v/>
      </c>
      <c r="W96" s="259" t="str">
        <v/>
      </c>
      <c r="X96" s="259" t="str">
        <v/>
      </c>
      <c r="Y96" s="259" t="str">
        <v/>
      </c>
      <c r="Z96" s="259" t="str">
        <v/>
      </c>
      <c r="AA96" s="259" t="str">
        <v/>
      </c>
    </row>
    <row r="97" spans="1:27" s="255" customFormat="1" ht="78" customHeight="1" x14ac:dyDescent="0.2">
      <c r="A97" s="256"/>
      <c r="B97" s="258" t="str">
        <v>DTI266</v>
      </c>
      <c r="C97" s="258" t="str">
        <v>DTI</v>
      </c>
      <c r="D97" s="192" t="str">
        <v>Contratação de solução PAM - Privileged Access Management para melhoria na gestão de credenciais de acesso (acesso privilegiado)</v>
      </c>
      <c r="E97" s="258" t="str">
        <v>Pregão</v>
      </c>
      <c r="F97" s="258" t="str">
        <v>SIM</v>
      </c>
      <c r="G97" s="258" t="str">
        <v>Não</v>
      </c>
      <c r="H97" s="258" t="str">
        <v>Sim</v>
      </c>
      <c r="I97" s="258" t="str">
        <v>Médio</v>
      </c>
      <c r="J97" s="260">
        <v>46174</v>
      </c>
      <c r="K97" s="260">
        <v>46204</v>
      </c>
      <c r="L97" s="260">
        <v>46205</v>
      </c>
      <c r="M97" s="260">
        <v>46283</v>
      </c>
      <c r="N97" s="260">
        <v>46375</v>
      </c>
      <c r="O97" s="258" t="str">
        <v>Fabiana</v>
      </c>
      <c r="P97" s="258" t="str">
        <v/>
      </c>
      <c r="Q97" s="258" t="str">
        <v>Vanessa Borges</v>
      </c>
      <c r="R97" s="259" t="str">
        <v/>
      </c>
      <c r="S97" s="259" t="str">
        <v/>
      </c>
      <c r="T97" s="259" t="str">
        <v/>
      </c>
      <c r="U97" s="259" t="str">
        <v/>
      </c>
      <c r="V97" s="259" t="str">
        <v/>
      </c>
      <c r="W97" s="259" t="str">
        <v/>
      </c>
      <c r="X97" s="259" t="str">
        <v/>
      </c>
      <c r="Y97" s="259" t="str">
        <v/>
      </c>
      <c r="Z97" s="259" t="str">
        <v/>
      </c>
      <c r="AA97" s="259" t="str">
        <v/>
      </c>
    </row>
    <row r="98" spans="1:27" s="255" customFormat="1" ht="78" customHeight="1" x14ac:dyDescent="0.2">
      <c r="A98" s="256"/>
      <c r="B98" s="258" t="str">
        <v>DTI267</v>
      </c>
      <c r="C98" s="258" t="str">
        <v>DTI</v>
      </c>
      <c r="D98" s="192" t="str">
        <v>Contratação de serviço de gerência da infraestrutura de rede (NOC) que compõe a rede SD-WAN do PJSC, com atividades de monitoramento, configuração e suporte ao atendimento de incidentes dos usuários e de serviços/aplicações suportados pela infraestrutura SD-WAN</v>
      </c>
      <c r="E98" s="258" t="str">
        <v>Pregão</v>
      </c>
      <c r="F98" s="258" t="str">
        <v>SIM</v>
      </c>
      <c r="G98" s="258" t="str">
        <v>Não</v>
      </c>
      <c r="H98" s="258" t="str">
        <v>Sim</v>
      </c>
      <c r="I98" s="258" t="str">
        <v>Alto</v>
      </c>
      <c r="J98" s="260">
        <v>46082</v>
      </c>
      <c r="K98" s="260">
        <v>46168</v>
      </c>
      <c r="L98" s="260">
        <v>46169</v>
      </c>
      <c r="M98" s="260">
        <v>46234</v>
      </c>
      <c r="N98" s="260">
        <v>46325</v>
      </c>
      <c r="O98" s="258" t="str">
        <v>Luciano</v>
      </c>
      <c r="P98" s="258" t="str">
        <v/>
      </c>
      <c r="Q98" s="258" t="str">
        <v>Monica</v>
      </c>
      <c r="R98" s="259" t="str">
        <v/>
      </c>
      <c r="S98" s="259" t="str">
        <v/>
      </c>
      <c r="T98" s="259" t="str">
        <v/>
      </c>
      <c r="U98" s="259" t="str">
        <v/>
      </c>
      <c r="V98" s="259" t="str">
        <v/>
      </c>
      <c r="W98" s="259" t="str">
        <v/>
      </c>
      <c r="X98" s="259" t="str">
        <v/>
      </c>
      <c r="Y98" s="259" t="str">
        <v/>
      </c>
      <c r="Z98" s="259" t="str">
        <v/>
      </c>
      <c r="AA98" s="259" t="str">
        <v/>
      </c>
    </row>
    <row r="99" spans="1:27" s="255" customFormat="1" ht="78" customHeight="1" x14ac:dyDescent="0.2">
      <c r="A99" s="256"/>
      <c r="B99" s="258" t="str">
        <v>DTI268</v>
      </c>
      <c r="C99" s="258" t="str">
        <v>DTI</v>
      </c>
      <c r="D99" s="192" t="str">
        <v>Contratação de equipamentos roteadores ASN e concentrador MPLS com serviço de instalação e configuração</v>
      </c>
      <c r="E99" s="258" t="str">
        <v>Pregão</v>
      </c>
      <c r="F99" s="258" t="str">
        <v>SIM</v>
      </c>
      <c r="G99" s="258" t="str">
        <v>Não</v>
      </c>
      <c r="H99" s="258" t="str">
        <v>Sim</v>
      </c>
      <c r="I99" s="258" t="str">
        <v>Alto</v>
      </c>
      <c r="J99" s="260">
        <v>46143</v>
      </c>
      <c r="K99" s="260">
        <v>46229</v>
      </c>
      <c r="L99" s="260">
        <v>46230</v>
      </c>
      <c r="M99" s="260">
        <v>46295</v>
      </c>
      <c r="N99" s="260">
        <v>46419</v>
      </c>
      <c r="O99" s="258" t="str">
        <v>Mariana Abreu</v>
      </c>
      <c r="P99" s="258" t="str">
        <v/>
      </c>
      <c r="Q99" s="258" t="str">
        <v>Anna</v>
      </c>
      <c r="R99" s="259" t="str">
        <v/>
      </c>
      <c r="S99" s="259" t="str">
        <v/>
      </c>
      <c r="T99" s="259" t="str">
        <v/>
      </c>
      <c r="U99" s="259" t="str">
        <v/>
      </c>
      <c r="V99" s="259" t="str">
        <v/>
      </c>
      <c r="W99" s="259" t="str">
        <v/>
      </c>
      <c r="X99" s="259" t="str">
        <v/>
      </c>
      <c r="Y99" s="259" t="str">
        <v/>
      </c>
      <c r="Z99" s="259" t="str">
        <v/>
      </c>
      <c r="AA99" s="259" t="str">
        <v/>
      </c>
    </row>
    <row r="100" spans="1:27" s="255" customFormat="1" ht="78" customHeight="1" x14ac:dyDescent="0.2">
      <c r="A100" s="256"/>
      <c r="B100" s="258" t="str">
        <v>DTI269</v>
      </c>
      <c r="C100" s="258" t="str">
        <v>DTI</v>
      </c>
      <c r="D100" s="192" t="str">
        <v>Contratação da nova solução de DATACENTER (substituição dos NEXUS)</v>
      </c>
      <c r="E100" s="258" t="str">
        <v>Pregão</v>
      </c>
      <c r="F100" s="258" t="str">
        <v>SIM</v>
      </c>
      <c r="G100" s="258" t="str">
        <v>Não</v>
      </c>
      <c r="H100" s="258" t="str">
        <v>Sim</v>
      </c>
      <c r="I100" s="258" t="str">
        <v>Alto</v>
      </c>
      <c r="J100" s="260">
        <v>46054</v>
      </c>
      <c r="K100" s="260">
        <v>46203</v>
      </c>
      <c r="L100" s="260">
        <v>46204</v>
      </c>
      <c r="M100" s="260">
        <v>46283</v>
      </c>
      <c r="N100" s="260">
        <v>46375</v>
      </c>
      <c r="O100" s="258" t="str">
        <v>Vanessa Borges</v>
      </c>
      <c r="P100" s="258" t="str">
        <v/>
      </c>
      <c r="Q100" s="258" t="str">
        <v>Vanessa Borges</v>
      </c>
      <c r="R100" s="259" t="str">
        <v/>
      </c>
      <c r="S100" s="259" t="str">
        <v/>
      </c>
      <c r="T100" s="259" t="str">
        <v/>
      </c>
      <c r="U100" s="259" t="str">
        <v/>
      </c>
      <c r="V100" s="259" t="str">
        <v/>
      </c>
      <c r="W100" s="259" t="str">
        <v/>
      </c>
      <c r="X100" s="259" t="str">
        <v/>
      </c>
      <c r="Y100" s="259" t="str">
        <v/>
      </c>
      <c r="Z100" s="259" t="str">
        <v/>
      </c>
      <c r="AA100" s="259" t="str">
        <v/>
      </c>
    </row>
    <row r="101" spans="1:27" s="255" customFormat="1" ht="78" customHeight="1" x14ac:dyDescent="0.2">
      <c r="A101" s="256"/>
      <c r="B101" s="258" t="str">
        <v>DTI270</v>
      </c>
      <c r="C101" s="258" t="str">
        <v>DTI</v>
      </c>
      <c r="D101" s="192" t="str">
        <v>Contratação de telefone Voip para rede Wi-Fi</v>
      </c>
      <c r="E101" s="258" t="str">
        <v>Pregão</v>
      </c>
      <c r="F101" s="258" t="str">
        <v>NÃO</v>
      </c>
      <c r="G101" s="258" t="str">
        <v>Não</v>
      </c>
      <c r="H101" s="258" t="str">
        <v>Sim</v>
      </c>
      <c r="I101" s="258" t="str">
        <v>Alto</v>
      </c>
      <c r="J101" s="260">
        <v>46237</v>
      </c>
      <c r="K101" s="260">
        <v>46294</v>
      </c>
      <c r="L101" s="260">
        <v>46295</v>
      </c>
      <c r="M101" s="260">
        <v>46325</v>
      </c>
      <c r="N101" s="260">
        <v>46445</v>
      </c>
      <c r="O101" s="258" t="str">
        <v>Monica</v>
      </c>
      <c r="P101" s="258" t="str">
        <v/>
      </c>
      <c r="Q101" s="258" t="str">
        <v>Não se aplica</v>
      </c>
      <c r="R101" s="259" t="str">
        <v/>
      </c>
      <c r="S101" s="259" t="str">
        <v/>
      </c>
      <c r="T101" s="259" t="str">
        <v/>
      </c>
      <c r="U101" s="259" t="str">
        <v/>
      </c>
      <c r="V101" s="259" t="str">
        <v/>
      </c>
      <c r="W101" s="259" t="str">
        <v/>
      </c>
      <c r="X101" s="259" t="str">
        <v/>
      </c>
      <c r="Y101" s="259" t="str">
        <v/>
      </c>
      <c r="Z101" s="259" t="str">
        <v/>
      </c>
      <c r="AA101" s="259" t="str">
        <v/>
      </c>
    </row>
    <row r="102" spans="1:27" s="255" customFormat="1" ht="78" customHeight="1" x14ac:dyDescent="0.2">
      <c r="A102" s="256"/>
      <c r="B102" s="258" t="str">
        <v>DTI271</v>
      </c>
      <c r="C102" s="258" t="str">
        <v>DTI</v>
      </c>
      <c r="D102" s="192" t="str">
        <v>Contratação de serviços de telefonia móvel pessoal (Serviço Móvel Pessoal – SMP) - Comarcas</v>
      </c>
      <c r="E102" s="258" t="str">
        <v>Pregão</v>
      </c>
      <c r="F102" s="258" t="str">
        <v>SIM</v>
      </c>
      <c r="G102" s="258" t="str">
        <v>Não</v>
      </c>
      <c r="H102" s="258" t="str">
        <v>Sim</v>
      </c>
      <c r="I102" s="258" t="str">
        <v>Alto</v>
      </c>
      <c r="J102" s="260">
        <v>46029</v>
      </c>
      <c r="K102" s="260">
        <v>46163</v>
      </c>
      <c r="L102" s="260">
        <v>46164</v>
      </c>
      <c r="M102" s="260">
        <v>46223</v>
      </c>
      <c r="N102" s="260">
        <v>46314</v>
      </c>
      <c r="O102" s="258" t="str">
        <v>Mariana Abreu</v>
      </c>
      <c r="P102" s="258" t="str">
        <v/>
      </c>
      <c r="Q102" s="258" t="str">
        <v>Luciano</v>
      </c>
      <c r="R102" s="259" t="str">
        <v/>
      </c>
      <c r="S102" s="259" t="str">
        <v/>
      </c>
      <c r="T102" s="259" t="str">
        <v/>
      </c>
      <c r="U102" s="259" t="str">
        <v/>
      </c>
      <c r="V102" s="259" t="str">
        <v/>
      </c>
      <c r="W102" s="259" t="str">
        <v/>
      </c>
      <c r="X102" s="259" t="str">
        <v/>
      </c>
      <c r="Y102" s="259" t="str">
        <v/>
      </c>
      <c r="Z102" s="259" t="str">
        <v/>
      </c>
      <c r="AA102" s="259" t="str">
        <v/>
      </c>
    </row>
    <row r="103" spans="1:27" s="255" customFormat="1" ht="78" customHeight="1" x14ac:dyDescent="0.2">
      <c r="A103" s="256"/>
      <c r="B103" s="258" t="str">
        <v>DTI272</v>
      </c>
      <c r="C103" s="258" t="str">
        <v>DTI</v>
      </c>
      <c r="D103" s="192" t="str">
        <v>Contratação de serviços de telefonia móvel pessoal (Serviço Móvel Pessoal – SMP) - NIS e Desembargadores</v>
      </c>
      <c r="E103" s="258" t="str">
        <v>Pregão</v>
      </c>
      <c r="F103" s="258" t="str">
        <v>NÃO</v>
      </c>
      <c r="G103" s="258" t="str">
        <v>Não</v>
      </c>
      <c r="H103" s="258" t="str">
        <v>Sim</v>
      </c>
      <c r="I103" s="258" t="str">
        <v>Alto</v>
      </c>
      <c r="J103" s="260">
        <v>46235</v>
      </c>
      <c r="K103" s="260">
        <v>46296</v>
      </c>
      <c r="L103" s="260">
        <v>46297</v>
      </c>
      <c r="M103" s="260">
        <v>46419</v>
      </c>
      <c r="N103" s="260">
        <v>46600</v>
      </c>
      <c r="O103" s="258" t="str">
        <v>Monica</v>
      </c>
      <c r="P103" s="258" t="str">
        <v/>
      </c>
      <c r="Q103" s="258" t="str">
        <v>Não se aplica</v>
      </c>
      <c r="R103" s="259" t="str">
        <v/>
      </c>
      <c r="S103" s="259" t="str">
        <v/>
      </c>
      <c r="T103" s="259" t="str">
        <v/>
      </c>
      <c r="U103" s="259" t="str">
        <v/>
      </c>
      <c r="V103" s="259" t="str">
        <v/>
      </c>
      <c r="W103" s="259" t="str">
        <v/>
      </c>
      <c r="X103" s="259" t="str">
        <v/>
      </c>
      <c r="Y103" s="259" t="str">
        <v/>
      </c>
      <c r="Z103" s="259" t="str">
        <v/>
      </c>
      <c r="AA103" s="259" t="str">
        <v/>
      </c>
    </row>
    <row r="104" spans="1:27" s="255" customFormat="1" ht="78" customHeight="1" x14ac:dyDescent="0.2">
      <c r="A104" s="256"/>
      <c r="B104" s="258" t="str">
        <v>DTI273</v>
      </c>
      <c r="C104" s="258" t="str">
        <v>DTI</v>
      </c>
      <c r="D104" s="192" t="str">
        <v>Contratação de Serviço de Centro de Operações de Segurança (SOC), para gestão de alertas de incidentes</v>
      </c>
      <c r="E104" s="258" t="str">
        <v>Pregão</v>
      </c>
      <c r="F104" s="258" t="str">
        <v>SIM</v>
      </c>
      <c r="G104" s="258" t="str">
        <v>Não</v>
      </c>
      <c r="H104" s="258" t="str">
        <v>Sim</v>
      </c>
      <c r="I104" s="258" t="str">
        <v>Médio</v>
      </c>
      <c r="J104" s="260">
        <v>46174</v>
      </c>
      <c r="K104" s="260">
        <v>46204</v>
      </c>
      <c r="L104" s="260">
        <v>46205</v>
      </c>
      <c r="M104" s="260">
        <v>46283</v>
      </c>
      <c r="N104" s="260">
        <v>46375</v>
      </c>
      <c r="O104" s="258" t="str">
        <v>Luciano</v>
      </c>
      <c r="P104" s="258" t="str">
        <v/>
      </c>
      <c r="Q104" s="258" t="str">
        <v>Mariana Abreu</v>
      </c>
      <c r="R104" s="259" t="str">
        <v/>
      </c>
      <c r="S104" s="259" t="str">
        <v/>
      </c>
      <c r="T104" s="259" t="str">
        <v/>
      </c>
      <c r="U104" s="259" t="str">
        <v/>
      </c>
      <c r="V104" s="259" t="str">
        <v/>
      </c>
      <c r="W104" s="259" t="str">
        <v/>
      </c>
      <c r="X104" s="259" t="str">
        <v/>
      </c>
      <c r="Y104" s="259" t="str">
        <v/>
      </c>
      <c r="Z104" s="259" t="str">
        <v/>
      </c>
      <c r="AA104" s="259" t="str">
        <v/>
      </c>
    </row>
    <row r="105" spans="1:27" s="255" customFormat="1" ht="78" customHeight="1" x14ac:dyDescent="0.2">
      <c r="A105" s="256"/>
      <c r="B105" s="258" t="str">
        <v>DTI274</v>
      </c>
      <c r="C105" s="258" t="str">
        <v>DTI</v>
      </c>
      <c r="D105" s="192" t="str">
        <v>Aquisição de microcomputadores de alta perfomance e de uso comum para renovação do parque tecnológico do PJSC.</v>
      </c>
      <c r="E105" s="258" t="str">
        <v>Pregão</v>
      </c>
      <c r="F105" s="258" t="str">
        <v>SIM</v>
      </c>
      <c r="G105" s="258" t="str">
        <v>Sim</v>
      </c>
      <c r="H105" s="258" t="str">
        <v>Sim</v>
      </c>
      <c r="I105" s="258" t="str">
        <v>Alto</v>
      </c>
      <c r="J105" s="260">
        <v>46174</v>
      </c>
      <c r="K105" s="260">
        <v>46227</v>
      </c>
      <c r="L105" s="260">
        <v>46230</v>
      </c>
      <c r="M105" s="260">
        <v>46269</v>
      </c>
      <c r="N105" s="260">
        <v>46360</v>
      </c>
      <c r="O105" s="258" t="str">
        <v>Fabiana</v>
      </c>
      <c r="P105" s="258" t="str">
        <v/>
      </c>
      <c r="Q105" s="258" t="str">
        <v>Monica</v>
      </c>
      <c r="R105" s="259" t="str">
        <v/>
      </c>
      <c r="S105" s="259" t="str">
        <v/>
      </c>
      <c r="T105" s="259" t="str">
        <v/>
      </c>
      <c r="U105" s="259" t="str">
        <v/>
      </c>
      <c r="V105" s="259" t="str">
        <v/>
      </c>
      <c r="W105" s="259" t="str">
        <v/>
      </c>
      <c r="X105" s="259" t="str">
        <v/>
      </c>
      <c r="Y105" s="259" t="str">
        <v/>
      </c>
      <c r="Z105" s="259" t="str">
        <v/>
      </c>
      <c r="AA105" s="259" t="str">
        <v/>
      </c>
    </row>
    <row r="106" spans="1:27" s="255" customFormat="1" ht="78" customHeight="1" x14ac:dyDescent="0.2">
      <c r="A106" s="256"/>
      <c r="B106" s="258" t="str">
        <v>DTI275</v>
      </c>
      <c r="C106" s="258" t="str">
        <v>DTI</v>
      </c>
      <c r="D106" s="192" t="str">
        <v>Aquisição de STI para captação de áudio e vídeo nas salas de Depoimento Especial</v>
      </c>
      <c r="E106" s="258" t="str">
        <v>Pregão</v>
      </c>
      <c r="F106" s="258" t="str">
        <v>NÃO</v>
      </c>
      <c r="G106" s="258" t="str">
        <v>Sim</v>
      </c>
      <c r="H106" s="258" t="str">
        <v>Sim</v>
      </c>
      <c r="I106" s="258" t="str">
        <v>Alto</v>
      </c>
      <c r="J106" s="260">
        <v>46062</v>
      </c>
      <c r="K106" s="260">
        <v>46101</v>
      </c>
      <c r="L106" s="260">
        <v>46105</v>
      </c>
      <c r="M106" s="260">
        <v>46142</v>
      </c>
      <c r="N106" s="260">
        <v>46234</v>
      </c>
      <c r="O106" s="258" t="str">
        <v>Luciano</v>
      </c>
      <c r="P106" s="258" t="str">
        <v/>
      </c>
      <c r="Q106" s="258" t="str">
        <v>Não se aplica</v>
      </c>
      <c r="R106" s="259" t="str">
        <v/>
      </c>
      <c r="S106" s="259" t="str">
        <v/>
      </c>
      <c r="T106" s="259" t="str">
        <v/>
      </c>
      <c r="U106" s="259" t="str">
        <v/>
      </c>
      <c r="V106" s="259" t="str">
        <v/>
      </c>
      <c r="W106" s="259" t="str">
        <v/>
      </c>
      <c r="X106" s="259" t="str">
        <v/>
      </c>
      <c r="Y106" s="259" t="str">
        <v/>
      </c>
      <c r="Z106" s="259" t="str">
        <v/>
      </c>
      <c r="AA106" s="259" t="str">
        <v/>
      </c>
    </row>
    <row r="107" spans="1:27" s="255" customFormat="1" ht="78" customHeight="1" x14ac:dyDescent="0.2">
      <c r="A107" s="256"/>
      <c r="B107" s="258" t="str">
        <v>DTI276</v>
      </c>
      <c r="C107" s="258" t="str">
        <v>DTI</v>
      </c>
      <c r="D107" s="192" t="str">
        <v>Aquisição de STI para videoconferência com apenados do sistema prisional e realização de audiências de custódia</v>
      </c>
      <c r="E107" s="258" t="str">
        <v>Pregão</v>
      </c>
      <c r="F107" s="258" t="str">
        <v>NÃO</v>
      </c>
      <c r="G107" s="258" t="str">
        <v>Sim</v>
      </c>
      <c r="H107" s="258" t="str">
        <v>Sim</v>
      </c>
      <c r="I107" s="258" t="str">
        <v>Alto</v>
      </c>
      <c r="J107" s="260">
        <v>46174</v>
      </c>
      <c r="K107" s="260">
        <v>46227</v>
      </c>
      <c r="L107" s="260">
        <v>46230</v>
      </c>
      <c r="M107" s="260">
        <v>46269</v>
      </c>
      <c r="N107" s="260">
        <v>46360</v>
      </c>
      <c r="O107" s="258" t="str">
        <v>Luciano</v>
      </c>
      <c r="P107" s="258" t="str">
        <v/>
      </c>
      <c r="Q107" s="258" t="str">
        <v>Não se aplica</v>
      </c>
      <c r="R107" s="259" t="str">
        <v/>
      </c>
      <c r="S107" s="259" t="str">
        <v/>
      </c>
      <c r="T107" s="259" t="str">
        <v/>
      </c>
      <c r="U107" s="259" t="str">
        <v/>
      </c>
      <c r="V107" s="259" t="str">
        <v/>
      </c>
      <c r="W107" s="259" t="str">
        <v/>
      </c>
      <c r="X107" s="259" t="str">
        <v/>
      </c>
      <c r="Y107" s="259" t="str">
        <v/>
      </c>
      <c r="Z107" s="259" t="str">
        <v/>
      </c>
      <c r="AA107" s="259" t="str">
        <v/>
      </c>
    </row>
    <row r="108" spans="1:27" s="255" customFormat="1" ht="78" customHeight="1" x14ac:dyDescent="0.2">
      <c r="A108" s="256"/>
      <c r="B108" s="258" t="str">
        <v>DTI277</v>
      </c>
      <c r="C108" s="258" t="str">
        <v>DTI</v>
      </c>
      <c r="D108" s="192" t="str">
        <v>Aquisição de computadores portáteis (tanto de uso comum quanto de alta performance), para renovação do parque tecnológico do PJSC e atendimento de áreas específicas do TJSC</v>
      </c>
      <c r="E108" s="258" t="str">
        <v>Pregão</v>
      </c>
      <c r="F108" s="258" t="str">
        <v>SIM</v>
      </c>
      <c r="G108" s="258" t="str">
        <v>Sim</v>
      </c>
      <c r="H108" s="258" t="str">
        <v>Sim</v>
      </c>
      <c r="I108" s="258" t="str">
        <v>Alto</v>
      </c>
      <c r="J108" s="260">
        <v>46062</v>
      </c>
      <c r="K108" s="260">
        <v>46101</v>
      </c>
      <c r="L108" s="260">
        <v>46105</v>
      </c>
      <c r="M108" s="260">
        <v>46142</v>
      </c>
      <c r="N108" s="260">
        <v>46234</v>
      </c>
      <c r="O108" s="258" t="str">
        <v>Mariana Abreu</v>
      </c>
      <c r="P108" s="258" t="str">
        <v/>
      </c>
      <c r="Q108" s="258" t="str">
        <v>Fabiana</v>
      </c>
      <c r="R108" s="259" t="str">
        <v/>
      </c>
      <c r="S108" s="259" t="str">
        <v/>
      </c>
      <c r="T108" s="259" t="str">
        <v/>
      </c>
      <c r="U108" s="259" t="str">
        <v/>
      </c>
      <c r="V108" s="259" t="str">
        <v/>
      </c>
      <c r="W108" s="259" t="str">
        <v/>
      </c>
      <c r="X108" s="259" t="str">
        <v/>
      </c>
      <c r="Y108" s="259" t="str">
        <v/>
      </c>
      <c r="Z108" s="259" t="str">
        <v/>
      </c>
      <c r="AA108" s="259" t="str">
        <v/>
      </c>
    </row>
    <row r="109" spans="1:27" s="255" customFormat="1" ht="78" customHeight="1" x14ac:dyDescent="0.2">
      <c r="A109" s="256"/>
      <c r="B109" s="258" t="str">
        <v>DTI278</v>
      </c>
      <c r="C109" s="258" t="str">
        <v>DTI</v>
      </c>
      <c r="D109" s="192" t="str">
        <v>Renovação das licenças do software OMNISSA Horizon Standard</v>
      </c>
      <c r="E109" s="258" t="str">
        <v>Pregão</v>
      </c>
      <c r="F109" s="258" t="str">
        <v>NÃO</v>
      </c>
      <c r="G109" s="258" t="str">
        <v>Não</v>
      </c>
      <c r="H109" s="258" t="str">
        <v>Sim</v>
      </c>
      <c r="I109" s="258" t="str">
        <v>Médio</v>
      </c>
      <c r="J109" s="260">
        <v>46310</v>
      </c>
      <c r="K109" s="260">
        <v>46375</v>
      </c>
      <c r="L109" s="260">
        <v>46394</v>
      </c>
      <c r="M109" s="260">
        <v>46522</v>
      </c>
      <c r="N109" s="260">
        <v>46614</v>
      </c>
      <c r="O109" s="258" t="str">
        <v>Vanessa Borges</v>
      </c>
      <c r="P109" s="258" t="str">
        <v/>
      </c>
      <c r="Q109" s="258" t="str">
        <v>Não se aplica</v>
      </c>
      <c r="R109" s="259" t="str">
        <v/>
      </c>
      <c r="S109" s="259" t="str">
        <v/>
      </c>
      <c r="T109" s="259" t="str">
        <v/>
      </c>
      <c r="U109" s="259" t="str">
        <v/>
      </c>
      <c r="V109" s="259" t="str">
        <v/>
      </c>
      <c r="W109" s="259" t="str">
        <v/>
      </c>
      <c r="X109" s="259" t="str">
        <v/>
      </c>
      <c r="Y109" s="259" t="str">
        <v/>
      </c>
      <c r="Z109" s="259" t="str">
        <v/>
      </c>
      <c r="AA109" s="259" t="str">
        <v/>
      </c>
    </row>
    <row r="110" spans="1:27" s="255" customFormat="1" ht="78" customHeight="1" x14ac:dyDescent="0.2">
      <c r="A110" s="256"/>
      <c r="B110" s="258" t="str">
        <v>DTI279</v>
      </c>
      <c r="C110" s="258" t="str">
        <v>DTI</v>
      </c>
      <c r="D110" s="192" t="str">
        <v>Aquisição de infraestrutura para armazenamento seguro de documentos - eproc</v>
      </c>
      <c r="E110" s="258" t="str">
        <v>Pregão</v>
      </c>
      <c r="F110" s="258" t="str">
        <v>NÃO</v>
      </c>
      <c r="G110" s="258" t="str">
        <v>Não</v>
      </c>
      <c r="H110" s="258" t="str">
        <v>Sim</v>
      </c>
      <c r="I110" s="258" t="str">
        <v>Alto</v>
      </c>
      <c r="J110" s="260">
        <v>46029</v>
      </c>
      <c r="K110" s="260">
        <v>46111</v>
      </c>
      <c r="L110" s="260">
        <v>46113</v>
      </c>
      <c r="M110" s="260">
        <v>46172</v>
      </c>
      <c r="N110" s="260">
        <v>46264</v>
      </c>
      <c r="O110" s="258" t="str">
        <v>Monica</v>
      </c>
      <c r="P110" s="258" t="str">
        <v/>
      </c>
      <c r="Q110" s="258" t="str">
        <v>Não se aplica</v>
      </c>
      <c r="R110" s="259" t="str">
        <v/>
      </c>
      <c r="S110" s="259" t="str">
        <v/>
      </c>
      <c r="T110" s="259" t="str">
        <v/>
      </c>
      <c r="U110" s="259" t="str">
        <v/>
      </c>
      <c r="V110" s="259" t="str">
        <v/>
      </c>
      <c r="W110" s="259" t="str">
        <v/>
      </c>
      <c r="X110" s="259" t="str">
        <v/>
      </c>
      <c r="Y110" s="259" t="str">
        <v/>
      </c>
      <c r="Z110" s="259" t="str">
        <v/>
      </c>
      <c r="AA110" s="259" t="str">
        <v/>
      </c>
    </row>
    <row r="111" spans="1:27" s="255" customFormat="1" ht="78" customHeight="1" x14ac:dyDescent="0.2">
      <c r="A111" s="256"/>
      <c r="B111" s="258" t="str">
        <v>DTI280</v>
      </c>
      <c r="C111" s="258" t="str">
        <v>DTI</v>
      </c>
      <c r="D111" s="192" t="str">
        <v>Contratação de ferramenta de inteligência para varredura de fontes abertas e redes sociais - SNAP Crimewall</v>
      </c>
      <c r="E111" s="258" t="str">
        <v>Inexigibilidade</v>
      </c>
      <c r="F111" s="258" t="str">
        <v>SIM</v>
      </c>
      <c r="G111" s="258" t="str">
        <v>Não</v>
      </c>
      <c r="H111" s="258" t="str">
        <v>Não</v>
      </c>
      <c r="I111" s="258" t="str">
        <v>Alto</v>
      </c>
      <c r="J111" s="260">
        <v>46029</v>
      </c>
      <c r="K111" s="260">
        <v>46101</v>
      </c>
      <c r="L111" s="260">
        <v>46104</v>
      </c>
      <c r="M111" s="260">
        <v>46125</v>
      </c>
      <c r="N111" s="260">
        <v>46188</v>
      </c>
      <c r="O111" s="258" t="str">
        <v>Paola</v>
      </c>
      <c r="P111" s="258" t="str">
        <v/>
      </c>
      <c r="Q111" s="258" t="str">
        <v>Anna</v>
      </c>
      <c r="R111" s="259" t="str">
        <v/>
      </c>
      <c r="S111" s="259" t="str">
        <v/>
      </c>
      <c r="T111" s="259" t="str">
        <v/>
      </c>
      <c r="U111" s="259" t="str">
        <v/>
      </c>
      <c r="V111" s="259" t="str">
        <v/>
      </c>
      <c r="W111" s="259" t="str">
        <v/>
      </c>
      <c r="X111" s="259" t="str">
        <v/>
      </c>
      <c r="Y111" s="259" t="str">
        <v/>
      </c>
      <c r="Z111" s="259" t="str">
        <v/>
      </c>
      <c r="AA111" s="259" t="str">
        <v/>
      </c>
    </row>
    <row r="112" spans="1:27" s="255" customFormat="1" ht="78" customHeight="1" x14ac:dyDescent="0.2">
      <c r="A112" s="256"/>
      <c r="B112" s="258" t="str">
        <v>DTI281</v>
      </c>
      <c r="C112" s="258" t="str">
        <v>DTI</v>
      </c>
      <c r="D112" s="192" t="str">
        <v>Contratação de serviços de internet móvel para veículos oficiais</v>
      </c>
      <c r="E112" s="258" t="str">
        <v>Pregão</v>
      </c>
      <c r="F112" s="258" t="str">
        <v>SIM</v>
      </c>
      <c r="G112" s="258" t="str">
        <v>Não</v>
      </c>
      <c r="H112" s="258" t="str">
        <v>Sim</v>
      </c>
      <c r="I112" s="258" t="str">
        <v>Alto</v>
      </c>
      <c r="J112" s="260">
        <v>46146</v>
      </c>
      <c r="K112" s="260">
        <v>46203</v>
      </c>
      <c r="L112" s="260">
        <v>46204</v>
      </c>
      <c r="M112" s="260">
        <v>46283</v>
      </c>
      <c r="N112" s="260">
        <v>46375</v>
      </c>
      <c r="O112" s="258" t="str">
        <v>Anna</v>
      </c>
      <c r="P112" s="258" t="str">
        <v/>
      </c>
      <c r="Q112" s="258" t="str">
        <v>Vanessa Borges</v>
      </c>
      <c r="R112" s="259" t="str">
        <v/>
      </c>
      <c r="S112" s="259" t="str">
        <v/>
      </c>
      <c r="T112" s="259" t="str">
        <v/>
      </c>
      <c r="U112" s="259" t="str">
        <v/>
      </c>
      <c r="V112" s="259" t="str">
        <v/>
      </c>
      <c r="W112" s="259" t="str">
        <v/>
      </c>
      <c r="X112" s="259" t="str">
        <v/>
      </c>
      <c r="Y112" s="259" t="str">
        <v/>
      </c>
      <c r="Z112" s="259" t="str">
        <v/>
      </c>
      <c r="AA112" s="259" t="str">
        <v/>
      </c>
    </row>
    <row r="113" spans="1:27" s="255" customFormat="1" ht="78" customHeight="1" x14ac:dyDescent="0.2">
      <c r="A113" s="256"/>
      <c r="B113" s="258" t="str">
        <v>DTI282</v>
      </c>
      <c r="C113" s="258" t="str">
        <v>DTI</v>
      </c>
      <c r="D113" s="192" t="str">
        <v xml:space="preserve">Aquisição de tonners e cartuchos para impressoras diversas do PJSC
</v>
      </c>
      <c r="E113" s="258" t="str">
        <v>Pregão</v>
      </c>
      <c r="F113" s="258" t="str">
        <v>NÃO</v>
      </c>
      <c r="G113" s="258" t="str">
        <v>Sim</v>
      </c>
      <c r="H113" s="258" t="str">
        <v>Sim</v>
      </c>
      <c r="I113" s="258" t="str">
        <v>Alto</v>
      </c>
      <c r="J113" s="260">
        <v>46266</v>
      </c>
      <c r="K113" s="260">
        <v>46335</v>
      </c>
      <c r="L113" s="260">
        <v>46336</v>
      </c>
      <c r="M113" s="260">
        <v>46447</v>
      </c>
      <c r="N113" s="260">
        <v>46568</v>
      </c>
      <c r="O113" s="258" t="str">
        <v>Mariana Abreu</v>
      </c>
      <c r="P113" s="258" t="str">
        <v/>
      </c>
      <c r="Q113" s="258" t="str">
        <v>Não se aplica</v>
      </c>
      <c r="R113" s="259" t="str">
        <v/>
      </c>
      <c r="S113" s="259" t="str">
        <v/>
      </c>
      <c r="T113" s="259" t="str">
        <v/>
      </c>
      <c r="U113" s="259" t="str">
        <v/>
      </c>
      <c r="V113" s="259" t="str">
        <v/>
      </c>
      <c r="W113" s="259" t="str">
        <v/>
      </c>
      <c r="X113" s="259" t="str">
        <v/>
      </c>
      <c r="Y113" s="259" t="str">
        <v/>
      </c>
      <c r="Z113" s="259" t="str">
        <v/>
      </c>
      <c r="AA113" s="259" t="str">
        <v/>
      </c>
    </row>
    <row r="114" spans="1:27" s="255" customFormat="1" ht="78" customHeight="1" x14ac:dyDescent="0.2">
      <c r="A114" s="256"/>
      <c r="B114" s="258" t="str">
        <v>NCI001</v>
      </c>
      <c r="C114" s="258" t="str">
        <v>NCI</v>
      </c>
      <c r="D114" s="192" t="str">
        <v>Contraração de Solução de TI para implementação de TV Indoor nas unidades administrativas e judiciárias do TJSC.
A solução deverá contemplar:
Fornecimento de equipamentos (monitores profissionais, players, suportes);
Software de gerenciamento de conteúdo com interface amigável e controle centralizado;
Serviços de instalação, configuração e treinamento;
Suporte técnico e manutenção preventiva e corretiva.</v>
      </c>
      <c r="E114" s="258" t="str">
        <v>Pregão</v>
      </c>
      <c r="F114" s="258" t="str">
        <v>Sim</v>
      </c>
      <c r="G114" s="258" t="str">
        <v>Não</v>
      </c>
      <c r="H114" s="258" t="str">
        <v>SIM</v>
      </c>
      <c r="I114" s="258" t="str">
        <v>ALTO</v>
      </c>
      <c r="J114" s="260">
        <v>46029</v>
      </c>
      <c r="K114" s="260">
        <v>46090</v>
      </c>
      <c r="L114" s="260">
        <v>46091</v>
      </c>
      <c r="M114" s="260">
        <v>46153</v>
      </c>
      <c r="N114" s="260">
        <v>46244</v>
      </c>
      <c r="O114" s="258" t="str">
        <v>Fabiana</v>
      </c>
      <c r="P114" s="258" t="str">
        <v/>
      </c>
      <c r="Q114" s="258" t="str">
        <v>Monica</v>
      </c>
      <c r="R114" s="259" t="str">
        <v/>
      </c>
      <c r="S114" s="259" t="str">
        <v/>
      </c>
      <c r="T114" s="259" t="str">
        <v/>
      </c>
      <c r="U114" s="259" t="str">
        <v/>
      </c>
      <c r="V114" s="259" t="str">
        <v/>
      </c>
      <c r="W114" s="259" t="str">
        <v/>
      </c>
      <c r="X114" s="259" t="str">
        <v/>
      </c>
      <c r="Y114" s="259" t="str">
        <v/>
      </c>
      <c r="Z114" s="259" t="str">
        <v/>
      </c>
      <c r="AA114" s="259" t="str">
        <v/>
      </c>
    </row>
    <row r="115" spans="1:27" s="255" customFormat="1" ht="78" customHeight="1" x14ac:dyDescent="0.2">
      <c r="A115" s="256"/>
      <c r="B115" s="258" t="str">
        <v>NIS001</v>
      </c>
      <c r="C115" s="258" t="str">
        <v>NIS</v>
      </c>
      <c r="D115" s="192" t="str">
        <v>Aquisição de rádios comunicadores digitais - NIS</v>
      </c>
      <c r="E115" s="258" t="str">
        <v>Pregão</v>
      </c>
      <c r="F115" s="258" t="str">
        <v>Não</v>
      </c>
      <c r="G115" s="258" t="str">
        <v>Não</v>
      </c>
      <c r="H115" s="258" t="str">
        <v>Sim</v>
      </c>
      <c r="I115" s="258" t="str">
        <v>Médio</v>
      </c>
      <c r="J115" s="260">
        <v>46174</v>
      </c>
      <c r="K115" s="260">
        <v>46204</v>
      </c>
      <c r="L115" s="260">
        <v>46235</v>
      </c>
      <c r="M115" s="260">
        <v>46266</v>
      </c>
      <c r="N115" s="260">
        <v>46297</v>
      </c>
      <c r="O115" s="258" t="str">
        <v>Luciano</v>
      </c>
      <c r="P115" s="258" t="str">
        <v/>
      </c>
      <c r="Q115" s="258" t="str">
        <v>Não se aplica</v>
      </c>
      <c r="R115" s="259" t="str">
        <v/>
      </c>
      <c r="S115" s="259" t="str">
        <v/>
      </c>
      <c r="T115" s="259" t="str">
        <v/>
      </c>
      <c r="U115" s="259" t="str">
        <v/>
      </c>
      <c r="V115" s="259" t="str">
        <v/>
      </c>
      <c r="W115" s="259" t="str">
        <v/>
      </c>
      <c r="X115" s="259" t="str">
        <v/>
      </c>
      <c r="Y115" s="259" t="str">
        <v/>
      </c>
      <c r="Z115" s="259" t="str">
        <v/>
      </c>
      <c r="AA115" s="259" t="str">
        <v/>
      </c>
    </row>
    <row r="116" spans="1:27" s="255" customFormat="1" ht="78" customHeight="1" x14ac:dyDescent="0.2">
      <c r="A116" s="256"/>
      <c r="B116" s="258" t="str">
        <v>NIS002</v>
      </c>
      <c r="C116" s="258" t="str">
        <v>NIS</v>
      </c>
      <c r="D116" s="192" t="str">
        <v>Aquisição de scanners raio x de bagagem para instalação em unidades ainda não atendidas com o equipamento</v>
      </c>
      <c r="E116" s="258" t="str">
        <v>Inexigibilidade</v>
      </c>
      <c r="F116" s="258" t="str">
        <v>Não</v>
      </c>
      <c r="G116" s="258" t="str">
        <v>Não</v>
      </c>
      <c r="H116" s="258" t="str">
        <v>Sim</v>
      </c>
      <c r="I116" s="258" t="str">
        <v>Alto</v>
      </c>
      <c r="J116" s="260">
        <v>46054</v>
      </c>
      <c r="K116" s="260">
        <v>46082</v>
      </c>
      <c r="L116" s="260">
        <v>46113</v>
      </c>
      <c r="M116" s="260">
        <v>46143</v>
      </c>
      <c r="N116" s="260">
        <v>46204</v>
      </c>
      <c r="O116" s="258" t="str">
        <v>Paola</v>
      </c>
      <c r="P116" s="258" t="str">
        <v/>
      </c>
      <c r="Q116" s="258" t="str">
        <v>Não se aplica</v>
      </c>
      <c r="R116" s="259" t="str">
        <v/>
      </c>
      <c r="S116" s="259" t="str">
        <v/>
      </c>
      <c r="T116" s="259" t="str">
        <v/>
      </c>
      <c r="U116" s="259" t="str">
        <v/>
      </c>
      <c r="V116" s="259" t="str">
        <v/>
      </c>
      <c r="W116" s="259" t="str">
        <v/>
      </c>
      <c r="X116" s="259" t="str">
        <v/>
      </c>
      <c r="Y116" s="259" t="str">
        <v/>
      </c>
      <c r="Z116" s="259" t="str">
        <v/>
      </c>
      <c r="AA116" s="259" t="str">
        <v/>
      </c>
    </row>
    <row r="117" spans="1:27" s="255" customFormat="1" ht="78" customHeight="1" x14ac:dyDescent="0.2">
      <c r="A117" s="256"/>
      <c r="B117" s="258" t="str">
        <v>NIS003</v>
      </c>
      <c r="C117" s="258" t="str">
        <v>NIS</v>
      </c>
      <c r="D117" s="192" t="str">
        <v>Aquisição de MacBook M4 Pro Max para estração de dados e programação do SSI</v>
      </c>
      <c r="E117" s="258" t="str">
        <v>Pregão</v>
      </c>
      <c r="F117" s="258" t="str">
        <v>Não</v>
      </c>
      <c r="G117" s="258" t="str">
        <v>Não</v>
      </c>
      <c r="H117" s="258" t="str">
        <v>Sim</v>
      </c>
      <c r="I117" s="258" t="str">
        <v>Alto</v>
      </c>
      <c r="J117" s="260">
        <v>46082</v>
      </c>
      <c r="K117" s="260">
        <v>46113</v>
      </c>
      <c r="L117" s="260">
        <v>46143</v>
      </c>
      <c r="M117" s="260">
        <v>46174</v>
      </c>
      <c r="N117" s="260">
        <v>46235</v>
      </c>
      <c r="O117" s="258" t="str">
        <v>Vanessa Borges</v>
      </c>
      <c r="P117" s="258" t="str">
        <v/>
      </c>
      <c r="Q117" s="258" t="str">
        <v>Não se aplica</v>
      </c>
      <c r="R117" s="259" t="str">
        <v/>
      </c>
      <c r="S117" s="259" t="str">
        <v/>
      </c>
      <c r="T117" s="259" t="str">
        <v/>
      </c>
      <c r="U117" s="259" t="str">
        <v/>
      </c>
      <c r="V117" s="259" t="str">
        <v/>
      </c>
      <c r="W117" s="259" t="str">
        <v/>
      </c>
      <c r="X117" s="259" t="str">
        <v/>
      </c>
      <c r="Y117" s="259" t="str">
        <v/>
      </c>
      <c r="Z117" s="259" t="str">
        <v/>
      </c>
      <c r="AA117" s="259" t="str">
        <v/>
      </c>
    </row>
    <row r="118" spans="1:27" s="255" customFormat="1" ht="78" customHeight="1" x14ac:dyDescent="0.2">
      <c r="A118" s="256"/>
      <c r="B118" s="258" t="str">
        <v>NIS004</v>
      </c>
      <c r="C118" s="258" t="str">
        <v>NIS</v>
      </c>
      <c r="D118" s="192" t="str">
        <v>Aquisição de monitor curvos
para o CISM</v>
      </c>
      <c r="E118" s="258" t="str">
        <v>Pregão</v>
      </c>
      <c r="F118" s="258" t="str">
        <v>Não</v>
      </c>
      <c r="G118" s="258" t="str">
        <v>Não</v>
      </c>
      <c r="H118" s="258" t="str">
        <v>Sim</v>
      </c>
      <c r="I118" s="258" t="str">
        <v>Alto</v>
      </c>
      <c r="J118" s="260">
        <v>46082</v>
      </c>
      <c r="K118" s="260">
        <v>46113</v>
      </c>
      <c r="L118" s="260">
        <v>46143</v>
      </c>
      <c r="M118" s="260">
        <v>46174</v>
      </c>
      <c r="N118" s="260">
        <v>46235</v>
      </c>
      <c r="O118" s="258" t="str">
        <v>Monica</v>
      </c>
      <c r="P118" s="258" t="str">
        <v/>
      </c>
      <c r="Q118" s="258" t="str">
        <v>Não se aplica</v>
      </c>
      <c r="R118" s="259" t="str">
        <v/>
      </c>
      <c r="S118" s="259" t="str">
        <v/>
      </c>
      <c r="T118" s="259" t="str">
        <v/>
      </c>
      <c r="U118" s="259" t="str">
        <v/>
      </c>
      <c r="V118" s="259" t="str">
        <v/>
      </c>
      <c r="W118" s="259" t="str">
        <v/>
      </c>
      <c r="X118" s="259" t="str">
        <v/>
      </c>
      <c r="Y118" s="259" t="str">
        <v/>
      </c>
      <c r="Z118" s="259" t="str">
        <v/>
      </c>
      <c r="AA118" s="259" t="str">
        <v/>
      </c>
    </row>
    <row r="119" spans="1:27" s="255" customFormat="1" ht="78" customHeight="1" x14ac:dyDescent="0.2">
      <c r="A119" s="256"/>
      <c r="B119" s="258" t="str">
        <v>NIS005</v>
      </c>
      <c r="C119" s="258" t="str">
        <v>NIS</v>
      </c>
      <c r="D119" s="192" t="str">
        <v>Aquisição de mobiliario para o Centro Integrado de Segurança e Monitoramento (CISM)</v>
      </c>
      <c r="E119" s="258" t="str">
        <v>Pregão</v>
      </c>
      <c r="F119" s="258" t="str">
        <v>Não</v>
      </c>
      <c r="G119" s="258" t="str">
        <v>Não</v>
      </c>
      <c r="H119" s="258" t="str">
        <v>Sim</v>
      </c>
      <c r="I119" s="258" t="str">
        <v>Alto</v>
      </c>
      <c r="J119" s="260">
        <v>46082</v>
      </c>
      <c r="K119" s="260">
        <v>46113</v>
      </c>
      <c r="L119" s="260">
        <v>46143</v>
      </c>
      <c r="M119" s="260">
        <v>46174</v>
      </c>
      <c r="N119" s="260">
        <v>46235</v>
      </c>
      <c r="O119" s="258" t="str">
        <v>Fabiana</v>
      </c>
      <c r="P119" s="258" t="str">
        <v/>
      </c>
      <c r="Q119" s="258" t="str">
        <v>Não se aplica</v>
      </c>
      <c r="R119" s="259" t="str">
        <v/>
      </c>
      <c r="S119" s="259" t="str">
        <v/>
      </c>
      <c r="T119" s="259" t="str">
        <v/>
      </c>
      <c r="U119" s="259" t="str">
        <v/>
      </c>
      <c r="V119" s="259" t="str">
        <v/>
      </c>
      <c r="W119" s="259" t="str">
        <v/>
      </c>
      <c r="X119" s="259" t="str">
        <v/>
      </c>
      <c r="Y119" s="259" t="str">
        <v/>
      </c>
      <c r="Z119" s="259" t="str">
        <v/>
      </c>
      <c r="AA119" s="259" t="str">
        <v/>
      </c>
    </row>
    <row r="120" spans="1:27" customFormat="1" x14ac:dyDescent="0.2">
      <c r="A120" s="24"/>
      <c r="B120" s="261" t="str">
        <v/>
      </c>
      <c r="C120" s="261" t="str">
        <v/>
      </c>
      <c r="D120" s="261" t="str">
        <v/>
      </c>
      <c r="E120" s="261" t="str">
        <v/>
      </c>
      <c r="F120" s="261" t="str">
        <v/>
      </c>
      <c r="G120" s="261" t="str">
        <v/>
      </c>
      <c r="H120" s="261" t="str">
        <v/>
      </c>
      <c r="I120" s="261" t="str">
        <v/>
      </c>
      <c r="J120" s="262" t="str">
        <v/>
      </c>
      <c r="K120" s="262" t="str">
        <v/>
      </c>
      <c r="L120" s="262" t="str">
        <v/>
      </c>
      <c r="M120" s="262" t="str">
        <v/>
      </c>
      <c r="N120" s="262" t="str">
        <v/>
      </c>
      <c r="O120" s="258" t="str">
        <v/>
      </c>
      <c r="P120" s="258" t="str">
        <v/>
      </c>
      <c r="Q120" s="258" t="str">
        <v/>
      </c>
      <c r="R120" s="259" t="str">
        <v/>
      </c>
      <c r="S120" s="259" t="str">
        <v/>
      </c>
      <c r="T120" s="259" t="str">
        <v/>
      </c>
      <c r="U120" s="259" t="str">
        <v/>
      </c>
      <c r="V120" s="259" t="str">
        <v/>
      </c>
      <c r="W120" s="259" t="str">
        <v/>
      </c>
      <c r="X120" s="259" t="str">
        <v/>
      </c>
      <c r="Y120" s="259" t="str">
        <v/>
      </c>
      <c r="Z120" s="259" t="str">
        <v/>
      </c>
      <c r="AA120" s="259" t="str">
        <v/>
      </c>
    </row>
    <row r="121" spans="1:27" customFormat="1" x14ac:dyDescent="0.2">
      <c r="A121" s="24"/>
      <c r="B121" s="261" t="str">
        <v/>
      </c>
      <c r="C121" s="261" t="str">
        <v/>
      </c>
      <c r="D121" s="261" t="str">
        <v/>
      </c>
      <c r="E121" s="261" t="str">
        <v/>
      </c>
      <c r="F121" s="261" t="str">
        <v/>
      </c>
      <c r="G121" s="261" t="str">
        <v/>
      </c>
      <c r="H121" s="261" t="str">
        <v/>
      </c>
      <c r="I121" s="261" t="str">
        <v/>
      </c>
      <c r="J121" s="262" t="str">
        <v/>
      </c>
      <c r="K121" s="262" t="str">
        <v/>
      </c>
      <c r="L121" s="262" t="str">
        <v/>
      </c>
      <c r="M121" s="262" t="str">
        <v/>
      </c>
      <c r="N121" s="262" t="str">
        <v/>
      </c>
      <c r="O121" s="258" t="str">
        <v/>
      </c>
      <c r="P121" s="258" t="str">
        <v/>
      </c>
      <c r="Q121" s="258" t="str">
        <v/>
      </c>
      <c r="R121" s="259" t="str">
        <v/>
      </c>
      <c r="S121" s="259" t="str">
        <v/>
      </c>
      <c r="T121" s="259" t="str">
        <v/>
      </c>
      <c r="U121" s="259" t="str">
        <v/>
      </c>
      <c r="V121" s="259" t="str">
        <v/>
      </c>
      <c r="W121" s="259" t="str">
        <v/>
      </c>
      <c r="X121" s="259" t="str">
        <v/>
      </c>
      <c r="Y121" s="259" t="str">
        <v/>
      </c>
      <c r="Z121" s="259" t="str">
        <v/>
      </c>
      <c r="AA121" s="259" t="str">
        <v/>
      </c>
    </row>
    <row r="122" spans="1:27" customFormat="1" x14ac:dyDescent="0.2">
      <c r="A122" s="24"/>
      <c r="B122" s="261" t="str">
        <v/>
      </c>
      <c r="C122" s="261" t="str">
        <v/>
      </c>
      <c r="D122" s="261" t="str">
        <v/>
      </c>
      <c r="E122" s="261" t="str">
        <v/>
      </c>
      <c r="F122" s="261" t="str">
        <v/>
      </c>
      <c r="G122" s="261" t="str">
        <v/>
      </c>
      <c r="H122" s="261" t="str">
        <v/>
      </c>
      <c r="I122" s="261" t="str">
        <v/>
      </c>
      <c r="J122" s="262" t="str">
        <v/>
      </c>
      <c r="K122" s="262" t="str">
        <v/>
      </c>
      <c r="L122" s="262" t="str">
        <v/>
      </c>
      <c r="M122" s="262" t="str">
        <v/>
      </c>
      <c r="N122" s="262" t="str">
        <v/>
      </c>
      <c r="O122" s="258" t="str">
        <v/>
      </c>
      <c r="P122" s="258" t="str">
        <v/>
      </c>
      <c r="Q122" s="258" t="str">
        <v/>
      </c>
      <c r="R122" s="259" t="str">
        <v/>
      </c>
      <c r="S122" s="259" t="str">
        <v/>
      </c>
      <c r="T122" s="259" t="str">
        <v/>
      </c>
      <c r="U122" s="259" t="str">
        <v/>
      </c>
      <c r="V122" s="259" t="str">
        <v/>
      </c>
      <c r="W122" s="259" t="str">
        <v/>
      </c>
      <c r="X122" s="259" t="str">
        <v/>
      </c>
      <c r="Y122" s="259" t="str">
        <v/>
      </c>
      <c r="Z122" s="259" t="str">
        <v/>
      </c>
      <c r="AA122" s="259" t="str">
        <v/>
      </c>
    </row>
    <row r="123" spans="1:27" customFormat="1" x14ac:dyDescent="0.2">
      <c r="A123" s="24"/>
      <c r="B123" s="261" t="str">
        <v/>
      </c>
      <c r="C123" s="261" t="str">
        <v/>
      </c>
      <c r="D123" s="261" t="str">
        <v/>
      </c>
      <c r="E123" s="261" t="str">
        <v/>
      </c>
      <c r="F123" s="261" t="str">
        <v/>
      </c>
      <c r="G123" s="261" t="str">
        <v/>
      </c>
      <c r="H123" s="261" t="str">
        <v/>
      </c>
      <c r="I123" s="261" t="str">
        <v/>
      </c>
      <c r="J123" s="262" t="str">
        <v/>
      </c>
      <c r="K123" s="262" t="str">
        <v/>
      </c>
      <c r="L123" s="262" t="str">
        <v/>
      </c>
      <c r="M123" s="262" t="str">
        <v/>
      </c>
      <c r="N123" s="262" t="str">
        <v/>
      </c>
      <c r="O123" s="258" t="str">
        <v/>
      </c>
      <c r="P123" s="258" t="str">
        <v/>
      </c>
      <c r="Q123" s="258" t="str">
        <v/>
      </c>
      <c r="R123" s="259" t="str">
        <v/>
      </c>
      <c r="S123" s="259" t="str">
        <v/>
      </c>
      <c r="T123" s="259" t="str">
        <v/>
      </c>
      <c r="U123" s="259" t="str">
        <v/>
      </c>
      <c r="V123" s="259" t="str">
        <v/>
      </c>
      <c r="W123" s="259" t="str">
        <v/>
      </c>
      <c r="X123" s="259" t="str">
        <v/>
      </c>
      <c r="Y123" s="259" t="str">
        <v/>
      </c>
      <c r="Z123" s="259" t="str">
        <v/>
      </c>
      <c r="AA123" s="259" t="str">
        <v/>
      </c>
    </row>
    <row r="124" spans="1:27" customFormat="1" x14ac:dyDescent="0.2">
      <c r="A124" s="24"/>
      <c r="B124" s="261" t="str">
        <v/>
      </c>
      <c r="C124" s="261" t="str">
        <v/>
      </c>
      <c r="D124" s="261" t="str">
        <v/>
      </c>
      <c r="E124" s="261" t="str">
        <v/>
      </c>
      <c r="F124" s="261" t="str">
        <v/>
      </c>
      <c r="G124" s="261" t="str">
        <v/>
      </c>
      <c r="H124" s="261" t="str">
        <v/>
      </c>
      <c r="I124" s="261" t="str">
        <v/>
      </c>
      <c r="J124" s="262" t="str">
        <v/>
      </c>
      <c r="K124" s="262" t="str">
        <v/>
      </c>
      <c r="L124" s="262" t="str">
        <v/>
      </c>
      <c r="M124" s="262" t="str">
        <v/>
      </c>
      <c r="N124" s="262" t="str">
        <v/>
      </c>
      <c r="O124" s="258" t="str">
        <v/>
      </c>
      <c r="P124" s="258" t="str">
        <v/>
      </c>
      <c r="Q124" s="258" t="str">
        <v/>
      </c>
      <c r="R124" s="259" t="str">
        <v/>
      </c>
      <c r="S124" s="259" t="str">
        <v/>
      </c>
      <c r="T124" s="259" t="str">
        <v/>
      </c>
      <c r="U124" s="259" t="str">
        <v/>
      </c>
      <c r="V124" s="259" t="str">
        <v/>
      </c>
      <c r="W124" s="259" t="str">
        <v/>
      </c>
      <c r="X124" s="259" t="str">
        <v/>
      </c>
      <c r="Y124" s="259" t="str">
        <v/>
      </c>
      <c r="Z124" s="259" t="str">
        <v/>
      </c>
      <c r="AA124" s="259" t="str">
        <v/>
      </c>
    </row>
    <row r="125" spans="1:27" customFormat="1" x14ac:dyDescent="0.2">
      <c r="A125" s="24"/>
      <c r="B125" s="261" t="str">
        <v/>
      </c>
      <c r="C125" s="261" t="str">
        <v/>
      </c>
      <c r="D125" s="261" t="str">
        <v/>
      </c>
      <c r="E125" s="261" t="str">
        <v/>
      </c>
      <c r="F125" s="261" t="str">
        <v/>
      </c>
      <c r="G125" s="261" t="str">
        <v/>
      </c>
      <c r="H125" s="261" t="str">
        <v/>
      </c>
      <c r="I125" s="261" t="str">
        <v/>
      </c>
      <c r="J125" s="262" t="str">
        <v/>
      </c>
      <c r="K125" s="262" t="str">
        <v/>
      </c>
      <c r="L125" s="262" t="str">
        <v/>
      </c>
      <c r="M125" s="262" t="str">
        <v/>
      </c>
      <c r="N125" s="262" t="str">
        <v/>
      </c>
      <c r="O125" s="258" t="str">
        <v/>
      </c>
      <c r="P125" s="258" t="str">
        <v/>
      </c>
      <c r="Q125" s="258" t="str">
        <v/>
      </c>
      <c r="R125" s="259" t="str">
        <v/>
      </c>
      <c r="S125" s="259" t="str">
        <v/>
      </c>
      <c r="T125" s="259" t="str">
        <v/>
      </c>
      <c r="U125" s="259" t="str">
        <v/>
      </c>
      <c r="V125" s="259" t="str">
        <v/>
      </c>
      <c r="W125" s="259" t="str">
        <v/>
      </c>
      <c r="X125" s="259" t="str">
        <v/>
      </c>
      <c r="Y125" s="259" t="str">
        <v/>
      </c>
      <c r="Z125" s="259" t="str">
        <v/>
      </c>
      <c r="AA125" s="259" t="str">
        <v/>
      </c>
    </row>
    <row r="126" spans="1:27" customFormat="1" x14ac:dyDescent="0.2">
      <c r="A126" s="24"/>
      <c r="B126" s="261" t="str">
        <v/>
      </c>
      <c r="C126" s="261" t="str">
        <v/>
      </c>
      <c r="D126" s="261" t="str">
        <v/>
      </c>
      <c r="E126" s="261" t="str">
        <v/>
      </c>
      <c r="F126" s="261" t="str">
        <v/>
      </c>
      <c r="G126" s="261" t="str">
        <v/>
      </c>
      <c r="H126" s="261" t="str">
        <v/>
      </c>
      <c r="I126" s="261" t="str">
        <v/>
      </c>
      <c r="J126" s="262" t="str">
        <v/>
      </c>
      <c r="K126" s="262" t="str">
        <v/>
      </c>
      <c r="L126" s="262" t="str">
        <v/>
      </c>
      <c r="M126" s="262" t="str">
        <v/>
      </c>
      <c r="N126" s="262" t="str">
        <v/>
      </c>
      <c r="O126" s="258" t="str">
        <v/>
      </c>
      <c r="P126" s="258" t="str">
        <v/>
      </c>
      <c r="Q126" s="258" t="str">
        <v/>
      </c>
      <c r="R126" s="259" t="str">
        <v/>
      </c>
      <c r="S126" s="259" t="str">
        <v/>
      </c>
      <c r="T126" s="259" t="str">
        <v/>
      </c>
      <c r="U126" s="259" t="str">
        <v/>
      </c>
      <c r="V126" s="259" t="str">
        <v/>
      </c>
      <c r="W126" s="259" t="str">
        <v/>
      </c>
      <c r="X126" s="259" t="str">
        <v/>
      </c>
      <c r="Y126" s="259" t="str">
        <v/>
      </c>
      <c r="Z126" s="259" t="str">
        <v/>
      </c>
      <c r="AA126" s="259" t="str">
        <v/>
      </c>
    </row>
    <row r="127" spans="1:27" customFormat="1" x14ac:dyDescent="0.2">
      <c r="A127" s="24"/>
      <c r="B127" s="261" t="str">
        <v/>
      </c>
      <c r="C127" s="261" t="str">
        <v/>
      </c>
      <c r="D127" s="261" t="str">
        <v/>
      </c>
      <c r="E127" s="261" t="str">
        <v/>
      </c>
      <c r="F127" s="261" t="str">
        <v/>
      </c>
      <c r="G127" s="261" t="str">
        <v/>
      </c>
      <c r="H127" s="261" t="str">
        <v/>
      </c>
      <c r="I127" s="261" t="str">
        <v/>
      </c>
      <c r="J127" s="262" t="str">
        <v/>
      </c>
      <c r="K127" s="262" t="str">
        <v/>
      </c>
      <c r="L127" s="262" t="str">
        <v/>
      </c>
      <c r="M127" s="262" t="str">
        <v/>
      </c>
      <c r="N127" s="262" t="str">
        <v/>
      </c>
      <c r="O127" s="258" t="str">
        <v/>
      </c>
      <c r="P127" s="258" t="str">
        <v/>
      </c>
      <c r="Q127" s="258" t="str">
        <v/>
      </c>
      <c r="R127" s="259" t="str">
        <v/>
      </c>
      <c r="S127" s="259" t="str">
        <v/>
      </c>
      <c r="T127" s="259" t="str">
        <v/>
      </c>
      <c r="U127" s="259" t="str">
        <v/>
      </c>
      <c r="V127" s="259" t="str">
        <v/>
      </c>
      <c r="W127" s="259" t="str">
        <v/>
      </c>
      <c r="X127" s="259" t="str">
        <v/>
      </c>
      <c r="Y127" s="259" t="str">
        <v/>
      </c>
      <c r="Z127" s="259" t="str">
        <v/>
      </c>
      <c r="AA127" s="259" t="str">
        <v/>
      </c>
    </row>
    <row r="128" spans="1:27" customFormat="1" x14ac:dyDescent="0.2">
      <c r="A128" s="24"/>
      <c r="B128" s="261" t="str">
        <v/>
      </c>
      <c r="C128" s="261" t="str">
        <v/>
      </c>
      <c r="D128" s="261" t="str">
        <v/>
      </c>
      <c r="E128" s="261" t="str">
        <v/>
      </c>
      <c r="F128" s="261" t="str">
        <v/>
      </c>
      <c r="G128" s="261" t="str">
        <v/>
      </c>
      <c r="H128" s="261" t="str">
        <v/>
      </c>
      <c r="I128" s="261" t="str">
        <v/>
      </c>
      <c r="J128" s="262" t="str">
        <v/>
      </c>
      <c r="K128" s="262" t="str">
        <v/>
      </c>
      <c r="L128" s="262" t="str">
        <v/>
      </c>
      <c r="M128" s="262" t="str">
        <v/>
      </c>
      <c r="N128" s="262" t="str">
        <v/>
      </c>
      <c r="O128" s="258" t="str">
        <v/>
      </c>
      <c r="P128" s="258" t="str">
        <v/>
      </c>
      <c r="Q128" s="258" t="str">
        <v/>
      </c>
      <c r="R128" s="259" t="str">
        <v/>
      </c>
      <c r="S128" s="259" t="str">
        <v/>
      </c>
      <c r="T128" s="259" t="str">
        <v/>
      </c>
      <c r="U128" s="259" t="str">
        <v/>
      </c>
      <c r="V128" s="259" t="str">
        <v/>
      </c>
      <c r="W128" s="259" t="str">
        <v/>
      </c>
      <c r="X128" s="259" t="str">
        <v/>
      </c>
      <c r="Y128" s="259" t="str">
        <v/>
      </c>
      <c r="Z128" s="259" t="str">
        <v/>
      </c>
      <c r="AA128" s="259" t="str">
        <v/>
      </c>
    </row>
    <row r="129" spans="1:27" customFormat="1" x14ac:dyDescent="0.2">
      <c r="A129" s="24"/>
      <c r="B129" s="261" t="str">
        <v/>
      </c>
      <c r="C129" s="261" t="str">
        <v/>
      </c>
      <c r="D129" s="261" t="str">
        <v/>
      </c>
      <c r="E129" s="261" t="str">
        <v/>
      </c>
      <c r="F129" s="261" t="str">
        <v/>
      </c>
      <c r="G129" s="261" t="str">
        <v/>
      </c>
      <c r="H129" s="261" t="str">
        <v/>
      </c>
      <c r="I129" s="261" t="str">
        <v/>
      </c>
      <c r="J129" s="262" t="str">
        <v/>
      </c>
      <c r="K129" s="262" t="str">
        <v/>
      </c>
      <c r="L129" s="262" t="str">
        <v/>
      </c>
      <c r="M129" s="262" t="str">
        <v/>
      </c>
      <c r="N129" s="262" t="str">
        <v/>
      </c>
      <c r="O129" s="258" t="str">
        <v/>
      </c>
      <c r="P129" s="258" t="str">
        <v/>
      </c>
      <c r="Q129" s="258" t="str">
        <v/>
      </c>
      <c r="R129" s="259" t="str">
        <v/>
      </c>
      <c r="S129" s="259" t="str">
        <v/>
      </c>
      <c r="T129" s="259" t="str">
        <v/>
      </c>
      <c r="U129" s="259" t="str">
        <v/>
      </c>
      <c r="V129" s="259" t="str">
        <v/>
      </c>
      <c r="W129" s="259" t="str">
        <v/>
      </c>
      <c r="X129" s="259" t="str">
        <v/>
      </c>
      <c r="Y129" s="259" t="str">
        <v/>
      </c>
      <c r="Z129" s="259" t="str">
        <v/>
      </c>
      <c r="AA129" s="259" t="str">
        <v/>
      </c>
    </row>
    <row r="130" spans="1:27" customFormat="1" x14ac:dyDescent="0.2">
      <c r="A130" s="24"/>
      <c r="B130" s="261" t="str">
        <v/>
      </c>
      <c r="C130" s="261" t="str">
        <v/>
      </c>
      <c r="D130" s="261" t="str">
        <v/>
      </c>
      <c r="E130" s="261" t="str">
        <v/>
      </c>
      <c r="F130" s="261" t="str">
        <v/>
      </c>
      <c r="G130" s="261" t="str">
        <v/>
      </c>
      <c r="H130" s="261" t="str">
        <v/>
      </c>
      <c r="I130" s="261" t="str">
        <v/>
      </c>
      <c r="J130" s="262" t="str">
        <v/>
      </c>
      <c r="K130" s="262" t="str">
        <v/>
      </c>
      <c r="L130" s="262" t="str">
        <v/>
      </c>
      <c r="M130" s="262" t="str">
        <v/>
      </c>
      <c r="N130" s="262" t="str">
        <v/>
      </c>
      <c r="O130" s="258" t="str">
        <v/>
      </c>
      <c r="P130" s="258" t="str">
        <v/>
      </c>
      <c r="Q130" s="258" t="str">
        <v/>
      </c>
      <c r="R130" s="259" t="str">
        <v/>
      </c>
      <c r="S130" s="259" t="str">
        <v/>
      </c>
      <c r="T130" s="259" t="str">
        <v/>
      </c>
      <c r="U130" s="259" t="str">
        <v/>
      </c>
      <c r="V130" s="259" t="str">
        <v/>
      </c>
      <c r="W130" s="259" t="str">
        <v/>
      </c>
      <c r="X130" s="259" t="str">
        <v/>
      </c>
      <c r="Y130" s="259" t="str">
        <v/>
      </c>
      <c r="Z130" s="259" t="str">
        <v/>
      </c>
      <c r="AA130" s="259" t="str">
        <v/>
      </c>
    </row>
    <row r="131" spans="1:27" customFormat="1" x14ac:dyDescent="0.2">
      <c r="A131" s="24"/>
      <c r="B131" s="261" t="str">
        <v/>
      </c>
      <c r="C131" s="261" t="str">
        <v/>
      </c>
      <c r="D131" s="261" t="str">
        <v/>
      </c>
      <c r="E131" s="261" t="str">
        <v/>
      </c>
      <c r="F131" s="261" t="str">
        <v/>
      </c>
      <c r="G131" s="261" t="str">
        <v/>
      </c>
      <c r="H131" s="261" t="str">
        <v/>
      </c>
      <c r="I131" s="261" t="str">
        <v/>
      </c>
      <c r="J131" s="262" t="str">
        <v/>
      </c>
      <c r="K131" s="262" t="str">
        <v/>
      </c>
      <c r="L131" s="262" t="str">
        <v/>
      </c>
      <c r="M131" s="262" t="str">
        <v/>
      </c>
      <c r="N131" s="262" t="str">
        <v/>
      </c>
      <c r="O131" s="258" t="str">
        <v/>
      </c>
      <c r="P131" s="258" t="str">
        <v/>
      </c>
      <c r="Q131" s="258" t="str">
        <v/>
      </c>
      <c r="R131" s="259" t="str">
        <v/>
      </c>
      <c r="S131" s="259" t="str">
        <v/>
      </c>
      <c r="T131" s="259" t="str">
        <v/>
      </c>
      <c r="U131" s="259" t="str">
        <v/>
      </c>
      <c r="V131" s="259" t="str">
        <v/>
      </c>
      <c r="W131" s="259" t="str">
        <v/>
      </c>
      <c r="X131" s="259" t="str">
        <v/>
      </c>
      <c r="Y131" s="259" t="str">
        <v/>
      </c>
      <c r="Z131" s="259" t="str">
        <v/>
      </c>
      <c r="AA131" s="259" t="str">
        <v/>
      </c>
    </row>
    <row r="132" spans="1:27" customFormat="1" x14ac:dyDescent="0.2">
      <c r="A132" s="24"/>
      <c r="B132" s="261" t="str">
        <v/>
      </c>
      <c r="C132" s="261" t="str">
        <v/>
      </c>
      <c r="D132" s="261" t="str">
        <v/>
      </c>
      <c r="E132" s="261" t="str">
        <v/>
      </c>
      <c r="F132" s="261" t="str">
        <v/>
      </c>
      <c r="G132" s="261" t="str">
        <v/>
      </c>
      <c r="H132" s="261" t="str">
        <v/>
      </c>
      <c r="I132" s="261" t="str">
        <v/>
      </c>
      <c r="J132" s="262" t="str">
        <v/>
      </c>
      <c r="K132" s="262" t="str">
        <v/>
      </c>
      <c r="L132" s="262" t="str">
        <v/>
      </c>
      <c r="M132" s="262" t="str">
        <v/>
      </c>
      <c r="N132" s="262" t="str">
        <v/>
      </c>
      <c r="O132" s="258" t="str">
        <v/>
      </c>
      <c r="P132" s="258" t="str">
        <v/>
      </c>
      <c r="Q132" s="258" t="str">
        <v/>
      </c>
      <c r="R132" s="259" t="str">
        <v/>
      </c>
      <c r="S132" s="259" t="str">
        <v/>
      </c>
      <c r="T132" s="259" t="str">
        <v/>
      </c>
      <c r="U132" s="259" t="str">
        <v/>
      </c>
      <c r="V132" s="259" t="str">
        <v/>
      </c>
      <c r="W132" s="259" t="str">
        <v/>
      </c>
      <c r="X132" s="259" t="str">
        <v/>
      </c>
      <c r="Y132" s="259" t="str">
        <v/>
      </c>
      <c r="Z132" s="259" t="str">
        <v/>
      </c>
      <c r="AA132" s="259" t="str">
        <v/>
      </c>
    </row>
    <row r="133" spans="1:27" customFormat="1" x14ac:dyDescent="0.2">
      <c r="A133" s="24"/>
      <c r="B133" s="261" t="str">
        <v/>
      </c>
      <c r="C133" s="261" t="str">
        <v/>
      </c>
      <c r="D133" s="261" t="str">
        <v/>
      </c>
      <c r="E133" s="261" t="str">
        <v/>
      </c>
      <c r="F133" s="261" t="str">
        <v/>
      </c>
      <c r="G133" s="261" t="str">
        <v/>
      </c>
      <c r="H133" s="261" t="str">
        <v/>
      </c>
      <c r="I133" s="261" t="str">
        <v/>
      </c>
      <c r="J133" s="262" t="str">
        <v/>
      </c>
      <c r="K133" s="262" t="str">
        <v/>
      </c>
      <c r="L133" s="262" t="str">
        <v/>
      </c>
      <c r="M133" s="262" t="str">
        <v/>
      </c>
      <c r="N133" s="262" t="str">
        <v/>
      </c>
      <c r="O133" s="258" t="str">
        <v/>
      </c>
      <c r="P133" s="258" t="str">
        <v/>
      </c>
      <c r="Q133" s="258" t="str">
        <v/>
      </c>
      <c r="R133" s="259" t="str">
        <v/>
      </c>
      <c r="S133" s="259" t="str">
        <v/>
      </c>
      <c r="T133" s="259" t="str">
        <v/>
      </c>
      <c r="U133" s="259" t="str">
        <v/>
      </c>
      <c r="V133" s="259" t="str">
        <v/>
      </c>
      <c r="W133" s="259" t="str">
        <v/>
      </c>
      <c r="X133" s="259" t="str">
        <v/>
      </c>
      <c r="Y133" s="259" t="str">
        <v/>
      </c>
      <c r="Z133" s="259" t="str">
        <v/>
      </c>
      <c r="AA133" s="259" t="str">
        <v/>
      </c>
    </row>
    <row r="134" spans="1:27" customFormat="1" x14ac:dyDescent="0.2">
      <c r="A134" s="24"/>
      <c r="B134" s="261" t="str">
        <v/>
      </c>
      <c r="C134" s="261" t="str">
        <v/>
      </c>
      <c r="D134" s="261" t="str">
        <v/>
      </c>
      <c r="E134" s="261" t="str">
        <v/>
      </c>
      <c r="F134" s="261" t="str">
        <v/>
      </c>
      <c r="G134" s="261" t="str">
        <v/>
      </c>
      <c r="H134" s="261" t="str">
        <v/>
      </c>
      <c r="I134" s="261" t="str">
        <v/>
      </c>
      <c r="J134" s="262" t="str">
        <v/>
      </c>
      <c r="K134" s="262" t="str">
        <v/>
      </c>
      <c r="L134" s="262" t="str">
        <v/>
      </c>
      <c r="M134" s="262" t="str">
        <v/>
      </c>
      <c r="N134" s="262" t="str">
        <v/>
      </c>
      <c r="O134" s="258" t="str">
        <v/>
      </c>
      <c r="P134" s="258" t="str">
        <v/>
      </c>
      <c r="Q134" s="258" t="str">
        <v/>
      </c>
      <c r="R134" s="259" t="str">
        <v/>
      </c>
      <c r="S134" s="259" t="str">
        <v/>
      </c>
      <c r="T134" s="259" t="str">
        <v/>
      </c>
      <c r="U134" s="259" t="str">
        <v/>
      </c>
      <c r="V134" s="259" t="str">
        <v/>
      </c>
      <c r="W134" s="259" t="str">
        <v/>
      </c>
      <c r="X134" s="259" t="str">
        <v/>
      </c>
      <c r="Y134" s="259" t="str">
        <v/>
      </c>
      <c r="Z134" s="259" t="str">
        <v/>
      </c>
      <c r="AA134" s="259" t="str">
        <v/>
      </c>
    </row>
    <row r="135" spans="1:27" customFormat="1" x14ac:dyDescent="0.2">
      <c r="A135" s="24"/>
      <c r="B135" s="261" t="str">
        <v/>
      </c>
      <c r="C135" s="261" t="str">
        <v/>
      </c>
      <c r="D135" s="261" t="str">
        <v/>
      </c>
      <c r="E135" s="261" t="str">
        <v/>
      </c>
      <c r="F135" s="261" t="str">
        <v/>
      </c>
      <c r="G135" s="261" t="str">
        <v/>
      </c>
      <c r="H135" s="261" t="str">
        <v/>
      </c>
      <c r="I135" s="261" t="str">
        <v/>
      </c>
      <c r="J135" s="262" t="str">
        <v/>
      </c>
      <c r="K135" s="262" t="str">
        <v/>
      </c>
      <c r="L135" s="262" t="str">
        <v/>
      </c>
      <c r="M135" s="262" t="str">
        <v/>
      </c>
      <c r="N135" s="262" t="str">
        <v/>
      </c>
      <c r="O135" s="258" t="str">
        <v/>
      </c>
      <c r="P135" s="258" t="str">
        <v/>
      </c>
      <c r="Q135" s="258" t="str">
        <v/>
      </c>
      <c r="R135" s="259" t="str">
        <v/>
      </c>
      <c r="S135" s="259" t="str">
        <v/>
      </c>
      <c r="T135" s="259" t="str">
        <v/>
      </c>
      <c r="U135" s="259" t="str">
        <v/>
      </c>
      <c r="V135" s="259" t="str">
        <v/>
      </c>
      <c r="W135" s="259" t="str">
        <v/>
      </c>
      <c r="X135" s="259" t="str">
        <v/>
      </c>
      <c r="Y135" s="259" t="str">
        <v/>
      </c>
      <c r="Z135" s="259" t="str">
        <v/>
      </c>
      <c r="AA135" s="259" t="str">
        <v/>
      </c>
    </row>
    <row r="136" spans="1:27" customFormat="1" x14ac:dyDescent="0.2">
      <c r="A136" s="24"/>
      <c r="B136" s="261" t="str">
        <v/>
      </c>
      <c r="C136" s="261" t="str">
        <v/>
      </c>
      <c r="D136" s="261" t="str">
        <v/>
      </c>
      <c r="E136" s="261" t="str">
        <v/>
      </c>
      <c r="F136" s="261" t="str">
        <v/>
      </c>
      <c r="G136" s="261" t="str">
        <v/>
      </c>
      <c r="H136" s="261" t="str">
        <v/>
      </c>
      <c r="I136" s="261" t="str">
        <v/>
      </c>
      <c r="J136" s="262" t="str">
        <v/>
      </c>
      <c r="K136" s="262" t="str">
        <v/>
      </c>
      <c r="L136" s="262" t="str">
        <v/>
      </c>
      <c r="M136" s="262" t="str">
        <v/>
      </c>
      <c r="N136" s="262" t="str">
        <v/>
      </c>
      <c r="O136" s="258" t="str">
        <v/>
      </c>
      <c r="P136" s="258" t="str">
        <v/>
      </c>
      <c r="Q136" s="258" t="str">
        <v/>
      </c>
      <c r="R136" s="259" t="str">
        <v/>
      </c>
      <c r="S136" s="259" t="str">
        <v/>
      </c>
      <c r="T136" s="259" t="str">
        <v/>
      </c>
      <c r="U136" s="259" t="str">
        <v/>
      </c>
      <c r="V136" s="259" t="str">
        <v/>
      </c>
      <c r="W136" s="259" t="str">
        <v/>
      </c>
      <c r="X136" s="259" t="str">
        <v/>
      </c>
      <c r="Y136" s="259" t="str">
        <v/>
      </c>
      <c r="Z136" s="259" t="str">
        <v/>
      </c>
      <c r="AA136" s="259" t="str">
        <v/>
      </c>
    </row>
    <row r="137" spans="1:27" customFormat="1" x14ac:dyDescent="0.2">
      <c r="A137" s="24"/>
      <c r="B137" s="261" t="str">
        <v/>
      </c>
      <c r="C137" s="261" t="str">
        <v/>
      </c>
      <c r="D137" s="261" t="str">
        <v/>
      </c>
      <c r="E137" s="261" t="str">
        <v/>
      </c>
      <c r="F137" s="261" t="str">
        <v/>
      </c>
      <c r="G137" s="261" t="str">
        <v/>
      </c>
      <c r="H137" s="261" t="str">
        <v/>
      </c>
      <c r="I137" s="261" t="str">
        <v/>
      </c>
      <c r="J137" s="262" t="str">
        <v/>
      </c>
      <c r="K137" s="262" t="str">
        <v/>
      </c>
      <c r="L137" s="262" t="str">
        <v/>
      </c>
      <c r="M137" s="262" t="str">
        <v/>
      </c>
      <c r="N137" s="262" t="str">
        <v/>
      </c>
      <c r="O137" s="258" t="str">
        <v/>
      </c>
      <c r="P137" s="258" t="str">
        <v/>
      </c>
      <c r="Q137" s="258" t="str">
        <v/>
      </c>
      <c r="R137" s="259" t="str">
        <v/>
      </c>
      <c r="S137" s="259" t="str">
        <v/>
      </c>
      <c r="T137" s="259" t="str">
        <v/>
      </c>
      <c r="U137" s="259" t="str">
        <v/>
      </c>
      <c r="V137" s="259" t="str">
        <v/>
      </c>
      <c r="W137" s="259" t="str">
        <v/>
      </c>
      <c r="X137" s="259" t="str">
        <v/>
      </c>
      <c r="Y137" s="259" t="str">
        <v/>
      </c>
      <c r="Z137" s="259" t="str">
        <v/>
      </c>
      <c r="AA137" s="259" t="str">
        <v/>
      </c>
    </row>
    <row r="138" spans="1:27" customFormat="1" x14ac:dyDescent="0.2">
      <c r="A138" s="24"/>
      <c r="B138" s="261" t="str">
        <v/>
      </c>
      <c r="C138" s="261" t="str">
        <v/>
      </c>
      <c r="D138" s="261" t="str">
        <v/>
      </c>
      <c r="E138" s="261" t="str">
        <v/>
      </c>
      <c r="F138" s="261" t="str">
        <v/>
      </c>
      <c r="G138" s="261" t="str">
        <v/>
      </c>
      <c r="H138" s="261" t="str">
        <v/>
      </c>
      <c r="I138" s="261" t="str">
        <v/>
      </c>
      <c r="J138" s="262" t="str">
        <v/>
      </c>
      <c r="K138" s="262" t="str">
        <v/>
      </c>
      <c r="L138" s="262" t="str">
        <v/>
      </c>
      <c r="M138" s="262" t="str">
        <v/>
      </c>
      <c r="N138" s="262" t="str">
        <v/>
      </c>
      <c r="O138" s="258" t="str">
        <v/>
      </c>
      <c r="P138" s="258" t="str">
        <v/>
      </c>
      <c r="Q138" s="258" t="str">
        <v/>
      </c>
      <c r="R138" s="259" t="str">
        <v/>
      </c>
      <c r="S138" s="259" t="str">
        <v/>
      </c>
      <c r="T138" s="259" t="str">
        <v/>
      </c>
      <c r="U138" s="259" t="str">
        <v/>
      </c>
      <c r="V138" s="259" t="str">
        <v/>
      </c>
      <c r="W138" s="259" t="str">
        <v/>
      </c>
      <c r="X138" s="259" t="str">
        <v/>
      </c>
      <c r="Y138" s="259" t="str">
        <v/>
      </c>
      <c r="Z138" s="259" t="str">
        <v/>
      </c>
      <c r="AA138" s="259" t="str">
        <v/>
      </c>
    </row>
    <row r="139" spans="1:27" customFormat="1" x14ac:dyDescent="0.2">
      <c r="A139" s="24"/>
      <c r="B139" s="261" t="str">
        <v/>
      </c>
      <c r="C139" s="261" t="str">
        <v/>
      </c>
      <c r="D139" s="261" t="str">
        <v/>
      </c>
      <c r="E139" s="261" t="str">
        <v/>
      </c>
      <c r="F139" s="261" t="str">
        <v/>
      </c>
      <c r="G139" s="261" t="str">
        <v/>
      </c>
      <c r="H139" s="261" t="str">
        <v/>
      </c>
      <c r="I139" s="261" t="str">
        <v/>
      </c>
      <c r="J139" s="262" t="str">
        <v/>
      </c>
      <c r="K139" s="262" t="str">
        <v/>
      </c>
      <c r="L139" s="262" t="str">
        <v/>
      </c>
      <c r="M139" s="262" t="str">
        <v/>
      </c>
      <c r="N139" s="262" t="str">
        <v/>
      </c>
      <c r="O139" s="258" t="str">
        <v/>
      </c>
      <c r="P139" s="258" t="str">
        <v/>
      </c>
      <c r="Q139" s="258" t="str">
        <v/>
      </c>
      <c r="R139" s="259" t="str">
        <v/>
      </c>
      <c r="S139" s="259" t="str">
        <v/>
      </c>
      <c r="T139" s="259" t="str">
        <v/>
      </c>
      <c r="U139" s="259" t="str">
        <v/>
      </c>
      <c r="V139" s="259" t="str">
        <v/>
      </c>
      <c r="W139" s="259" t="str">
        <v/>
      </c>
      <c r="X139" s="259" t="str">
        <v/>
      </c>
      <c r="Y139" s="259" t="str">
        <v/>
      </c>
      <c r="Z139" s="259" t="str">
        <v/>
      </c>
      <c r="AA139" s="259" t="str">
        <v/>
      </c>
    </row>
    <row r="140" spans="1:27" customFormat="1" x14ac:dyDescent="0.2">
      <c r="A140" s="24"/>
      <c r="B140" s="261" t="str">
        <v/>
      </c>
      <c r="C140" s="261" t="str">
        <v/>
      </c>
      <c r="D140" s="261" t="str">
        <v/>
      </c>
      <c r="E140" s="261" t="str">
        <v/>
      </c>
      <c r="F140" s="261" t="str">
        <v/>
      </c>
      <c r="G140" s="261" t="str">
        <v/>
      </c>
      <c r="H140" s="261" t="str">
        <v/>
      </c>
      <c r="I140" s="261" t="str">
        <v/>
      </c>
      <c r="J140" s="262" t="str">
        <v/>
      </c>
      <c r="K140" s="262" t="str">
        <v/>
      </c>
      <c r="L140" s="262" t="str">
        <v/>
      </c>
      <c r="M140" s="262" t="str">
        <v/>
      </c>
      <c r="N140" s="262" t="str">
        <v/>
      </c>
      <c r="O140" s="258" t="str">
        <v/>
      </c>
      <c r="P140" s="258" t="str">
        <v/>
      </c>
      <c r="Q140" s="258" t="str">
        <v/>
      </c>
      <c r="R140" s="259" t="str">
        <v/>
      </c>
      <c r="S140" s="259" t="str">
        <v/>
      </c>
      <c r="T140" s="259" t="str">
        <v/>
      </c>
      <c r="U140" s="259" t="str">
        <v/>
      </c>
      <c r="V140" s="259" t="str">
        <v/>
      </c>
      <c r="W140" s="259" t="str">
        <v/>
      </c>
      <c r="X140" s="259" t="str">
        <v/>
      </c>
      <c r="Y140" s="259" t="str">
        <v/>
      </c>
      <c r="Z140" s="259" t="str">
        <v/>
      </c>
      <c r="AA140" s="259" t="str">
        <v/>
      </c>
    </row>
    <row r="141" spans="1:27" customFormat="1" x14ac:dyDescent="0.2">
      <c r="A141" s="24"/>
      <c r="B141" s="261" t="str">
        <v/>
      </c>
      <c r="C141" s="261" t="str">
        <v/>
      </c>
      <c r="D141" s="261" t="str">
        <v/>
      </c>
      <c r="E141" s="261" t="str">
        <v/>
      </c>
      <c r="F141" s="261" t="str">
        <v/>
      </c>
      <c r="G141" s="261" t="str">
        <v/>
      </c>
      <c r="H141" s="261" t="str">
        <v/>
      </c>
      <c r="I141" s="261" t="str">
        <v/>
      </c>
      <c r="J141" s="262" t="str">
        <v/>
      </c>
      <c r="K141" s="262" t="str">
        <v/>
      </c>
      <c r="L141" s="262" t="str">
        <v/>
      </c>
      <c r="M141" s="262" t="str">
        <v/>
      </c>
      <c r="N141" s="262" t="str">
        <v/>
      </c>
      <c r="O141" s="258" t="str">
        <v/>
      </c>
      <c r="P141" s="258" t="str">
        <v/>
      </c>
      <c r="Q141" s="258" t="str">
        <v/>
      </c>
      <c r="R141" s="259" t="str">
        <v/>
      </c>
      <c r="S141" s="259" t="str">
        <v/>
      </c>
      <c r="T141" s="259" t="str">
        <v/>
      </c>
      <c r="U141" s="259" t="str">
        <v/>
      </c>
      <c r="V141" s="259" t="str">
        <v/>
      </c>
      <c r="W141" s="259" t="str">
        <v/>
      </c>
      <c r="X141" s="259" t="str">
        <v/>
      </c>
      <c r="Y141" s="259" t="str">
        <v/>
      </c>
      <c r="Z141" s="259" t="str">
        <v/>
      </c>
      <c r="AA141" s="259" t="str">
        <v/>
      </c>
    </row>
    <row r="142" spans="1:27" customFormat="1" x14ac:dyDescent="0.2">
      <c r="A142" s="24"/>
      <c r="B142" s="261" t="str">
        <v/>
      </c>
      <c r="C142" s="261" t="str">
        <v/>
      </c>
      <c r="D142" s="261" t="str">
        <v/>
      </c>
      <c r="E142" s="261" t="str">
        <v/>
      </c>
      <c r="F142" s="261" t="str">
        <v/>
      </c>
      <c r="G142" s="261" t="str">
        <v/>
      </c>
      <c r="H142" s="261" t="str">
        <v/>
      </c>
      <c r="I142" s="261" t="str">
        <v/>
      </c>
      <c r="J142" s="262" t="str">
        <v/>
      </c>
      <c r="K142" s="262" t="str">
        <v/>
      </c>
      <c r="L142" s="262" t="str">
        <v/>
      </c>
      <c r="M142" s="262" t="str">
        <v/>
      </c>
      <c r="N142" s="262" t="str">
        <v/>
      </c>
      <c r="O142" s="258" t="str">
        <v/>
      </c>
      <c r="P142" s="258" t="str">
        <v/>
      </c>
      <c r="Q142" s="258" t="str">
        <v/>
      </c>
      <c r="R142" s="259" t="str">
        <v/>
      </c>
      <c r="S142" s="259" t="str">
        <v/>
      </c>
      <c r="T142" s="259" t="str">
        <v/>
      </c>
      <c r="U142" s="259" t="str">
        <v/>
      </c>
      <c r="V142" s="259" t="str">
        <v/>
      </c>
      <c r="W142" s="259" t="str">
        <v/>
      </c>
      <c r="X142" s="259" t="str">
        <v/>
      </c>
      <c r="Y142" s="259" t="str">
        <v/>
      </c>
      <c r="Z142" s="259" t="str">
        <v/>
      </c>
      <c r="AA142" s="259" t="str">
        <v/>
      </c>
    </row>
    <row r="143" spans="1:27" customFormat="1" x14ac:dyDescent="0.2">
      <c r="A143" s="24"/>
      <c r="B143" s="261" t="str">
        <v/>
      </c>
      <c r="C143" s="261" t="str">
        <v/>
      </c>
      <c r="D143" s="261" t="str">
        <v/>
      </c>
      <c r="E143" s="261" t="str">
        <v/>
      </c>
      <c r="F143" s="261" t="str">
        <v/>
      </c>
      <c r="G143" s="261" t="str">
        <v/>
      </c>
      <c r="H143" s="261" t="str">
        <v/>
      </c>
      <c r="I143" s="261" t="str">
        <v/>
      </c>
      <c r="J143" s="262" t="str">
        <v/>
      </c>
      <c r="K143" s="262" t="str">
        <v/>
      </c>
      <c r="L143" s="262" t="str">
        <v/>
      </c>
      <c r="M143" s="262" t="str">
        <v/>
      </c>
      <c r="N143" s="262" t="str">
        <v/>
      </c>
      <c r="O143" s="258" t="str">
        <v/>
      </c>
      <c r="P143" s="258" t="str">
        <v/>
      </c>
      <c r="Q143" s="258" t="str">
        <v/>
      </c>
      <c r="R143" s="259" t="str">
        <v/>
      </c>
      <c r="S143" s="259" t="str">
        <v/>
      </c>
      <c r="T143" s="259" t="str">
        <v/>
      </c>
      <c r="U143" s="259" t="str">
        <v/>
      </c>
      <c r="V143" s="259" t="str">
        <v/>
      </c>
      <c r="W143" s="259" t="str">
        <v/>
      </c>
      <c r="X143" s="259" t="str">
        <v/>
      </c>
      <c r="Y143" s="259" t="str">
        <v/>
      </c>
      <c r="Z143" s="259" t="str">
        <v/>
      </c>
      <c r="AA143" s="259" t="str">
        <v/>
      </c>
    </row>
    <row r="144" spans="1:27" customFormat="1" x14ac:dyDescent="0.2">
      <c r="A144" s="24"/>
      <c r="B144" s="261" t="str">
        <v/>
      </c>
      <c r="C144" s="261" t="str">
        <v/>
      </c>
      <c r="D144" s="261" t="str">
        <v/>
      </c>
      <c r="E144" s="261" t="str">
        <v/>
      </c>
      <c r="F144" s="261" t="str">
        <v/>
      </c>
      <c r="G144" s="261" t="str">
        <v/>
      </c>
      <c r="H144" s="261" t="str">
        <v/>
      </c>
      <c r="I144" s="261" t="str">
        <v/>
      </c>
      <c r="J144" s="262" t="str">
        <v/>
      </c>
      <c r="K144" s="262" t="str">
        <v/>
      </c>
      <c r="L144" s="262" t="str">
        <v/>
      </c>
      <c r="M144" s="262" t="str">
        <v/>
      </c>
      <c r="N144" s="262" t="str">
        <v/>
      </c>
      <c r="O144" s="258" t="str">
        <v/>
      </c>
      <c r="P144" s="258" t="str">
        <v/>
      </c>
      <c r="Q144" s="258" t="str">
        <v/>
      </c>
      <c r="R144" s="259" t="str">
        <v/>
      </c>
      <c r="S144" s="259" t="str">
        <v/>
      </c>
      <c r="T144" s="259" t="str">
        <v/>
      </c>
      <c r="U144" s="259" t="str">
        <v/>
      </c>
      <c r="V144" s="259" t="str">
        <v/>
      </c>
      <c r="W144" s="259" t="str">
        <v/>
      </c>
      <c r="X144" s="259" t="str">
        <v/>
      </c>
      <c r="Y144" s="259" t="str">
        <v/>
      </c>
      <c r="Z144" s="259" t="str">
        <v/>
      </c>
      <c r="AA144" s="259" t="str">
        <v/>
      </c>
    </row>
    <row r="145" spans="1:27" customFormat="1" x14ac:dyDescent="0.2">
      <c r="A145" s="24"/>
      <c r="B145" s="261" t="str">
        <v/>
      </c>
      <c r="C145" s="261" t="str">
        <v/>
      </c>
      <c r="D145" s="261" t="str">
        <v/>
      </c>
      <c r="E145" s="261" t="str">
        <v/>
      </c>
      <c r="F145" s="261" t="str">
        <v/>
      </c>
      <c r="G145" s="261" t="str">
        <v/>
      </c>
      <c r="H145" s="261" t="str">
        <v/>
      </c>
      <c r="I145" s="261" t="str">
        <v/>
      </c>
      <c r="J145" s="262" t="str">
        <v/>
      </c>
      <c r="K145" s="262" t="str">
        <v/>
      </c>
      <c r="L145" s="262" t="str">
        <v/>
      </c>
      <c r="M145" s="262" t="str">
        <v/>
      </c>
      <c r="N145" s="262" t="str">
        <v/>
      </c>
      <c r="O145" s="258" t="str">
        <v/>
      </c>
      <c r="P145" s="258" t="str">
        <v/>
      </c>
      <c r="Q145" s="258" t="str">
        <v/>
      </c>
      <c r="R145" s="259" t="str">
        <v/>
      </c>
      <c r="S145" s="259" t="str">
        <v/>
      </c>
      <c r="T145" s="259" t="str">
        <v/>
      </c>
      <c r="U145" s="259" t="str">
        <v/>
      </c>
      <c r="V145" s="259" t="str">
        <v/>
      </c>
      <c r="W145" s="259" t="str">
        <v/>
      </c>
      <c r="X145" s="259" t="str">
        <v/>
      </c>
      <c r="Y145" s="259" t="str">
        <v/>
      </c>
      <c r="Z145" s="259" t="str">
        <v/>
      </c>
      <c r="AA145" s="259" t="str">
        <v/>
      </c>
    </row>
    <row r="146" spans="1:27" customFormat="1" x14ac:dyDescent="0.2">
      <c r="A146" s="24"/>
      <c r="B146" s="261" t="str">
        <v/>
      </c>
      <c r="C146" s="261" t="str">
        <v/>
      </c>
      <c r="D146" s="261" t="str">
        <v/>
      </c>
      <c r="E146" s="261" t="str">
        <v/>
      </c>
      <c r="F146" s="261" t="str">
        <v/>
      </c>
      <c r="G146" s="261" t="str">
        <v/>
      </c>
      <c r="H146" s="261" t="str">
        <v/>
      </c>
      <c r="I146" s="261" t="str">
        <v/>
      </c>
      <c r="J146" s="262" t="str">
        <v/>
      </c>
      <c r="K146" s="262" t="str">
        <v/>
      </c>
      <c r="L146" s="262" t="str">
        <v/>
      </c>
      <c r="M146" s="262" t="str">
        <v/>
      </c>
      <c r="N146" s="262" t="str">
        <v/>
      </c>
      <c r="O146" s="258" t="str">
        <v/>
      </c>
      <c r="P146" s="258" t="str">
        <v/>
      </c>
      <c r="Q146" s="258" t="str">
        <v/>
      </c>
      <c r="R146" s="259" t="str">
        <v/>
      </c>
      <c r="S146" s="259" t="str">
        <v/>
      </c>
      <c r="T146" s="259" t="str">
        <v/>
      </c>
      <c r="U146" s="259" t="str">
        <v/>
      </c>
      <c r="V146" s="259" t="str">
        <v/>
      </c>
      <c r="W146" s="259" t="str">
        <v/>
      </c>
      <c r="X146" s="259" t="str">
        <v/>
      </c>
      <c r="Y146" s="259" t="str">
        <v/>
      </c>
      <c r="Z146" s="259" t="str">
        <v/>
      </c>
      <c r="AA146" s="259" t="str">
        <v/>
      </c>
    </row>
    <row r="147" spans="1:27" customFormat="1" x14ac:dyDescent="0.2">
      <c r="A147" s="24"/>
      <c r="B147" s="261" t="str">
        <v/>
      </c>
      <c r="C147" s="261" t="str">
        <v/>
      </c>
      <c r="D147" s="261" t="str">
        <v/>
      </c>
      <c r="E147" s="261" t="str">
        <v/>
      </c>
      <c r="F147" s="261" t="str">
        <v/>
      </c>
      <c r="G147" s="261" t="str">
        <v/>
      </c>
      <c r="H147" s="261" t="str">
        <v/>
      </c>
      <c r="I147" s="261" t="str">
        <v/>
      </c>
      <c r="J147" s="262" t="str">
        <v/>
      </c>
      <c r="K147" s="262" t="str">
        <v/>
      </c>
      <c r="L147" s="262" t="str">
        <v/>
      </c>
      <c r="M147" s="262" t="str">
        <v/>
      </c>
      <c r="N147" s="262" t="str">
        <v/>
      </c>
      <c r="O147" s="258" t="str">
        <v/>
      </c>
      <c r="P147" s="258" t="str">
        <v/>
      </c>
      <c r="Q147" s="258" t="str">
        <v/>
      </c>
      <c r="R147" s="259" t="str">
        <v/>
      </c>
      <c r="S147" s="259" t="str">
        <v/>
      </c>
      <c r="T147" s="259" t="str">
        <v/>
      </c>
      <c r="U147" s="259" t="str">
        <v/>
      </c>
      <c r="V147" s="259" t="str">
        <v/>
      </c>
      <c r="W147" s="259" t="str">
        <v/>
      </c>
      <c r="X147" s="259" t="str">
        <v/>
      </c>
      <c r="Y147" s="259" t="str">
        <v/>
      </c>
      <c r="Z147" s="259" t="str">
        <v/>
      </c>
      <c r="AA147" s="259" t="str">
        <v/>
      </c>
    </row>
    <row r="148" spans="1:27" customFormat="1" x14ac:dyDescent="0.2">
      <c r="A148" s="24"/>
      <c r="B148" s="261" t="str">
        <v/>
      </c>
      <c r="C148" s="261" t="str">
        <v/>
      </c>
      <c r="D148" s="261" t="str">
        <v/>
      </c>
      <c r="E148" s="261" t="str">
        <v/>
      </c>
      <c r="F148" s="261" t="str">
        <v/>
      </c>
      <c r="G148" s="261" t="str">
        <v/>
      </c>
      <c r="H148" s="261" t="str">
        <v/>
      </c>
      <c r="I148" s="261" t="str">
        <v/>
      </c>
      <c r="J148" s="262" t="str">
        <v/>
      </c>
      <c r="K148" s="262" t="str">
        <v/>
      </c>
      <c r="L148" s="262" t="str">
        <v/>
      </c>
      <c r="M148" s="262" t="str">
        <v/>
      </c>
      <c r="N148" s="262" t="str">
        <v/>
      </c>
      <c r="O148" s="258" t="str">
        <v/>
      </c>
      <c r="P148" s="258" t="str">
        <v/>
      </c>
      <c r="Q148" s="258" t="str">
        <v/>
      </c>
      <c r="R148" s="259" t="str">
        <v/>
      </c>
      <c r="S148" s="259" t="str">
        <v/>
      </c>
      <c r="T148" s="259" t="str">
        <v/>
      </c>
      <c r="U148" s="259" t="str">
        <v/>
      </c>
      <c r="V148" s="259" t="str">
        <v/>
      </c>
      <c r="W148" s="259" t="str">
        <v/>
      </c>
      <c r="X148" s="259" t="str">
        <v/>
      </c>
      <c r="Y148" s="259" t="str">
        <v/>
      </c>
      <c r="Z148" s="259" t="str">
        <v/>
      </c>
      <c r="AA148" s="259" t="str">
        <v/>
      </c>
    </row>
    <row r="149" spans="1:27" customFormat="1" x14ac:dyDescent="0.2">
      <c r="A149" s="24"/>
      <c r="B149" s="261" t="str">
        <v/>
      </c>
      <c r="C149" s="261" t="str">
        <v/>
      </c>
      <c r="D149" s="261" t="str">
        <v/>
      </c>
      <c r="E149" s="261" t="str">
        <v/>
      </c>
      <c r="F149" s="261" t="str">
        <v/>
      </c>
      <c r="G149" s="261" t="str">
        <v/>
      </c>
      <c r="H149" s="261" t="str">
        <v/>
      </c>
      <c r="I149" s="261" t="str">
        <v/>
      </c>
      <c r="J149" s="262" t="str">
        <v/>
      </c>
      <c r="K149" s="262" t="str">
        <v/>
      </c>
      <c r="L149" s="262" t="str">
        <v/>
      </c>
      <c r="M149" s="262" t="str">
        <v/>
      </c>
      <c r="N149" s="262" t="str">
        <v/>
      </c>
      <c r="O149" s="258" t="str">
        <v/>
      </c>
      <c r="P149" s="258" t="str">
        <v/>
      </c>
      <c r="Q149" s="258" t="str">
        <v/>
      </c>
      <c r="R149" s="259" t="str">
        <v/>
      </c>
      <c r="S149" s="259" t="str">
        <v/>
      </c>
      <c r="T149" s="259" t="str">
        <v/>
      </c>
      <c r="U149" s="259" t="str">
        <v/>
      </c>
      <c r="V149" s="259" t="str">
        <v/>
      </c>
      <c r="W149" s="259" t="str">
        <v/>
      </c>
      <c r="X149" s="259" t="str">
        <v/>
      </c>
      <c r="Y149" s="259" t="str">
        <v/>
      </c>
      <c r="Z149" s="259" t="str">
        <v/>
      </c>
      <c r="AA149" s="259" t="str">
        <v/>
      </c>
    </row>
    <row r="150" spans="1:27" customFormat="1" x14ac:dyDescent="0.2">
      <c r="A150" s="24"/>
      <c r="B150" s="261" t="str">
        <v/>
      </c>
      <c r="C150" s="261" t="str">
        <v/>
      </c>
      <c r="D150" s="261" t="str">
        <v/>
      </c>
      <c r="E150" s="261" t="str">
        <v/>
      </c>
      <c r="F150" s="261" t="str">
        <v/>
      </c>
      <c r="G150" s="261" t="str">
        <v/>
      </c>
      <c r="H150" s="261" t="str">
        <v/>
      </c>
      <c r="I150" s="261" t="str">
        <v/>
      </c>
      <c r="J150" s="262" t="str">
        <v/>
      </c>
      <c r="K150" s="262" t="str">
        <v/>
      </c>
      <c r="L150" s="262" t="str">
        <v/>
      </c>
      <c r="M150" s="262" t="str">
        <v/>
      </c>
      <c r="N150" s="262" t="str">
        <v/>
      </c>
      <c r="O150" s="258" t="str">
        <v/>
      </c>
      <c r="P150" s="258" t="str">
        <v/>
      </c>
      <c r="Q150" s="258" t="str">
        <v/>
      </c>
      <c r="R150" s="259" t="str">
        <v/>
      </c>
      <c r="S150" s="259" t="str">
        <v/>
      </c>
      <c r="T150" s="259" t="str">
        <v/>
      </c>
      <c r="U150" s="259" t="str">
        <v/>
      </c>
      <c r="V150" s="259" t="str">
        <v/>
      </c>
      <c r="W150" s="259" t="str">
        <v/>
      </c>
      <c r="X150" s="259" t="str">
        <v/>
      </c>
      <c r="Y150" s="259" t="str">
        <v/>
      </c>
      <c r="Z150" s="259" t="str">
        <v/>
      </c>
      <c r="AA150" s="259" t="str">
        <v/>
      </c>
    </row>
    <row r="151" spans="1:27" customFormat="1" x14ac:dyDescent="0.2">
      <c r="A151" s="24"/>
      <c r="B151" s="261" t="str">
        <v/>
      </c>
      <c r="C151" s="261" t="str">
        <v/>
      </c>
      <c r="D151" s="261" t="str">
        <v/>
      </c>
      <c r="E151" s="261" t="str">
        <v/>
      </c>
      <c r="F151" s="261" t="str">
        <v/>
      </c>
      <c r="G151" s="261" t="str">
        <v/>
      </c>
      <c r="H151" s="261" t="str">
        <v/>
      </c>
      <c r="I151" s="261" t="str">
        <v/>
      </c>
      <c r="J151" s="262" t="str">
        <v/>
      </c>
      <c r="K151" s="262" t="str">
        <v/>
      </c>
      <c r="L151" s="262" t="str">
        <v/>
      </c>
      <c r="M151" s="262" t="str">
        <v/>
      </c>
      <c r="N151" s="262" t="str">
        <v/>
      </c>
      <c r="O151" s="258" t="str">
        <v/>
      </c>
      <c r="P151" s="258" t="str">
        <v/>
      </c>
      <c r="Q151" s="258" t="str">
        <v/>
      </c>
      <c r="R151" s="259" t="str">
        <v/>
      </c>
      <c r="S151" s="259" t="str">
        <v/>
      </c>
      <c r="T151" s="259" t="str">
        <v/>
      </c>
      <c r="U151" s="259" t="str">
        <v/>
      </c>
      <c r="V151" s="259" t="str">
        <v/>
      </c>
      <c r="W151" s="259" t="str">
        <v/>
      </c>
      <c r="X151" s="259" t="str">
        <v/>
      </c>
      <c r="Y151" s="259" t="str">
        <v/>
      </c>
      <c r="Z151" s="259" t="str">
        <v/>
      </c>
      <c r="AA151" s="259" t="str">
        <v/>
      </c>
    </row>
    <row r="152" spans="1:27" customFormat="1" x14ac:dyDescent="0.2">
      <c r="A152" s="24"/>
      <c r="B152" s="261" t="str">
        <v/>
      </c>
      <c r="C152" s="261" t="str">
        <v/>
      </c>
      <c r="D152" s="261" t="str">
        <v/>
      </c>
      <c r="E152" s="261" t="str">
        <v/>
      </c>
      <c r="F152" s="261" t="str">
        <v/>
      </c>
      <c r="G152" s="261" t="str">
        <v/>
      </c>
      <c r="H152" s="261" t="str">
        <v/>
      </c>
      <c r="I152" s="261" t="str">
        <v/>
      </c>
      <c r="J152" s="262" t="str">
        <v/>
      </c>
      <c r="K152" s="262" t="str">
        <v/>
      </c>
      <c r="L152" s="262" t="str">
        <v/>
      </c>
      <c r="M152" s="262" t="str">
        <v/>
      </c>
      <c r="N152" s="262" t="str">
        <v/>
      </c>
      <c r="O152" s="258" t="str">
        <v/>
      </c>
      <c r="P152" s="258" t="str">
        <v/>
      </c>
      <c r="Q152" s="258" t="str">
        <v/>
      </c>
      <c r="R152" s="259" t="str">
        <v/>
      </c>
      <c r="S152" s="259" t="str">
        <v/>
      </c>
      <c r="T152" s="259" t="str">
        <v/>
      </c>
      <c r="U152" s="259" t="str">
        <v/>
      </c>
      <c r="V152" s="259" t="str">
        <v/>
      </c>
      <c r="W152" s="259" t="str">
        <v/>
      </c>
      <c r="X152" s="259" t="str">
        <v/>
      </c>
      <c r="Y152" s="259" t="str">
        <v/>
      </c>
      <c r="Z152" s="259" t="str">
        <v/>
      </c>
      <c r="AA152" s="259" t="str">
        <v/>
      </c>
    </row>
    <row r="153" spans="1:27" customFormat="1" x14ac:dyDescent="0.2">
      <c r="A153" s="24"/>
      <c r="B153" s="261" t="str">
        <v/>
      </c>
      <c r="C153" s="261" t="str">
        <v/>
      </c>
      <c r="D153" s="261" t="str">
        <v/>
      </c>
      <c r="E153" s="261" t="str">
        <v/>
      </c>
      <c r="F153" s="261" t="str">
        <v/>
      </c>
      <c r="G153" s="261" t="str">
        <v/>
      </c>
      <c r="H153" s="261" t="str">
        <v/>
      </c>
      <c r="I153" s="261" t="str">
        <v/>
      </c>
      <c r="J153" s="262" t="str">
        <v/>
      </c>
      <c r="K153" s="262" t="str">
        <v/>
      </c>
      <c r="L153" s="262" t="str">
        <v/>
      </c>
      <c r="M153" s="262" t="str">
        <v/>
      </c>
      <c r="N153" s="262" t="str">
        <v/>
      </c>
      <c r="O153" s="258" t="str">
        <v/>
      </c>
      <c r="P153" s="258" t="str">
        <v/>
      </c>
      <c r="Q153" s="258" t="str">
        <v/>
      </c>
      <c r="R153" s="259" t="str">
        <v/>
      </c>
      <c r="S153" s="259" t="str">
        <v/>
      </c>
      <c r="T153" s="259" t="str">
        <v/>
      </c>
      <c r="U153" s="259" t="str">
        <v/>
      </c>
      <c r="V153" s="259" t="str">
        <v/>
      </c>
      <c r="W153" s="259" t="str">
        <v/>
      </c>
      <c r="X153" s="259" t="str">
        <v/>
      </c>
      <c r="Y153" s="259" t="str">
        <v/>
      </c>
      <c r="Z153" s="259" t="str">
        <v/>
      </c>
      <c r="AA153" s="259" t="str">
        <v/>
      </c>
    </row>
    <row r="154" spans="1:27" customFormat="1" x14ac:dyDescent="0.2">
      <c r="A154" s="24"/>
      <c r="B154" s="261" t="str">
        <v/>
      </c>
      <c r="C154" s="261" t="str">
        <v/>
      </c>
      <c r="D154" s="261" t="str">
        <v/>
      </c>
      <c r="E154" s="261" t="str">
        <v/>
      </c>
      <c r="F154" s="261" t="str">
        <v/>
      </c>
      <c r="G154" s="261" t="str">
        <v/>
      </c>
      <c r="H154" s="261" t="str">
        <v/>
      </c>
      <c r="I154" s="261" t="str">
        <v/>
      </c>
      <c r="J154" s="262" t="str">
        <v/>
      </c>
      <c r="K154" s="262" t="str">
        <v/>
      </c>
      <c r="L154" s="262" t="str">
        <v/>
      </c>
      <c r="M154" s="262" t="str">
        <v/>
      </c>
      <c r="N154" s="262" t="str">
        <v/>
      </c>
      <c r="O154" s="258" t="str">
        <v/>
      </c>
      <c r="P154" s="258" t="str">
        <v/>
      </c>
      <c r="Q154" s="258" t="str">
        <v/>
      </c>
      <c r="R154" s="259" t="str">
        <v/>
      </c>
      <c r="S154" s="259" t="str">
        <v/>
      </c>
      <c r="T154" s="259" t="str">
        <v/>
      </c>
      <c r="U154" s="259" t="str">
        <v/>
      </c>
      <c r="V154" s="259" t="str">
        <v/>
      </c>
      <c r="W154" s="259" t="str">
        <v/>
      </c>
      <c r="X154" s="259" t="str">
        <v/>
      </c>
      <c r="Y154" s="259" t="str">
        <v/>
      </c>
      <c r="Z154" s="259" t="str">
        <v/>
      </c>
      <c r="AA154" s="259" t="str">
        <v/>
      </c>
    </row>
    <row r="155" spans="1:27" customFormat="1" x14ac:dyDescent="0.2">
      <c r="A155" s="24"/>
      <c r="B155" s="261" t="str">
        <v/>
      </c>
      <c r="C155" s="261" t="str">
        <v/>
      </c>
      <c r="D155" s="261" t="str">
        <v/>
      </c>
      <c r="E155" s="261" t="str">
        <v/>
      </c>
      <c r="F155" s="261" t="str">
        <v/>
      </c>
      <c r="G155" s="261" t="str">
        <v/>
      </c>
      <c r="H155" s="261" t="str">
        <v/>
      </c>
      <c r="I155" s="261" t="str">
        <v/>
      </c>
      <c r="J155" s="262" t="str">
        <v/>
      </c>
      <c r="K155" s="262" t="str">
        <v/>
      </c>
      <c r="L155" s="262" t="str">
        <v/>
      </c>
      <c r="M155" s="262" t="str">
        <v/>
      </c>
      <c r="N155" s="262" t="str">
        <v/>
      </c>
      <c r="O155" s="258" t="str">
        <v/>
      </c>
      <c r="P155" s="258" t="str">
        <v/>
      </c>
      <c r="Q155" s="258" t="str">
        <v/>
      </c>
      <c r="R155" s="259" t="str">
        <v/>
      </c>
      <c r="S155" s="259" t="str">
        <v/>
      </c>
      <c r="T155" s="259" t="str">
        <v/>
      </c>
      <c r="U155" s="259" t="str">
        <v/>
      </c>
      <c r="V155" s="259" t="str">
        <v/>
      </c>
      <c r="W155" s="259" t="str">
        <v/>
      </c>
      <c r="X155" s="259" t="str">
        <v/>
      </c>
      <c r="Y155" s="259" t="str">
        <v/>
      </c>
      <c r="Z155" s="259" t="str">
        <v/>
      </c>
      <c r="AA155" s="259" t="str">
        <v/>
      </c>
    </row>
    <row r="156" spans="1:27" customFormat="1" x14ac:dyDescent="0.2">
      <c r="A156" s="24"/>
      <c r="B156" s="261" t="str">
        <v/>
      </c>
      <c r="C156" s="261" t="str">
        <v/>
      </c>
      <c r="D156" s="261" t="str">
        <v/>
      </c>
      <c r="E156" s="261" t="str">
        <v/>
      </c>
      <c r="F156" s="261" t="str">
        <v/>
      </c>
      <c r="G156" s="261" t="str">
        <v/>
      </c>
      <c r="H156" s="261" t="str">
        <v/>
      </c>
      <c r="I156" s="261" t="str">
        <v/>
      </c>
      <c r="J156" s="262" t="str">
        <v/>
      </c>
      <c r="K156" s="262" t="str">
        <v/>
      </c>
      <c r="L156" s="262" t="str">
        <v/>
      </c>
      <c r="M156" s="262" t="str">
        <v/>
      </c>
      <c r="N156" s="262" t="str">
        <v/>
      </c>
      <c r="O156" s="258" t="str">
        <v/>
      </c>
      <c r="P156" s="258" t="str">
        <v/>
      </c>
      <c r="Q156" s="258" t="str">
        <v/>
      </c>
      <c r="R156" s="259" t="str">
        <v/>
      </c>
      <c r="S156" s="259" t="str">
        <v/>
      </c>
      <c r="T156" s="259" t="str">
        <v/>
      </c>
      <c r="U156" s="259" t="str">
        <v/>
      </c>
      <c r="V156" s="259" t="str">
        <v/>
      </c>
      <c r="W156" s="259" t="str">
        <v/>
      </c>
      <c r="X156" s="259" t="str">
        <v/>
      </c>
      <c r="Y156" s="259" t="str">
        <v/>
      </c>
      <c r="Z156" s="259" t="str">
        <v/>
      </c>
      <c r="AA156" s="259" t="str">
        <v/>
      </c>
    </row>
    <row r="157" spans="1:27" customFormat="1" x14ac:dyDescent="0.2">
      <c r="A157" s="24"/>
      <c r="B157" s="261" t="str">
        <v/>
      </c>
      <c r="C157" s="261" t="str">
        <v/>
      </c>
      <c r="D157" s="261" t="str">
        <v/>
      </c>
      <c r="E157" s="261" t="str">
        <v/>
      </c>
      <c r="F157" s="261" t="str">
        <v/>
      </c>
      <c r="G157" s="261" t="str">
        <v/>
      </c>
      <c r="H157" s="261" t="str">
        <v/>
      </c>
      <c r="I157" s="261" t="str">
        <v/>
      </c>
      <c r="J157" s="262" t="str">
        <v/>
      </c>
      <c r="K157" s="262" t="str">
        <v/>
      </c>
      <c r="L157" s="262" t="str">
        <v/>
      </c>
      <c r="M157" s="262" t="str">
        <v/>
      </c>
      <c r="N157" s="262" t="str">
        <v/>
      </c>
      <c r="O157" s="258" t="str">
        <v/>
      </c>
      <c r="P157" s="258" t="str">
        <v/>
      </c>
      <c r="Q157" s="258" t="str">
        <v/>
      </c>
      <c r="R157" s="259" t="str">
        <v/>
      </c>
      <c r="S157" s="259" t="str">
        <v/>
      </c>
      <c r="T157" s="259" t="str">
        <v/>
      </c>
      <c r="U157" s="259" t="str">
        <v/>
      </c>
      <c r="V157" s="259" t="str">
        <v/>
      </c>
      <c r="W157" s="259" t="str">
        <v/>
      </c>
      <c r="X157" s="259" t="str">
        <v/>
      </c>
      <c r="Y157" s="259" t="str">
        <v/>
      </c>
      <c r="Z157" s="259" t="str">
        <v/>
      </c>
      <c r="AA157" s="259" t="str">
        <v/>
      </c>
    </row>
    <row r="158" spans="1:27" customFormat="1" x14ac:dyDescent="0.2">
      <c r="A158" s="24"/>
      <c r="B158" s="261" t="str">
        <v/>
      </c>
      <c r="C158" s="261" t="str">
        <v/>
      </c>
      <c r="D158" s="261" t="str">
        <v/>
      </c>
      <c r="E158" s="261" t="str">
        <v/>
      </c>
      <c r="F158" s="261" t="str">
        <v/>
      </c>
      <c r="G158" s="261" t="str">
        <v/>
      </c>
      <c r="H158" s="261" t="str">
        <v/>
      </c>
      <c r="I158" s="261" t="str">
        <v/>
      </c>
      <c r="J158" s="262" t="str">
        <v/>
      </c>
      <c r="K158" s="262" t="str">
        <v/>
      </c>
      <c r="L158" s="262" t="str">
        <v/>
      </c>
      <c r="M158" s="262" t="str">
        <v/>
      </c>
      <c r="N158" s="262" t="str">
        <v/>
      </c>
      <c r="O158" s="258" t="str">
        <v/>
      </c>
      <c r="P158" s="258" t="str">
        <v/>
      </c>
      <c r="Q158" s="258" t="str">
        <v/>
      </c>
      <c r="R158" s="259" t="str">
        <v/>
      </c>
      <c r="S158" s="259" t="str">
        <v/>
      </c>
      <c r="T158" s="259" t="str">
        <v/>
      </c>
      <c r="U158" s="259" t="str">
        <v/>
      </c>
      <c r="V158" s="259" t="str">
        <v/>
      </c>
      <c r="W158" s="259" t="str">
        <v/>
      </c>
      <c r="X158" s="259" t="str">
        <v/>
      </c>
      <c r="Y158" s="259" t="str">
        <v/>
      </c>
      <c r="Z158" s="259" t="str">
        <v/>
      </c>
      <c r="AA158" s="259" t="str">
        <v/>
      </c>
    </row>
    <row r="159" spans="1:27" customFormat="1" x14ac:dyDescent="0.2">
      <c r="A159" s="24"/>
      <c r="B159" s="261" t="str">
        <v/>
      </c>
      <c r="C159" s="261" t="str">
        <v/>
      </c>
      <c r="D159" s="261" t="str">
        <v/>
      </c>
      <c r="E159" s="261" t="str">
        <v/>
      </c>
      <c r="F159" s="261" t="str">
        <v/>
      </c>
      <c r="G159" s="261" t="str">
        <v/>
      </c>
      <c r="H159" s="261" t="str">
        <v/>
      </c>
      <c r="I159" s="261" t="str">
        <v/>
      </c>
      <c r="J159" s="262" t="str">
        <v/>
      </c>
      <c r="K159" s="262" t="str">
        <v/>
      </c>
      <c r="L159" s="262" t="str">
        <v/>
      </c>
      <c r="M159" s="262" t="str">
        <v/>
      </c>
      <c r="N159" s="262" t="str">
        <v/>
      </c>
      <c r="O159" s="258" t="str">
        <v/>
      </c>
      <c r="P159" s="258" t="str">
        <v/>
      </c>
      <c r="Q159" s="258" t="str">
        <v/>
      </c>
      <c r="R159" s="259" t="str">
        <v/>
      </c>
      <c r="S159" s="259" t="str">
        <v/>
      </c>
      <c r="T159" s="259" t="str">
        <v/>
      </c>
      <c r="U159" s="259" t="str">
        <v/>
      </c>
      <c r="V159" s="259" t="str">
        <v/>
      </c>
      <c r="W159" s="259" t="str">
        <v/>
      </c>
      <c r="X159" s="259" t="str">
        <v/>
      </c>
      <c r="Y159" s="259" t="str">
        <v/>
      </c>
      <c r="Z159" s="259" t="str">
        <v/>
      </c>
      <c r="AA159" s="259" t="str">
        <v/>
      </c>
    </row>
    <row r="160" spans="1:27" customFormat="1" x14ac:dyDescent="0.2">
      <c r="A160" s="24"/>
      <c r="B160" s="261" t="str">
        <v/>
      </c>
      <c r="C160" s="261" t="str">
        <v/>
      </c>
      <c r="D160" s="261" t="str">
        <v/>
      </c>
      <c r="E160" s="261" t="str">
        <v/>
      </c>
      <c r="F160" s="261" t="str">
        <v/>
      </c>
      <c r="G160" s="261" t="str">
        <v/>
      </c>
      <c r="H160" s="261" t="str">
        <v/>
      </c>
      <c r="I160" s="261" t="str">
        <v/>
      </c>
      <c r="J160" s="262" t="str">
        <v/>
      </c>
      <c r="K160" s="262" t="str">
        <v/>
      </c>
      <c r="L160" s="262" t="str">
        <v/>
      </c>
      <c r="M160" s="262" t="str">
        <v/>
      </c>
      <c r="N160" s="262" t="str">
        <v/>
      </c>
      <c r="O160" s="258" t="str">
        <v/>
      </c>
      <c r="P160" s="258" t="str">
        <v/>
      </c>
      <c r="Q160" s="258" t="str">
        <v/>
      </c>
      <c r="R160" s="259" t="str">
        <v/>
      </c>
      <c r="S160" s="259" t="str">
        <v/>
      </c>
      <c r="T160" s="259" t="str">
        <v/>
      </c>
      <c r="U160" s="259" t="str">
        <v/>
      </c>
      <c r="V160" s="259" t="str">
        <v/>
      </c>
      <c r="W160" s="259" t="str">
        <v/>
      </c>
      <c r="X160" s="259" t="str">
        <v/>
      </c>
      <c r="Y160" s="259" t="str">
        <v/>
      </c>
      <c r="Z160" s="259" t="str">
        <v/>
      </c>
      <c r="AA160" s="259" t="str">
        <v/>
      </c>
    </row>
    <row r="161" spans="1:27" customFormat="1" x14ac:dyDescent="0.2">
      <c r="A161" s="24"/>
      <c r="B161" s="261" t="str">
        <v/>
      </c>
      <c r="C161" s="261" t="str">
        <v/>
      </c>
      <c r="D161" s="261" t="str">
        <v/>
      </c>
      <c r="E161" s="261" t="str">
        <v/>
      </c>
      <c r="F161" s="261" t="str">
        <v/>
      </c>
      <c r="G161" s="261" t="str">
        <v/>
      </c>
      <c r="H161" s="261" t="str">
        <v/>
      </c>
      <c r="I161" s="261" t="str">
        <v/>
      </c>
      <c r="J161" s="262" t="str">
        <v/>
      </c>
      <c r="K161" s="262" t="str">
        <v/>
      </c>
      <c r="L161" s="262" t="str">
        <v/>
      </c>
      <c r="M161" s="262" t="str">
        <v/>
      </c>
      <c r="N161" s="262" t="str">
        <v/>
      </c>
      <c r="O161" s="258" t="str">
        <v/>
      </c>
      <c r="P161" s="258" t="str">
        <v/>
      </c>
      <c r="Q161" s="258" t="str">
        <v/>
      </c>
      <c r="R161" s="259" t="str">
        <v/>
      </c>
      <c r="S161" s="259" t="str">
        <v/>
      </c>
      <c r="T161" s="259" t="str">
        <v/>
      </c>
      <c r="U161" s="259" t="str">
        <v/>
      </c>
      <c r="V161" s="259" t="str">
        <v/>
      </c>
      <c r="W161" s="259" t="str">
        <v/>
      </c>
      <c r="X161" s="259" t="str">
        <v/>
      </c>
      <c r="Y161" s="259" t="str">
        <v/>
      </c>
      <c r="Z161" s="259" t="str">
        <v/>
      </c>
      <c r="AA161" s="259" t="str">
        <v/>
      </c>
    </row>
    <row r="162" spans="1:27" customFormat="1" x14ac:dyDescent="0.2">
      <c r="A162" s="24"/>
      <c r="B162" s="261" t="str">
        <v/>
      </c>
      <c r="C162" s="261" t="str">
        <v/>
      </c>
      <c r="D162" s="261" t="str">
        <v/>
      </c>
      <c r="E162" s="261" t="str">
        <v/>
      </c>
      <c r="F162" s="261" t="str">
        <v/>
      </c>
      <c r="G162" s="261" t="str">
        <v/>
      </c>
      <c r="H162" s="261" t="str">
        <v/>
      </c>
      <c r="I162" s="261" t="str">
        <v/>
      </c>
      <c r="J162" s="262" t="str">
        <v/>
      </c>
      <c r="K162" s="262" t="str">
        <v/>
      </c>
      <c r="L162" s="262" t="str">
        <v/>
      </c>
      <c r="M162" s="262" t="str">
        <v/>
      </c>
      <c r="N162" s="262" t="str">
        <v/>
      </c>
      <c r="O162" s="258" t="str">
        <v/>
      </c>
      <c r="P162" s="258" t="str">
        <v/>
      </c>
      <c r="Q162" s="258" t="str">
        <v/>
      </c>
      <c r="R162" s="259" t="str">
        <v/>
      </c>
      <c r="S162" s="259" t="str">
        <v/>
      </c>
      <c r="T162" s="259" t="str">
        <v/>
      </c>
      <c r="U162" s="259" t="str">
        <v/>
      </c>
      <c r="V162" s="259" t="str">
        <v/>
      </c>
      <c r="W162" s="259" t="str">
        <v/>
      </c>
      <c r="X162" s="259" t="str">
        <v/>
      </c>
      <c r="Y162" s="259" t="str">
        <v/>
      </c>
      <c r="Z162" s="259" t="str">
        <v/>
      </c>
      <c r="AA162" s="259" t="str">
        <v/>
      </c>
    </row>
    <row r="163" spans="1:27" customFormat="1" x14ac:dyDescent="0.2">
      <c r="A163" s="24"/>
      <c r="B163" s="261" t="str">
        <v/>
      </c>
      <c r="C163" s="261" t="str">
        <v/>
      </c>
      <c r="D163" s="261" t="str">
        <v/>
      </c>
      <c r="E163" s="261" t="str">
        <v/>
      </c>
      <c r="F163" s="261" t="str">
        <v/>
      </c>
      <c r="G163" s="261" t="str">
        <v/>
      </c>
      <c r="H163" s="261" t="str">
        <v/>
      </c>
      <c r="I163" s="261" t="str">
        <v/>
      </c>
      <c r="J163" s="262" t="str">
        <v/>
      </c>
      <c r="K163" s="262" t="str">
        <v/>
      </c>
      <c r="L163" s="262" t="str">
        <v/>
      </c>
      <c r="M163" s="262" t="str">
        <v/>
      </c>
      <c r="N163" s="262" t="str">
        <v/>
      </c>
      <c r="O163" s="258" t="str">
        <v/>
      </c>
      <c r="P163" s="258" t="str">
        <v/>
      </c>
      <c r="Q163" s="258" t="str">
        <v/>
      </c>
      <c r="R163" s="259" t="str">
        <v/>
      </c>
      <c r="S163" s="259" t="str">
        <v/>
      </c>
      <c r="T163" s="259" t="str">
        <v/>
      </c>
      <c r="U163" s="259" t="str">
        <v/>
      </c>
      <c r="V163" s="259" t="str">
        <v/>
      </c>
      <c r="W163" s="259" t="str">
        <v/>
      </c>
      <c r="X163" s="259" t="str">
        <v/>
      </c>
      <c r="Y163" s="259" t="str">
        <v/>
      </c>
      <c r="Z163" s="259" t="str">
        <v/>
      </c>
      <c r="AA163" s="259" t="str">
        <v/>
      </c>
    </row>
    <row r="164" spans="1:27" customFormat="1" x14ac:dyDescent="0.2">
      <c r="A164" s="24"/>
      <c r="B164" s="261" t="str">
        <v/>
      </c>
      <c r="C164" s="261" t="str">
        <v/>
      </c>
      <c r="D164" s="261" t="str">
        <v/>
      </c>
      <c r="E164" s="261" t="str">
        <v/>
      </c>
      <c r="F164" s="261" t="str">
        <v/>
      </c>
      <c r="G164" s="261" t="str">
        <v/>
      </c>
      <c r="H164" s="261" t="str">
        <v/>
      </c>
      <c r="I164" s="261" t="str">
        <v/>
      </c>
      <c r="J164" s="262" t="str">
        <v/>
      </c>
      <c r="K164" s="262" t="str">
        <v/>
      </c>
      <c r="L164" s="262" t="str">
        <v/>
      </c>
      <c r="M164" s="262" t="str">
        <v/>
      </c>
      <c r="N164" s="262" t="str">
        <v/>
      </c>
      <c r="O164" s="258" t="str">
        <v/>
      </c>
      <c r="P164" s="258" t="str">
        <v/>
      </c>
      <c r="Q164" s="258" t="str">
        <v/>
      </c>
      <c r="R164" s="259" t="str">
        <v/>
      </c>
      <c r="S164" s="259" t="str">
        <v/>
      </c>
      <c r="T164" s="259" t="str">
        <v/>
      </c>
      <c r="U164" s="259" t="str">
        <v/>
      </c>
      <c r="V164" s="259" t="str">
        <v/>
      </c>
      <c r="W164" s="259" t="str">
        <v/>
      </c>
      <c r="X164" s="259" t="str">
        <v/>
      </c>
      <c r="Y164" s="259" t="str">
        <v/>
      </c>
      <c r="Z164" s="259" t="str">
        <v/>
      </c>
      <c r="AA164" s="259" t="str">
        <v/>
      </c>
    </row>
    <row r="165" spans="1:27" customFormat="1" x14ac:dyDescent="0.2">
      <c r="A165" s="24"/>
      <c r="B165" s="261" t="str">
        <v/>
      </c>
      <c r="C165" s="261" t="str">
        <v/>
      </c>
      <c r="D165" s="261" t="str">
        <v/>
      </c>
      <c r="E165" s="261" t="str">
        <v/>
      </c>
      <c r="F165" s="261" t="str">
        <v/>
      </c>
      <c r="G165" s="261" t="str">
        <v/>
      </c>
      <c r="H165" s="261" t="str">
        <v/>
      </c>
      <c r="I165" s="261" t="str">
        <v/>
      </c>
      <c r="J165" s="262" t="str">
        <v/>
      </c>
      <c r="K165" s="262" t="str">
        <v/>
      </c>
      <c r="L165" s="262" t="str">
        <v/>
      </c>
      <c r="M165" s="262" t="str">
        <v/>
      </c>
      <c r="N165" s="262" t="str">
        <v/>
      </c>
      <c r="O165" s="258" t="str">
        <v/>
      </c>
      <c r="P165" s="258" t="str">
        <v/>
      </c>
      <c r="Q165" s="258" t="str">
        <v/>
      </c>
      <c r="R165" s="259" t="str">
        <v/>
      </c>
      <c r="S165" s="259" t="str">
        <v/>
      </c>
      <c r="T165" s="259" t="str">
        <v/>
      </c>
      <c r="U165" s="259" t="str">
        <v/>
      </c>
      <c r="V165" s="259" t="str">
        <v/>
      </c>
      <c r="W165" s="259" t="str">
        <v/>
      </c>
      <c r="X165" s="259" t="str">
        <v/>
      </c>
      <c r="Y165" s="259" t="str">
        <v/>
      </c>
      <c r="Z165" s="259" t="str">
        <v/>
      </c>
      <c r="AA165" s="259" t="str">
        <v/>
      </c>
    </row>
    <row r="166" spans="1:27" customFormat="1" x14ac:dyDescent="0.2">
      <c r="A166" s="24"/>
      <c r="B166" s="261" t="str">
        <v/>
      </c>
      <c r="C166" s="261" t="str">
        <v/>
      </c>
      <c r="D166" s="261" t="str">
        <v/>
      </c>
      <c r="E166" s="261" t="str">
        <v/>
      </c>
      <c r="F166" s="261" t="str">
        <v/>
      </c>
      <c r="G166" s="261" t="str">
        <v/>
      </c>
      <c r="H166" s="261" t="str">
        <v/>
      </c>
      <c r="I166" s="261" t="str">
        <v/>
      </c>
      <c r="J166" s="262" t="str">
        <v/>
      </c>
      <c r="K166" s="262" t="str">
        <v/>
      </c>
      <c r="L166" s="262" t="str">
        <v/>
      </c>
      <c r="M166" s="262" t="str">
        <v/>
      </c>
      <c r="N166" s="262" t="str">
        <v/>
      </c>
      <c r="O166" s="258" t="str">
        <v/>
      </c>
      <c r="P166" s="258" t="str">
        <v/>
      </c>
      <c r="Q166" s="258" t="str">
        <v/>
      </c>
      <c r="R166" s="259" t="str">
        <v/>
      </c>
      <c r="S166" s="259" t="str">
        <v/>
      </c>
      <c r="T166" s="259" t="str">
        <v/>
      </c>
      <c r="U166" s="259" t="str">
        <v/>
      </c>
      <c r="V166" s="259" t="str">
        <v/>
      </c>
      <c r="W166" s="259" t="str">
        <v/>
      </c>
      <c r="X166" s="259" t="str">
        <v/>
      </c>
      <c r="Y166" s="259" t="str">
        <v/>
      </c>
      <c r="Z166" s="259" t="str">
        <v/>
      </c>
      <c r="AA166" s="259" t="str">
        <v/>
      </c>
    </row>
    <row r="167" spans="1:27" customFormat="1" x14ac:dyDescent="0.2">
      <c r="A167" s="24"/>
      <c r="B167" s="261" t="str">
        <v/>
      </c>
      <c r="C167" s="261" t="str">
        <v/>
      </c>
      <c r="D167" s="261" t="str">
        <v/>
      </c>
      <c r="E167" s="261" t="str">
        <v/>
      </c>
      <c r="F167" s="261" t="str">
        <v/>
      </c>
      <c r="G167" s="261" t="str">
        <v/>
      </c>
      <c r="H167" s="261" t="str">
        <v/>
      </c>
      <c r="I167" s="261" t="str">
        <v/>
      </c>
      <c r="J167" s="262" t="str">
        <v/>
      </c>
      <c r="K167" s="262" t="str">
        <v/>
      </c>
      <c r="L167" s="262" t="str">
        <v/>
      </c>
      <c r="M167" s="262" t="str">
        <v/>
      </c>
      <c r="N167" s="262" t="str">
        <v/>
      </c>
      <c r="O167" s="258" t="str">
        <v/>
      </c>
      <c r="P167" s="258" t="str">
        <v/>
      </c>
      <c r="Q167" s="258" t="str">
        <v/>
      </c>
      <c r="R167" s="259" t="str">
        <v/>
      </c>
      <c r="S167" s="259" t="str">
        <v/>
      </c>
      <c r="T167" s="259" t="str">
        <v/>
      </c>
      <c r="U167" s="259" t="str">
        <v/>
      </c>
      <c r="V167" s="259" t="str">
        <v/>
      </c>
      <c r="W167" s="259" t="str">
        <v/>
      </c>
      <c r="X167" s="259" t="str">
        <v/>
      </c>
      <c r="Y167" s="259" t="str">
        <v/>
      </c>
      <c r="Z167" s="259" t="str">
        <v/>
      </c>
      <c r="AA167" s="259" t="str">
        <v/>
      </c>
    </row>
    <row r="168" spans="1:27" customFormat="1" x14ac:dyDescent="0.2">
      <c r="A168" s="24"/>
      <c r="B168" s="261" t="str">
        <v/>
      </c>
      <c r="C168" s="261" t="str">
        <v/>
      </c>
      <c r="D168" s="261" t="str">
        <v/>
      </c>
      <c r="E168" s="261" t="str">
        <v/>
      </c>
      <c r="F168" s="261" t="str">
        <v/>
      </c>
      <c r="G168" s="261" t="str">
        <v/>
      </c>
      <c r="H168" s="261" t="str">
        <v/>
      </c>
      <c r="I168" s="261" t="str">
        <v/>
      </c>
      <c r="J168" s="262" t="str">
        <v/>
      </c>
      <c r="K168" s="262" t="str">
        <v/>
      </c>
      <c r="L168" s="262" t="str">
        <v/>
      </c>
      <c r="M168" s="262" t="str">
        <v/>
      </c>
      <c r="N168" s="262" t="str">
        <v/>
      </c>
      <c r="O168" s="258" t="str">
        <v/>
      </c>
      <c r="P168" s="258" t="str">
        <v/>
      </c>
      <c r="Q168" s="258" t="str">
        <v/>
      </c>
      <c r="R168" s="259" t="str">
        <v/>
      </c>
      <c r="S168" s="259" t="str">
        <v/>
      </c>
      <c r="T168" s="259" t="str">
        <v/>
      </c>
      <c r="U168" s="259" t="str">
        <v/>
      </c>
      <c r="V168" s="259" t="str">
        <v/>
      </c>
      <c r="W168" s="259" t="str">
        <v/>
      </c>
      <c r="X168" s="259" t="str">
        <v/>
      </c>
      <c r="Y168" s="259" t="str">
        <v/>
      </c>
      <c r="Z168" s="259" t="str">
        <v/>
      </c>
      <c r="AA168" s="259" t="str">
        <v/>
      </c>
    </row>
    <row r="169" spans="1:27" customFormat="1" x14ac:dyDescent="0.2">
      <c r="A169" s="24"/>
      <c r="B169" s="261" t="str">
        <v/>
      </c>
      <c r="C169" s="261" t="str">
        <v/>
      </c>
      <c r="D169" s="261" t="str">
        <v/>
      </c>
      <c r="E169" s="261" t="str">
        <v/>
      </c>
      <c r="F169" s="261" t="str">
        <v/>
      </c>
      <c r="G169" s="261" t="str">
        <v/>
      </c>
      <c r="H169" s="261" t="str">
        <v/>
      </c>
      <c r="I169" s="261" t="str">
        <v/>
      </c>
      <c r="J169" s="262" t="str">
        <v/>
      </c>
      <c r="K169" s="262" t="str">
        <v/>
      </c>
      <c r="L169" s="262" t="str">
        <v/>
      </c>
      <c r="M169" s="262" t="str">
        <v/>
      </c>
      <c r="N169" s="262" t="str">
        <v/>
      </c>
      <c r="O169" s="258" t="str">
        <v/>
      </c>
      <c r="P169" s="258" t="str">
        <v/>
      </c>
      <c r="Q169" s="258" t="str">
        <v/>
      </c>
      <c r="R169" s="259" t="str">
        <v/>
      </c>
      <c r="S169" s="259" t="str">
        <v/>
      </c>
      <c r="T169" s="259" t="str">
        <v/>
      </c>
      <c r="U169" s="259" t="str">
        <v/>
      </c>
      <c r="V169" s="259" t="str">
        <v/>
      </c>
      <c r="W169" s="259" t="str">
        <v/>
      </c>
      <c r="X169" s="259" t="str">
        <v/>
      </c>
      <c r="Y169" s="259" t="str">
        <v/>
      </c>
      <c r="Z169" s="259" t="str">
        <v/>
      </c>
      <c r="AA169" s="259" t="str">
        <v/>
      </c>
    </row>
    <row r="170" spans="1:27" customFormat="1" x14ac:dyDescent="0.2">
      <c r="A170" s="24"/>
      <c r="B170" s="261" t="str">
        <v/>
      </c>
      <c r="C170" s="261" t="str">
        <v/>
      </c>
      <c r="D170" s="261" t="str">
        <v/>
      </c>
      <c r="E170" s="261" t="str">
        <v/>
      </c>
      <c r="F170" s="261" t="str">
        <v/>
      </c>
      <c r="G170" s="261" t="str">
        <v/>
      </c>
      <c r="H170" s="261" t="str">
        <v/>
      </c>
      <c r="I170" s="261" t="str">
        <v/>
      </c>
      <c r="J170" s="262" t="str">
        <v/>
      </c>
      <c r="K170" s="262" t="str">
        <v/>
      </c>
      <c r="L170" s="262" t="str">
        <v/>
      </c>
      <c r="M170" s="262" t="str">
        <v/>
      </c>
      <c r="N170" s="262" t="str">
        <v/>
      </c>
      <c r="O170" s="258" t="str">
        <v/>
      </c>
      <c r="P170" s="258" t="str">
        <v/>
      </c>
      <c r="Q170" s="258" t="str">
        <v/>
      </c>
      <c r="R170" s="259" t="str">
        <v/>
      </c>
      <c r="S170" s="259" t="str">
        <v/>
      </c>
      <c r="T170" s="259" t="str">
        <v/>
      </c>
      <c r="U170" s="259" t="str">
        <v/>
      </c>
      <c r="V170" s="259" t="str">
        <v/>
      </c>
      <c r="W170" s="259" t="str">
        <v/>
      </c>
      <c r="X170" s="259" t="str">
        <v/>
      </c>
      <c r="Y170" s="259" t="str">
        <v/>
      </c>
      <c r="Z170" s="259" t="str">
        <v/>
      </c>
      <c r="AA170" s="259" t="str">
        <v/>
      </c>
    </row>
    <row r="171" spans="1:27" customFormat="1" x14ac:dyDescent="0.2">
      <c r="A171" s="24"/>
      <c r="B171" s="261" t="str">
        <v/>
      </c>
      <c r="C171" s="261" t="str">
        <v/>
      </c>
      <c r="D171" s="261" t="str">
        <v/>
      </c>
      <c r="E171" s="261" t="str">
        <v/>
      </c>
      <c r="F171" s="261" t="str">
        <v/>
      </c>
      <c r="G171" s="261" t="str">
        <v/>
      </c>
      <c r="H171" s="261" t="str">
        <v/>
      </c>
      <c r="I171" s="261" t="str">
        <v/>
      </c>
      <c r="J171" s="262" t="str">
        <v/>
      </c>
      <c r="K171" s="262" t="str">
        <v/>
      </c>
      <c r="L171" s="262" t="str">
        <v/>
      </c>
      <c r="M171" s="262" t="str">
        <v/>
      </c>
      <c r="N171" s="262" t="str">
        <v/>
      </c>
      <c r="O171" s="258" t="str">
        <v/>
      </c>
      <c r="P171" s="258" t="str">
        <v/>
      </c>
      <c r="Q171" s="258" t="str">
        <v/>
      </c>
      <c r="R171" s="259" t="str">
        <v/>
      </c>
      <c r="S171" s="259" t="str">
        <v/>
      </c>
      <c r="T171" s="259" t="str">
        <v/>
      </c>
      <c r="U171" s="259" t="str">
        <v/>
      </c>
      <c r="V171" s="259" t="str">
        <v/>
      </c>
      <c r="W171" s="259" t="str">
        <v/>
      </c>
      <c r="X171" s="259" t="str">
        <v/>
      </c>
      <c r="Y171" s="259" t="str">
        <v/>
      </c>
      <c r="Z171" s="259" t="str">
        <v/>
      </c>
      <c r="AA171" s="259" t="str">
        <v/>
      </c>
    </row>
    <row r="172" spans="1:27" customFormat="1" x14ac:dyDescent="0.2">
      <c r="A172" s="24"/>
      <c r="B172" s="261" t="str">
        <v/>
      </c>
      <c r="C172" s="261" t="str">
        <v/>
      </c>
      <c r="D172" s="261" t="str">
        <v/>
      </c>
      <c r="E172" s="261" t="str">
        <v/>
      </c>
      <c r="F172" s="261" t="str">
        <v/>
      </c>
      <c r="G172" s="261" t="str">
        <v/>
      </c>
      <c r="H172" s="261" t="str">
        <v/>
      </c>
      <c r="I172" s="261" t="str">
        <v/>
      </c>
      <c r="J172" s="262" t="str">
        <v/>
      </c>
      <c r="K172" s="262" t="str">
        <v/>
      </c>
      <c r="L172" s="262" t="str">
        <v/>
      </c>
      <c r="M172" s="262" t="str">
        <v/>
      </c>
      <c r="N172" s="262" t="str">
        <v/>
      </c>
      <c r="O172" s="258" t="str">
        <v/>
      </c>
      <c r="P172" s="258" t="str">
        <v/>
      </c>
      <c r="Q172" s="258" t="str">
        <v/>
      </c>
      <c r="R172" s="259" t="str">
        <v/>
      </c>
      <c r="S172" s="259" t="str">
        <v/>
      </c>
      <c r="T172" s="259" t="str">
        <v/>
      </c>
      <c r="U172" s="259" t="str">
        <v/>
      </c>
      <c r="V172" s="259" t="str">
        <v/>
      </c>
      <c r="W172" s="259" t="str">
        <v/>
      </c>
      <c r="X172" s="259" t="str">
        <v/>
      </c>
      <c r="Y172" s="259" t="str">
        <v/>
      </c>
      <c r="Z172" s="259" t="str">
        <v/>
      </c>
      <c r="AA172" s="259" t="str">
        <v/>
      </c>
    </row>
    <row r="173" spans="1:27" customFormat="1" x14ac:dyDescent="0.2">
      <c r="A173" s="24"/>
      <c r="B173" s="261" t="str">
        <v/>
      </c>
      <c r="C173" s="261" t="str">
        <v/>
      </c>
      <c r="D173" s="261" t="str">
        <v/>
      </c>
      <c r="E173" s="261" t="str">
        <v/>
      </c>
      <c r="F173" s="261" t="str">
        <v/>
      </c>
      <c r="G173" s="261" t="str">
        <v/>
      </c>
      <c r="H173" s="261" t="str">
        <v/>
      </c>
      <c r="I173" s="261" t="str">
        <v/>
      </c>
      <c r="J173" s="262" t="str">
        <v/>
      </c>
      <c r="K173" s="262" t="str">
        <v/>
      </c>
      <c r="L173" s="262" t="str">
        <v/>
      </c>
      <c r="M173" s="262" t="str">
        <v/>
      </c>
      <c r="N173" s="262" t="str">
        <v/>
      </c>
      <c r="O173" s="258" t="str">
        <v/>
      </c>
      <c r="P173" s="258" t="str">
        <v/>
      </c>
      <c r="Q173" s="258" t="str">
        <v/>
      </c>
      <c r="R173" s="259" t="str">
        <v/>
      </c>
      <c r="S173" s="259" t="str">
        <v/>
      </c>
      <c r="T173" s="259" t="str">
        <v/>
      </c>
      <c r="U173" s="259" t="str">
        <v/>
      </c>
      <c r="V173" s="259" t="str">
        <v/>
      </c>
      <c r="W173" s="259" t="str">
        <v/>
      </c>
      <c r="X173" s="259" t="str">
        <v/>
      </c>
      <c r="Y173" s="259" t="str">
        <v/>
      </c>
      <c r="Z173" s="259" t="str">
        <v/>
      </c>
      <c r="AA173" s="259" t="str">
        <v/>
      </c>
    </row>
    <row r="174" spans="1:27" customFormat="1" x14ac:dyDescent="0.2">
      <c r="A174" s="24"/>
      <c r="B174" s="261" t="str">
        <v/>
      </c>
      <c r="C174" s="261" t="str">
        <v/>
      </c>
      <c r="D174" s="261" t="str">
        <v/>
      </c>
      <c r="E174" s="261" t="str">
        <v/>
      </c>
      <c r="F174" s="261" t="str">
        <v/>
      </c>
      <c r="G174" s="261" t="str">
        <v/>
      </c>
      <c r="H174" s="261" t="str">
        <v/>
      </c>
      <c r="I174" s="261" t="str">
        <v/>
      </c>
      <c r="J174" s="262" t="str">
        <v/>
      </c>
      <c r="K174" s="262" t="str">
        <v/>
      </c>
      <c r="L174" s="262" t="str">
        <v/>
      </c>
      <c r="M174" s="262" t="str">
        <v/>
      </c>
      <c r="N174" s="262" t="str">
        <v/>
      </c>
      <c r="O174" s="258" t="str">
        <v/>
      </c>
      <c r="P174" s="258" t="str">
        <v/>
      </c>
      <c r="Q174" s="258" t="str">
        <v/>
      </c>
      <c r="R174" s="259" t="str">
        <v/>
      </c>
      <c r="S174" s="259" t="str">
        <v/>
      </c>
      <c r="T174" s="259" t="str">
        <v/>
      </c>
      <c r="U174" s="259" t="str">
        <v/>
      </c>
      <c r="V174" s="259" t="str">
        <v/>
      </c>
      <c r="W174" s="259" t="str">
        <v/>
      </c>
      <c r="X174" s="259" t="str">
        <v/>
      </c>
      <c r="Y174" s="259" t="str">
        <v/>
      </c>
      <c r="Z174" s="259" t="str">
        <v/>
      </c>
      <c r="AA174" s="259" t="str">
        <v/>
      </c>
    </row>
    <row r="175" spans="1:27" customFormat="1" x14ac:dyDescent="0.2">
      <c r="A175" s="24"/>
      <c r="B175" s="261" t="str">
        <v/>
      </c>
      <c r="C175" s="261" t="str">
        <v/>
      </c>
      <c r="D175" s="261" t="str">
        <v/>
      </c>
      <c r="E175" s="261" t="str">
        <v/>
      </c>
      <c r="F175" s="261" t="str">
        <v/>
      </c>
      <c r="G175" s="261" t="str">
        <v/>
      </c>
      <c r="H175" s="261" t="str">
        <v/>
      </c>
      <c r="I175" s="261" t="str">
        <v/>
      </c>
      <c r="J175" s="262" t="str">
        <v/>
      </c>
      <c r="K175" s="262" t="str">
        <v/>
      </c>
      <c r="L175" s="262" t="str">
        <v/>
      </c>
      <c r="M175" s="262" t="str">
        <v/>
      </c>
      <c r="N175" s="262" t="str">
        <v/>
      </c>
      <c r="O175" s="258" t="str">
        <v/>
      </c>
      <c r="P175" s="258" t="str">
        <v/>
      </c>
      <c r="Q175" s="258" t="str">
        <v/>
      </c>
      <c r="R175" s="259" t="str">
        <v/>
      </c>
      <c r="S175" s="259" t="str">
        <v/>
      </c>
      <c r="T175" s="259" t="str">
        <v/>
      </c>
      <c r="U175" s="259" t="str">
        <v/>
      </c>
      <c r="V175" s="259" t="str">
        <v/>
      </c>
      <c r="W175" s="259" t="str">
        <v/>
      </c>
      <c r="X175" s="259" t="str">
        <v/>
      </c>
      <c r="Y175" s="259" t="str">
        <v/>
      </c>
      <c r="Z175" s="259" t="str">
        <v/>
      </c>
      <c r="AA175" s="259" t="str">
        <v/>
      </c>
    </row>
    <row r="176" spans="1:27" customFormat="1" x14ac:dyDescent="0.2">
      <c r="A176" s="24"/>
      <c r="B176" s="261" t="str">
        <v/>
      </c>
      <c r="C176" s="261" t="str">
        <v/>
      </c>
      <c r="D176" s="261" t="str">
        <v/>
      </c>
      <c r="E176" s="261" t="str">
        <v/>
      </c>
      <c r="F176" s="261" t="str">
        <v/>
      </c>
      <c r="G176" s="261" t="str">
        <v/>
      </c>
      <c r="H176" s="261" t="str">
        <v/>
      </c>
      <c r="I176" s="261" t="str">
        <v/>
      </c>
      <c r="J176" s="262" t="str">
        <v/>
      </c>
      <c r="K176" s="262" t="str">
        <v/>
      </c>
      <c r="L176" s="262" t="str">
        <v/>
      </c>
      <c r="M176" s="262" t="str">
        <v/>
      </c>
      <c r="N176" s="262" t="str">
        <v/>
      </c>
      <c r="O176" s="258" t="str">
        <v/>
      </c>
      <c r="P176" s="258" t="str">
        <v/>
      </c>
      <c r="Q176" s="258" t="str">
        <v/>
      </c>
      <c r="R176" s="259" t="str">
        <v/>
      </c>
      <c r="S176" s="259" t="str">
        <v/>
      </c>
      <c r="T176" s="259" t="str">
        <v/>
      </c>
      <c r="U176" s="259" t="str">
        <v/>
      </c>
      <c r="V176" s="259" t="str">
        <v/>
      </c>
      <c r="W176" s="259" t="str">
        <v/>
      </c>
      <c r="X176" s="259" t="str">
        <v/>
      </c>
      <c r="Y176" s="259" t="str">
        <v/>
      </c>
      <c r="Z176" s="259" t="str">
        <v/>
      </c>
      <c r="AA176" s="259" t="str">
        <v/>
      </c>
    </row>
    <row r="177" spans="1:27" customFormat="1" x14ac:dyDescent="0.2">
      <c r="A177" s="24"/>
      <c r="B177" s="261" t="str">
        <v/>
      </c>
      <c r="C177" s="261" t="str">
        <v/>
      </c>
      <c r="D177" s="261" t="str">
        <v/>
      </c>
      <c r="E177" s="261" t="str">
        <v/>
      </c>
      <c r="F177" s="261" t="str">
        <v/>
      </c>
      <c r="G177" s="261" t="str">
        <v/>
      </c>
      <c r="H177" s="261" t="str">
        <v/>
      </c>
      <c r="I177" s="261" t="str">
        <v/>
      </c>
      <c r="J177" s="262" t="str">
        <v/>
      </c>
      <c r="K177" s="262" t="str">
        <v/>
      </c>
      <c r="L177" s="262" t="str">
        <v/>
      </c>
      <c r="M177" s="262" t="str">
        <v/>
      </c>
      <c r="N177" s="262" t="str">
        <v/>
      </c>
      <c r="O177" s="258" t="str">
        <v/>
      </c>
      <c r="P177" s="258" t="str">
        <v/>
      </c>
      <c r="Q177" s="258" t="str">
        <v/>
      </c>
      <c r="R177" s="259" t="str">
        <v/>
      </c>
      <c r="S177" s="259" t="str">
        <v/>
      </c>
      <c r="T177" s="259" t="str">
        <v/>
      </c>
      <c r="U177" s="259" t="str">
        <v/>
      </c>
      <c r="V177" s="259" t="str">
        <v/>
      </c>
      <c r="W177" s="259" t="str">
        <v/>
      </c>
      <c r="X177" s="259" t="str">
        <v/>
      </c>
      <c r="Y177" s="259" t="str">
        <v/>
      </c>
      <c r="Z177" s="259" t="str">
        <v/>
      </c>
      <c r="AA177" s="259" t="str">
        <v/>
      </c>
    </row>
    <row r="178" spans="1:27" customFormat="1" x14ac:dyDescent="0.2">
      <c r="A178" s="24"/>
      <c r="B178" s="261" t="str">
        <v/>
      </c>
      <c r="C178" s="261" t="str">
        <v/>
      </c>
      <c r="D178" s="261" t="str">
        <v/>
      </c>
      <c r="E178" s="261" t="str">
        <v/>
      </c>
      <c r="F178" s="261" t="str">
        <v/>
      </c>
      <c r="G178" s="261" t="str">
        <v/>
      </c>
      <c r="H178" s="261" t="str">
        <v/>
      </c>
      <c r="I178" s="261" t="str">
        <v/>
      </c>
      <c r="J178" s="262" t="str">
        <v/>
      </c>
      <c r="K178" s="262" t="str">
        <v/>
      </c>
      <c r="L178" s="262" t="str">
        <v/>
      </c>
      <c r="M178" s="262" t="str">
        <v/>
      </c>
      <c r="N178" s="262" t="str">
        <v/>
      </c>
      <c r="O178" s="258" t="str">
        <v/>
      </c>
      <c r="P178" s="258" t="str">
        <v/>
      </c>
      <c r="Q178" s="258" t="str">
        <v/>
      </c>
      <c r="R178" s="259" t="str">
        <v/>
      </c>
      <c r="S178" s="259" t="str">
        <v/>
      </c>
      <c r="T178" s="259" t="str">
        <v/>
      </c>
      <c r="U178" s="259" t="str">
        <v/>
      </c>
      <c r="V178" s="259" t="str">
        <v/>
      </c>
      <c r="W178" s="259" t="str">
        <v/>
      </c>
      <c r="X178" s="259" t="str">
        <v/>
      </c>
      <c r="Y178" s="259" t="str">
        <v/>
      </c>
      <c r="Z178" s="259" t="str">
        <v/>
      </c>
      <c r="AA178" s="259" t="str">
        <v/>
      </c>
    </row>
    <row r="179" spans="1:27" customFormat="1" x14ac:dyDescent="0.2">
      <c r="A179" s="24"/>
      <c r="B179" s="261" t="str">
        <v/>
      </c>
      <c r="C179" s="261" t="str">
        <v/>
      </c>
      <c r="D179" s="261" t="str">
        <v/>
      </c>
      <c r="E179" s="261" t="str">
        <v/>
      </c>
      <c r="F179" s="261" t="str">
        <v/>
      </c>
      <c r="G179" s="261" t="str">
        <v/>
      </c>
      <c r="H179" s="261" t="str">
        <v/>
      </c>
      <c r="I179" s="261" t="str">
        <v/>
      </c>
      <c r="J179" s="262" t="str">
        <v/>
      </c>
      <c r="K179" s="262" t="str">
        <v/>
      </c>
      <c r="L179" s="262" t="str">
        <v/>
      </c>
      <c r="M179" s="262" t="str">
        <v/>
      </c>
      <c r="N179" s="262" t="str">
        <v/>
      </c>
      <c r="O179" s="258" t="str">
        <v/>
      </c>
      <c r="P179" s="258" t="str">
        <v/>
      </c>
      <c r="Q179" s="258" t="str">
        <v/>
      </c>
      <c r="R179" s="259" t="str">
        <v/>
      </c>
      <c r="S179" s="259" t="str">
        <v/>
      </c>
      <c r="T179" s="259" t="str">
        <v/>
      </c>
      <c r="U179" s="259" t="str">
        <v/>
      </c>
      <c r="V179" s="259" t="str">
        <v/>
      </c>
      <c r="W179" s="259" t="str">
        <v/>
      </c>
      <c r="X179" s="259" t="str">
        <v/>
      </c>
      <c r="Y179" s="259" t="str">
        <v/>
      </c>
      <c r="Z179" s="259" t="str">
        <v/>
      </c>
      <c r="AA179" s="259" t="str">
        <v/>
      </c>
    </row>
    <row r="180" spans="1:27" customFormat="1" x14ac:dyDescent="0.2">
      <c r="A180" s="24"/>
      <c r="B180" s="261" t="str">
        <v/>
      </c>
      <c r="C180" s="261" t="str">
        <v/>
      </c>
      <c r="D180" s="261" t="str">
        <v/>
      </c>
      <c r="E180" s="261" t="str">
        <v/>
      </c>
      <c r="F180" s="261" t="str">
        <v/>
      </c>
      <c r="G180" s="261" t="str">
        <v/>
      </c>
      <c r="H180" s="261" t="str">
        <v/>
      </c>
      <c r="I180" s="261" t="str">
        <v/>
      </c>
      <c r="J180" s="262" t="str">
        <v/>
      </c>
      <c r="K180" s="262" t="str">
        <v/>
      </c>
      <c r="L180" s="262" t="str">
        <v/>
      </c>
      <c r="M180" s="262" t="str">
        <v/>
      </c>
      <c r="N180" s="262" t="str">
        <v/>
      </c>
      <c r="O180" s="258" t="str">
        <v/>
      </c>
      <c r="P180" s="258" t="str">
        <v/>
      </c>
      <c r="Q180" s="258" t="str">
        <v/>
      </c>
      <c r="R180" s="259" t="str">
        <v/>
      </c>
      <c r="S180" s="259" t="str">
        <v/>
      </c>
      <c r="T180" s="259" t="str">
        <v/>
      </c>
      <c r="U180" s="259" t="str">
        <v/>
      </c>
      <c r="V180" s="259" t="str">
        <v/>
      </c>
      <c r="W180" s="259" t="str">
        <v/>
      </c>
      <c r="X180" s="259" t="str">
        <v/>
      </c>
      <c r="Y180" s="259" t="str">
        <v/>
      </c>
      <c r="Z180" s="259" t="str">
        <v/>
      </c>
      <c r="AA180" s="259" t="str">
        <v/>
      </c>
    </row>
    <row r="181" spans="1:27" customFormat="1" x14ac:dyDescent="0.2">
      <c r="A181" s="24"/>
      <c r="B181" s="261" t="str">
        <v/>
      </c>
      <c r="C181" s="261" t="str">
        <v/>
      </c>
      <c r="D181" s="261" t="str">
        <v/>
      </c>
      <c r="E181" s="261" t="str">
        <v/>
      </c>
      <c r="F181" s="261" t="str">
        <v/>
      </c>
      <c r="G181" s="261" t="str">
        <v/>
      </c>
      <c r="H181" s="261" t="str">
        <v/>
      </c>
      <c r="I181" s="261" t="str">
        <v/>
      </c>
      <c r="J181" s="262" t="str">
        <v/>
      </c>
      <c r="K181" s="262" t="str">
        <v/>
      </c>
      <c r="L181" s="262" t="str">
        <v/>
      </c>
      <c r="M181" s="262" t="str">
        <v/>
      </c>
      <c r="N181" s="262" t="str">
        <v/>
      </c>
      <c r="O181" s="258" t="str">
        <v/>
      </c>
      <c r="P181" s="258" t="str">
        <v/>
      </c>
      <c r="Q181" s="258" t="str">
        <v/>
      </c>
      <c r="R181" s="259" t="str">
        <v/>
      </c>
      <c r="S181" s="259" t="str">
        <v/>
      </c>
      <c r="T181" s="259" t="str">
        <v/>
      </c>
      <c r="U181" s="259" t="str">
        <v/>
      </c>
      <c r="V181" s="259" t="str">
        <v/>
      </c>
      <c r="W181" s="259" t="str">
        <v/>
      </c>
      <c r="X181" s="259" t="str">
        <v/>
      </c>
      <c r="Y181" s="259" t="str">
        <v/>
      </c>
      <c r="Z181" s="259" t="str">
        <v/>
      </c>
      <c r="AA181" s="259" t="str">
        <v/>
      </c>
    </row>
    <row r="182" spans="1:27" customFormat="1" x14ac:dyDescent="0.2">
      <c r="A182" s="24"/>
      <c r="B182" s="261" t="str">
        <v/>
      </c>
      <c r="C182" s="261" t="str">
        <v/>
      </c>
      <c r="D182" s="261" t="str">
        <v/>
      </c>
      <c r="E182" s="261" t="str">
        <v/>
      </c>
      <c r="F182" s="261" t="str">
        <v/>
      </c>
      <c r="G182" s="261" t="str">
        <v/>
      </c>
      <c r="H182" s="261" t="str">
        <v/>
      </c>
      <c r="I182" s="261" t="str">
        <v/>
      </c>
      <c r="J182" s="262" t="str">
        <v/>
      </c>
      <c r="K182" s="262" t="str">
        <v/>
      </c>
      <c r="L182" s="262" t="str">
        <v/>
      </c>
      <c r="M182" s="262" t="str">
        <v/>
      </c>
      <c r="N182" s="262" t="str">
        <v/>
      </c>
      <c r="O182" s="258" t="str">
        <v/>
      </c>
      <c r="P182" s="258" t="str">
        <v/>
      </c>
      <c r="Q182" s="258" t="str">
        <v/>
      </c>
      <c r="R182" s="259" t="str">
        <v/>
      </c>
      <c r="S182" s="259" t="str">
        <v/>
      </c>
      <c r="T182" s="259" t="str">
        <v/>
      </c>
      <c r="U182" s="259" t="str">
        <v/>
      </c>
      <c r="V182" s="259" t="str">
        <v/>
      </c>
      <c r="W182" s="259" t="str">
        <v/>
      </c>
      <c r="X182" s="259" t="str">
        <v/>
      </c>
      <c r="Y182" s="259" t="str">
        <v/>
      </c>
      <c r="Z182" s="259" t="str">
        <v/>
      </c>
      <c r="AA182" s="259" t="str">
        <v/>
      </c>
    </row>
    <row r="183" spans="1:27" customFormat="1" x14ac:dyDescent="0.2">
      <c r="A183" s="24"/>
      <c r="B183" s="261" t="str">
        <v/>
      </c>
      <c r="C183" s="261" t="str">
        <v/>
      </c>
      <c r="D183" s="261" t="str">
        <v/>
      </c>
      <c r="E183" s="261" t="str">
        <v/>
      </c>
      <c r="F183" s="261" t="str">
        <v/>
      </c>
      <c r="G183" s="261" t="str">
        <v/>
      </c>
      <c r="H183" s="261" t="str">
        <v/>
      </c>
      <c r="I183" s="261" t="str">
        <v/>
      </c>
      <c r="J183" s="262" t="str">
        <v/>
      </c>
      <c r="K183" s="262" t="str">
        <v/>
      </c>
      <c r="L183" s="262" t="str">
        <v/>
      </c>
      <c r="M183" s="262" t="str">
        <v/>
      </c>
      <c r="N183" s="262" t="str">
        <v/>
      </c>
      <c r="O183" s="258" t="str">
        <v/>
      </c>
      <c r="P183" s="258" t="str">
        <v/>
      </c>
      <c r="Q183" s="258" t="str">
        <v/>
      </c>
      <c r="R183" s="259" t="str">
        <v/>
      </c>
      <c r="S183" s="259" t="str">
        <v/>
      </c>
      <c r="T183" s="259" t="str">
        <v/>
      </c>
      <c r="U183" s="259" t="str">
        <v/>
      </c>
      <c r="V183" s="259" t="str">
        <v/>
      </c>
      <c r="W183" s="259" t="str">
        <v/>
      </c>
      <c r="X183" s="259" t="str">
        <v/>
      </c>
      <c r="Y183" s="259" t="str">
        <v/>
      </c>
      <c r="Z183" s="259" t="str">
        <v/>
      </c>
      <c r="AA183" s="259" t="str">
        <v/>
      </c>
    </row>
    <row r="184" spans="1:27" customFormat="1" x14ac:dyDescent="0.2">
      <c r="A184" s="24"/>
      <c r="B184" s="263" t="str">
        <v/>
      </c>
      <c r="C184" s="263" t="str">
        <v/>
      </c>
      <c r="D184" s="263" t="str">
        <v/>
      </c>
      <c r="E184" s="263" t="str">
        <v/>
      </c>
      <c r="F184" s="263" t="str">
        <v/>
      </c>
      <c r="G184" s="263" t="str">
        <v/>
      </c>
      <c r="H184" s="263" t="str">
        <v/>
      </c>
      <c r="I184" s="263" t="str">
        <v/>
      </c>
      <c r="J184" s="263" t="str">
        <v/>
      </c>
      <c r="K184" s="263" t="str">
        <v/>
      </c>
      <c r="L184" s="263" t="str">
        <v/>
      </c>
      <c r="M184" s="263" t="str">
        <v/>
      </c>
      <c r="N184" s="263" t="str">
        <v/>
      </c>
      <c r="O184" s="258" t="str">
        <v/>
      </c>
      <c r="P184" s="258" t="str">
        <v/>
      </c>
      <c r="Q184" s="258" t="str">
        <v/>
      </c>
      <c r="R184" s="259" t="str">
        <v/>
      </c>
      <c r="S184" s="259" t="str">
        <v/>
      </c>
      <c r="T184" s="259" t="str">
        <v/>
      </c>
      <c r="U184" s="259" t="str">
        <v/>
      </c>
      <c r="V184" s="259" t="str">
        <v/>
      </c>
      <c r="W184" s="259" t="str">
        <v/>
      </c>
      <c r="X184" s="259" t="str">
        <v/>
      </c>
      <c r="Y184" s="259" t="str">
        <v/>
      </c>
      <c r="Z184" s="259" t="str">
        <v/>
      </c>
      <c r="AA184" s="259" t="str">
        <v/>
      </c>
    </row>
    <row r="185" spans="1:27" customFormat="1" x14ac:dyDescent="0.2">
      <c r="A185" s="24"/>
      <c r="B185" s="263" t="str">
        <v/>
      </c>
      <c r="C185" s="263" t="str">
        <v/>
      </c>
      <c r="D185" s="263" t="str">
        <v/>
      </c>
      <c r="E185" s="263" t="str">
        <v/>
      </c>
      <c r="F185" s="263" t="str">
        <v/>
      </c>
      <c r="G185" s="263" t="str">
        <v/>
      </c>
      <c r="H185" s="263" t="str">
        <v/>
      </c>
      <c r="I185" s="263" t="str">
        <v/>
      </c>
      <c r="J185" s="263" t="str">
        <v/>
      </c>
      <c r="K185" s="263" t="str">
        <v/>
      </c>
      <c r="L185" s="263" t="str">
        <v/>
      </c>
      <c r="M185" s="263" t="str">
        <v/>
      </c>
      <c r="N185" s="263" t="str">
        <v/>
      </c>
      <c r="O185" s="258" t="str">
        <v/>
      </c>
      <c r="P185" s="192" t="str">
        <v/>
      </c>
      <c r="Q185" s="258" t="str">
        <v/>
      </c>
      <c r="R185" s="259" t="str">
        <v/>
      </c>
      <c r="S185" s="259" t="str">
        <v/>
      </c>
      <c r="T185" s="259" t="str">
        <v/>
      </c>
      <c r="U185" s="259" t="str">
        <v/>
      </c>
      <c r="V185" s="259" t="str">
        <v/>
      </c>
      <c r="W185" s="259" t="str">
        <v/>
      </c>
      <c r="X185" s="259" t="str">
        <v/>
      </c>
      <c r="Y185" s="259" t="str">
        <v/>
      </c>
      <c r="Z185" s="259" t="str">
        <v/>
      </c>
      <c r="AA185" s="259" t="str">
        <v/>
      </c>
    </row>
    <row r="186" spans="1:27" x14ac:dyDescent="0.2">
      <c r="A186" s="24"/>
      <c r="B186" s="263" t="str">
        <v/>
      </c>
      <c r="C186" s="263" t="str">
        <v/>
      </c>
      <c r="D186" s="263" t="str">
        <v/>
      </c>
      <c r="E186" s="263" t="str">
        <v/>
      </c>
      <c r="F186" s="263" t="str">
        <v/>
      </c>
      <c r="G186" s="263" t="str">
        <v/>
      </c>
      <c r="H186" s="263" t="str">
        <v/>
      </c>
      <c r="I186" s="263" t="str">
        <v/>
      </c>
      <c r="J186" s="263" t="str">
        <v/>
      </c>
      <c r="K186" s="263" t="str">
        <v/>
      </c>
      <c r="L186" s="263" t="str">
        <v/>
      </c>
      <c r="M186" s="263" t="str">
        <v/>
      </c>
      <c r="N186" s="263" t="str">
        <v/>
      </c>
      <c r="O186" s="258" t="str">
        <v/>
      </c>
      <c r="P186" s="258" t="str">
        <v/>
      </c>
      <c r="Q186" s="258" t="str">
        <v/>
      </c>
      <c r="R186" s="258" t="str">
        <v/>
      </c>
      <c r="S186" s="258" t="str">
        <v/>
      </c>
      <c r="T186" s="258" t="str">
        <v/>
      </c>
      <c r="U186" s="258" t="str">
        <v/>
      </c>
      <c r="V186" s="258" t="str">
        <v/>
      </c>
      <c r="W186" s="258" t="str">
        <v/>
      </c>
      <c r="X186" s="258" t="str">
        <v/>
      </c>
      <c r="Y186" s="258" t="str">
        <v/>
      </c>
      <c r="Z186" s="258" t="str">
        <v/>
      </c>
      <c r="AA186" s="258" t="str">
        <v/>
      </c>
    </row>
    <row r="187" spans="1:27" x14ac:dyDescent="0.2">
      <c r="A187" s="24"/>
      <c r="B187" s="263" t="str">
        <v/>
      </c>
      <c r="C187" s="263" t="str">
        <v/>
      </c>
      <c r="D187" s="263" t="str">
        <v/>
      </c>
      <c r="E187" s="263" t="str">
        <v/>
      </c>
      <c r="F187" s="263" t="str">
        <v/>
      </c>
      <c r="G187" s="263" t="str">
        <v/>
      </c>
      <c r="H187" s="263" t="str">
        <v/>
      </c>
      <c r="I187" s="263" t="str">
        <v/>
      </c>
      <c r="J187" s="263" t="str">
        <v/>
      </c>
      <c r="K187" s="263" t="str">
        <v/>
      </c>
      <c r="L187" s="263" t="str">
        <v/>
      </c>
      <c r="M187" s="263" t="str">
        <v/>
      </c>
      <c r="N187" s="263" t="str">
        <v/>
      </c>
      <c r="O187" s="258" t="str">
        <v/>
      </c>
      <c r="P187" s="258" t="str">
        <v/>
      </c>
      <c r="Q187" s="258" t="str">
        <v/>
      </c>
      <c r="R187" s="258" t="str">
        <v/>
      </c>
      <c r="S187" s="258" t="str">
        <v/>
      </c>
      <c r="T187" s="258" t="str">
        <v/>
      </c>
      <c r="U187" s="258" t="str">
        <v/>
      </c>
      <c r="V187" s="258" t="str">
        <v/>
      </c>
      <c r="W187" s="258" t="str">
        <v/>
      </c>
      <c r="X187" s="258" t="str">
        <v/>
      </c>
      <c r="Y187" s="258" t="str">
        <v/>
      </c>
      <c r="Z187" s="258" t="str">
        <v/>
      </c>
      <c r="AA187" s="258" t="str">
        <v/>
      </c>
    </row>
    <row r="188" spans="1:27" x14ac:dyDescent="0.2">
      <c r="A188" s="24"/>
      <c r="B188" s="263" t="str">
        <v/>
      </c>
      <c r="C188" s="263" t="str">
        <v/>
      </c>
      <c r="D188" s="263" t="str">
        <v/>
      </c>
      <c r="E188" s="263" t="str">
        <v/>
      </c>
      <c r="F188" s="263" t="str">
        <v/>
      </c>
      <c r="G188" s="263" t="str">
        <v/>
      </c>
      <c r="H188" s="263" t="str">
        <v/>
      </c>
      <c r="I188" s="263" t="str">
        <v/>
      </c>
      <c r="J188" s="263" t="str">
        <v/>
      </c>
      <c r="K188" s="263" t="str">
        <v/>
      </c>
      <c r="L188" s="263" t="str">
        <v/>
      </c>
      <c r="M188" s="263" t="str">
        <v/>
      </c>
      <c r="N188" s="263" t="str">
        <v/>
      </c>
      <c r="O188" s="258" t="str">
        <v/>
      </c>
      <c r="P188" s="258" t="str">
        <v/>
      </c>
      <c r="Q188" s="258" t="str">
        <v/>
      </c>
      <c r="R188" s="258" t="str">
        <v/>
      </c>
      <c r="S188" s="258" t="str">
        <v/>
      </c>
      <c r="T188" s="258" t="str">
        <v/>
      </c>
      <c r="U188" s="258" t="str">
        <v/>
      </c>
      <c r="V188" s="258" t="str">
        <v/>
      </c>
      <c r="W188" s="258" t="str">
        <v/>
      </c>
      <c r="X188" s="258" t="str">
        <v/>
      </c>
      <c r="Y188" s="258" t="str">
        <v/>
      </c>
      <c r="Z188" s="258" t="str">
        <v/>
      </c>
      <c r="AA188" s="258" t="str">
        <v/>
      </c>
    </row>
    <row r="189" spans="1:27" x14ac:dyDescent="0.2">
      <c r="A189" s="24"/>
      <c r="B189" s="263" t="str">
        <v/>
      </c>
      <c r="C189" s="263" t="str">
        <v/>
      </c>
      <c r="D189" s="263" t="str">
        <v/>
      </c>
      <c r="E189" s="263" t="str">
        <v/>
      </c>
      <c r="F189" s="263" t="str">
        <v/>
      </c>
      <c r="G189" s="263" t="str">
        <v/>
      </c>
      <c r="H189" s="263" t="str">
        <v/>
      </c>
      <c r="I189" s="263" t="str">
        <v/>
      </c>
      <c r="J189" s="263" t="str">
        <v/>
      </c>
      <c r="K189" s="263" t="str">
        <v/>
      </c>
      <c r="L189" s="263" t="str">
        <v/>
      </c>
      <c r="M189" s="263" t="str">
        <v/>
      </c>
      <c r="N189" s="263" t="str">
        <v/>
      </c>
      <c r="O189" s="258" t="str">
        <v/>
      </c>
      <c r="P189" s="258" t="str">
        <v/>
      </c>
      <c r="Q189" s="258" t="str">
        <v/>
      </c>
      <c r="R189" s="258" t="str">
        <v/>
      </c>
      <c r="S189" s="258" t="str">
        <v/>
      </c>
      <c r="T189" s="258" t="str">
        <v/>
      </c>
      <c r="U189" s="258" t="str">
        <v/>
      </c>
      <c r="V189" s="258" t="str">
        <v/>
      </c>
      <c r="W189" s="258" t="str">
        <v/>
      </c>
      <c r="X189" s="258" t="str">
        <v/>
      </c>
      <c r="Y189" s="258" t="str">
        <v/>
      </c>
      <c r="Z189" s="258" t="str">
        <v/>
      </c>
      <c r="AA189" s="258" t="str">
        <v/>
      </c>
    </row>
    <row r="190" spans="1:27" x14ac:dyDescent="0.2">
      <c r="A190" s="24"/>
      <c r="B190" s="263" t="str">
        <v/>
      </c>
      <c r="C190" s="263" t="str">
        <v/>
      </c>
      <c r="D190" s="263" t="str">
        <v/>
      </c>
      <c r="E190" s="263" t="str">
        <v/>
      </c>
      <c r="F190" s="263" t="str">
        <v/>
      </c>
      <c r="G190" s="263" t="str">
        <v/>
      </c>
      <c r="H190" s="263" t="str">
        <v/>
      </c>
      <c r="I190" s="263" t="str">
        <v/>
      </c>
      <c r="J190" s="263" t="str">
        <v/>
      </c>
      <c r="K190" s="263" t="str">
        <v/>
      </c>
      <c r="L190" s="263" t="str">
        <v/>
      </c>
      <c r="M190" s="263" t="str">
        <v/>
      </c>
      <c r="N190" s="263" t="str">
        <v/>
      </c>
      <c r="O190" s="258" t="str">
        <v/>
      </c>
      <c r="P190" s="258" t="str">
        <v/>
      </c>
      <c r="Q190" s="258" t="str">
        <v/>
      </c>
      <c r="R190" s="258" t="str">
        <v/>
      </c>
      <c r="S190" s="258" t="str">
        <v/>
      </c>
      <c r="T190" s="258" t="str">
        <v/>
      </c>
      <c r="U190" s="258" t="str">
        <v/>
      </c>
      <c r="V190" s="258" t="str">
        <v/>
      </c>
      <c r="W190" s="258" t="str">
        <v/>
      </c>
      <c r="X190" s="258" t="str">
        <v/>
      </c>
      <c r="Y190" s="258" t="str">
        <v/>
      </c>
      <c r="Z190" s="258" t="str">
        <v/>
      </c>
      <c r="AA190" s="258" t="str">
        <v/>
      </c>
    </row>
    <row r="191" spans="1:27" x14ac:dyDescent="0.2">
      <c r="A191" s="24"/>
      <c r="B191" s="263" t="str">
        <v/>
      </c>
      <c r="C191" s="263" t="str">
        <v/>
      </c>
      <c r="D191" s="263" t="str">
        <v/>
      </c>
      <c r="E191" s="263" t="str">
        <v/>
      </c>
      <c r="F191" s="263" t="str">
        <v/>
      </c>
      <c r="G191" s="263" t="str">
        <v/>
      </c>
      <c r="H191" s="263" t="str">
        <v/>
      </c>
      <c r="I191" s="263" t="str">
        <v/>
      </c>
      <c r="J191" s="263" t="str">
        <v/>
      </c>
      <c r="K191" s="263" t="str">
        <v/>
      </c>
      <c r="L191" s="263" t="str">
        <v/>
      </c>
      <c r="M191" s="263" t="str">
        <v/>
      </c>
      <c r="N191" s="263" t="str">
        <v/>
      </c>
      <c r="O191" s="258" t="str">
        <v/>
      </c>
      <c r="P191" s="258" t="str">
        <v/>
      </c>
      <c r="Q191" s="258" t="str">
        <v/>
      </c>
      <c r="R191" s="258" t="str">
        <v/>
      </c>
      <c r="S191" s="258" t="str">
        <v/>
      </c>
      <c r="T191" s="258" t="str">
        <v/>
      </c>
      <c r="U191" s="258" t="str">
        <v/>
      </c>
      <c r="V191" s="258" t="str">
        <v/>
      </c>
      <c r="W191" s="258" t="str">
        <v/>
      </c>
      <c r="X191" s="258" t="str">
        <v/>
      </c>
      <c r="Y191" s="258" t="str">
        <v/>
      </c>
      <c r="Z191" s="258" t="str">
        <v/>
      </c>
      <c r="AA191" s="258" t="str">
        <v/>
      </c>
    </row>
    <row r="192" spans="1:27" x14ac:dyDescent="0.2">
      <c r="B192" s="263" t="str">
        <v/>
      </c>
      <c r="C192" s="263" t="str">
        <v/>
      </c>
      <c r="D192" s="263" t="str">
        <v/>
      </c>
      <c r="E192" s="263" t="str">
        <v/>
      </c>
      <c r="F192" s="263" t="str">
        <v/>
      </c>
      <c r="G192" s="263" t="str">
        <v/>
      </c>
      <c r="H192" s="263" t="str">
        <v/>
      </c>
      <c r="I192" s="263" t="str">
        <v/>
      </c>
      <c r="J192" s="263" t="str">
        <v/>
      </c>
      <c r="K192" s="263" t="str">
        <v/>
      </c>
      <c r="L192" s="263" t="str">
        <v/>
      </c>
      <c r="M192" s="263" t="str">
        <v/>
      </c>
      <c r="N192" s="263" t="str">
        <v/>
      </c>
      <c r="O192" s="258" t="str">
        <v/>
      </c>
      <c r="P192" s="258" t="str">
        <v/>
      </c>
      <c r="Q192" s="258" t="str">
        <v/>
      </c>
      <c r="R192" s="258" t="str">
        <v/>
      </c>
      <c r="S192" s="258" t="str">
        <v/>
      </c>
      <c r="T192" s="258" t="str">
        <v/>
      </c>
      <c r="U192" s="258" t="str">
        <v/>
      </c>
      <c r="V192" s="258" t="str">
        <v/>
      </c>
      <c r="W192" s="258" t="str">
        <v/>
      </c>
      <c r="X192" s="258" t="str">
        <v/>
      </c>
      <c r="Y192" s="258" t="str">
        <v/>
      </c>
      <c r="Z192" s="258" t="str">
        <v/>
      </c>
      <c r="AA192" s="258" t="str">
        <v/>
      </c>
    </row>
    <row r="193" spans="2:27" x14ac:dyDescent="0.2">
      <c r="B193" s="263" t="str">
        <v/>
      </c>
      <c r="C193" s="263" t="str">
        <v/>
      </c>
      <c r="D193" s="263" t="str">
        <v/>
      </c>
      <c r="E193" s="263" t="str">
        <v/>
      </c>
      <c r="F193" s="263" t="str">
        <v/>
      </c>
      <c r="G193" s="263" t="str">
        <v/>
      </c>
      <c r="H193" s="263" t="str">
        <v/>
      </c>
      <c r="I193" s="263" t="str">
        <v/>
      </c>
      <c r="J193" s="263" t="str">
        <v/>
      </c>
      <c r="K193" s="263" t="str">
        <v/>
      </c>
      <c r="L193" s="263" t="str">
        <v/>
      </c>
      <c r="M193" s="263" t="str">
        <v/>
      </c>
      <c r="N193" s="263" t="str">
        <v/>
      </c>
      <c r="O193" s="258" t="str">
        <v/>
      </c>
      <c r="P193" s="258" t="str">
        <v/>
      </c>
      <c r="Q193" s="258" t="str">
        <v/>
      </c>
      <c r="R193" s="258" t="str">
        <v/>
      </c>
      <c r="S193" s="258" t="str">
        <v/>
      </c>
      <c r="T193" s="258" t="str">
        <v/>
      </c>
      <c r="U193" s="258" t="str">
        <v/>
      </c>
      <c r="V193" s="258" t="str">
        <v/>
      </c>
      <c r="W193" s="258" t="str">
        <v/>
      </c>
      <c r="X193" s="258" t="str">
        <v/>
      </c>
      <c r="Y193" s="258" t="str">
        <v/>
      </c>
      <c r="Z193" s="258" t="str">
        <v/>
      </c>
      <c r="AA193" s="258" t="str">
        <v/>
      </c>
    </row>
    <row r="194" spans="2:27" x14ac:dyDescent="0.2">
      <c r="B194" s="263" t="str">
        <v/>
      </c>
      <c r="C194" s="263" t="str">
        <v/>
      </c>
      <c r="D194" s="263" t="str">
        <v/>
      </c>
      <c r="E194" s="263" t="str">
        <v/>
      </c>
      <c r="F194" s="263" t="str">
        <v/>
      </c>
      <c r="G194" s="263" t="str">
        <v/>
      </c>
      <c r="H194" s="263" t="str">
        <v/>
      </c>
      <c r="I194" s="263" t="str">
        <v/>
      </c>
      <c r="J194" s="263" t="str">
        <v/>
      </c>
      <c r="K194" s="263" t="str">
        <v/>
      </c>
      <c r="L194" s="263" t="str">
        <v/>
      </c>
      <c r="M194" s="263" t="str">
        <v/>
      </c>
      <c r="N194" s="263" t="str">
        <v/>
      </c>
      <c r="O194" s="258" t="str">
        <v/>
      </c>
      <c r="P194" s="258" t="str">
        <v/>
      </c>
      <c r="Q194" s="258" t="str">
        <v/>
      </c>
      <c r="R194" s="258" t="str">
        <v/>
      </c>
      <c r="S194" s="258" t="str">
        <v/>
      </c>
      <c r="T194" s="258" t="str">
        <v/>
      </c>
      <c r="U194" s="258" t="str">
        <v/>
      </c>
      <c r="V194" s="258" t="str">
        <v/>
      </c>
      <c r="W194" s="258" t="str">
        <v/>
      </c>
      <c r="X194" s="258" t="str">
        <v/>
      </c>
      <c r="Y194" s="258" t="str">
        <v/>
      </c>
      <c r="Z194" s="258" t="str">
        <v/>
      </c>
      <c r="AA194" s="258" t="str">
        <v/>
      </c>
    </row>
    <row r="195" spans="2:27" x14ac:dyDescent="0.2">
      <c r="B195" s="263" t="str">
        <v/>
      </c>
      <c r="C195" s="263" t="str">
        <v/>
      </c>
      <c r="D195" s="263" t="str">
        <v/>
      </c>
      <c r="E195" s="263" t="str">
        <v/>
      </c>
      <c r="F195" s="263" t="str">
        <v/>
      </c>
      <c r="G195" s="263" t="str">
        <v/>
      </c>
      <c r="H195" s="263" t="str">
        <v/>
      </c>
      <c r="I195" s="263" t="str">
        <v/>
      </c>
      <c r="J195" s="263" t="str">
        <v/>
      </c>
      <c r="K195" s="263" t="str">
        <v/>
      </c>
      <c r="L195" s="263" t="str">
        <v/>
      </c>
      <c r="M195" s="263" t="str">
        <v/>
      </c>
      <c r="N195" s="263" t="str">
        <v/>
      </c>
      <c r="O195" s="258" t="str">
        <v/>
      </c>
      <c r="P195" s="258" t="str">
        <v/>
      </c>
      <c r="Q195" s="258" t="str">
        <v/>
      </c>
      <c r="R195" s="258" t="str">
        <v/>
      </c>
      <c r="S195" s="258" t="str">
        <v/>
      </c>
      <c r="T195" s="258" t="str">
        <v/>
      </c>
      <c r="U195" s="258" t="str">
        <v/>
      </c>
      <c r="V195" s="258" t="str">
        <v/>
      </c>
      <c r="W195" s="258" t="str">
        <v/>
      </c>
      <c r="X195" s="258" t="str">
        <v/>
      </c>
      <c r="Y195" s="258" t="str">
        <v/>
      </c>
      <c r="Z195" s="258" t="str">
        <v/>
      </c>
      <c r="AA195" s="258" t="str">
        <v/>
      </c>
    </row>
    <row r="196" spans="2:27" x14ac:dyDescent="0.2">
      <c r="B196" s="263" t="str">
        <v/>
      </c>
      <c r="C196" s="263" t="str">
        <v/>
      </c>
      <c r="D196" s="263" t="str">
        <v/>
      </c>
      <c r="E196" s="263" t="str">
        <v/>
      </c>
      <c r="F196" s="263" t="str">
        <v/>
      </c>
      <c r="G196" s="263" t="str">
        <v/>
      </c>
      <c r="H196" s="263" t="str">
        <v/>
      </c>
      <c r="I196" s="263" t="str">
        <v/>
      </c>
      <c r="J196" s="263" t="str">
        <v/>
      </c>
      <c r="K196" s="263" t="str">
        <v/>
      </c>
      <c r="L196" s="263" t="str">
        <v/>
      </c>
      <c r="M196" s="263" t="str">
        <v/>
      </c>
      <c r="N196" s="263" t="str">
        <v/>
      </c>
      <c r="O196" s="258" t="str">
        <v/>
      </c>
      <c r="P196" s="258" t="str">
        <v/>
      </c>
      <c r="Q196" s="258" t="str">
        <v/>
      </c>
      <c r="R196" s="258" t="str">
        <v/>
      </c>
      <c r="S196" s="258" t="str">
        <v/>
      </c>
      <c r="T196" s="258" t="str">
        <v/>
      </c>
      <c r="U196" s="258" t="str">
        <v/>
      </c>
      <c r="V196" s="258" t="str">
        <v/>
      </c>
      <c r="W196" s="258" t="str">
        <v/>
      </c>
      <c r="X196" s="258" t="str">
        <v/>
      </c>
      <c r="Y196" s="258" t="str">
        <v/>
      </c>
      <c r="Z196" s="258" t="str">
        <v/>
      </c>
      <c r="AA196" s="258" t="str">
        <v/>
      </c>
    </row>
    <row r="197" spans="2:27" x14ac:dyDescent="0.2">
      <c r="B197" s="263" t="str">
        <v/>
      </c>
      <c r="C197" s="263" t="str">
        <v/>
      </c>
      <c r="D197" s="263" t="str">
        <v/>
      </c>
      <c r="E197" s="263" t="str">
        <v/>
      </c>
      <c r="F197" s="263" t="str">
        <v/>
      </c>
      <c r="G197" s="263" t="str">
        <v/>
      </c>
      <c r="H197" s="263" t="str">
        <v/>
      </c>
      <c r="I197" s="263" t="str">
        <v/>
      </c>
      <c r="J197" s="263" t="str">
        <v/>
      </c>
      <c r="K197" s="263" t="str">
        <v/>
      </c>
      <c r="L197" s="263" t="str">
        <v/>
      </c>
      <c r="M197" s="263" t="str">
        <v/>
      </c>
      <c r="N197" s="263" t="str">
        <v/>
      </c>
      <c r="O197" s="258" t="str">
        <v/>
      </c>
      <c r="P197" s="258" t="str">
        <v/>
      </c>
      <c r="Q197" s="258" t="str">
        <v/>
      </c>
      <c r="R197" s="258" t="str">
        <v/>
      </c>
      <c r="S197" s="258" t="str">
        <v/>
      </c>
      <c r="T197" s="258" t="str">
        <v/>
      </c>
      <c r="U197" s="258" t="str">
        <v/>
      </c>
      <c r="V197" s="258" t="str">
        <v/>
      </c>
      <c r="W197" s="258" t="str">
        <v/>
      </c>
      <c r="X197" s="258" t="str">
        <v/>
      </c>
      <c r="Y197" s="258" t="str">
        <v/>
      </c>
      <c r="Z197" s="258" t="str">
        <v/>
      </c>
      <c r="AA197" s="258" t="str">
        <v/>
      </c>
    </row>
    <row r="198" spans="2:27" x14ac:dyDescent="0.2">
      <c r="B198" s="263" t="str">
        <v/>
      </c>
      <c r="C198" s="263" t="str">
        <v/>
      </c>
      <c r="D198" s="263" t="str">
        <v/>
      </c>
      <c r="E198" s="263" t="str">
        <v/>
      </c>
      <c r="F198" s="263" t="str">
        <v/>
      </c>
      <c r="G198" s="263" t="str">
        <v/>
      </c>
      <c r="H198" s="263" t="str">
        <v/>
      </c>
      <c r="I198" s="263" t="str">
        <v/>
      </c>
      <c r="J198" s="263" t="str">
        <v/>
      </c>
      <c r="K198" s="263" t="str">
        <v/>
      </c>
      <c r="L198" s="263" t="str">
        <v/>
      </c>
      <c r="M198" s="263" t="str">
        <v/>
      </c>
      <c r="N198" s="263" t="str">
        <v/>
      </c>
      <c r="O198" s="258" t="str">
        <v/>
      </c>
      <c r="P198" s="258" t="str">
        <v/>
      </c>
      <c r="Q198" s="258" t="str">
        <v/>
      </c>
      <c r="R198" s="258" t="str">
        <v/>
      </c>
      <c r="S198" s="258" t="str">
        <v/>
      </c>
      <c r="T198" s="258" t="str">
        <v/>
      </c>
      <c r="U198" s="258" t="str">
        <v/>
      </c>
      <c r="V198" s="258" t="str">
        <v/>
      </c>
      <c r="W198" s="258" t="str">
        <v/>
      </c>
      <c r="X198" s="258" t="str">
        <v/>
      </c>
      <c r="Y198" s="258" t="str">
        <v/>
      </c>
      <c r="Z198" s="258" t="str">
        <v/>
      </c>
      <c r="AA198" s="258" t="str">
        <v/>
      </c>
    </row>
    <row r="199" spans="2:27" x14ac:dyDescent="0.2">
      <c r="B199" s="263" t="str">
        <v/>
      </c>
      <c r="C199" s="263" t="str">
        <v/>
      </c>
      <c r="D199" s="263" t="str">
        <v/>
      </c>
      <c r="E199" s="263" t="str">
        <v/>
      </c>
      <c r="F199" s="263" t="str">
        <v/>
      </c>
      <c r="G199" s="263" t="str">
        <v/>
      </c>
      <c r="H199" s="263" t="str">
        <v/>
      </c>
      <c r="I199" s="263" t="str">
        <v/>
      </c>
      <c r="J199" s="263" t="str">
        <v/>
      </c>
      <c r="K199" s="263" t="str">
        <v/>
      </c>
      <c r="L199" s="263" t="str">
        <v/>
      </c>
      <c r="M199" s="263" t="str">
        <v/>
      </c>
      <c r="N199" s="263" t="str">
        <v/>
      </c>
      <c r="O199" s="258" t="str">
        <v/>
      </c>
      <c r="P199" s="258" t="str">
        <v/>
      </c>
      <c r="Q199" s="258" t="str">
        <v/>
      </c>
      <c r="R199" s="258" t="str">
        <v/>
      </c>
      <c r="S199" s="258" t="str">
        <v/>
      </c>
      <c r="T199" s="258" t="str">
        <v/>
      </c>
      <c r="U199" s="258" t="str">
        <v/>
      </c>
      <c r="V199" s="258" t="str">
        <v/>
      </c>
      <c r="W199" s="258" t="str">
        <v/>
      </c>
      <c r="X199" s="258" t="str">
        <v/>
      </c>
      <c r="Y199" s="258" t="str">
        <v/>
      </c>
      <c r="Z199" s="258" t="str">
        <v/>
      </c>
      <c r="AA199" s="258" t="str">
        <v/>
      </c>
    </row>
    <row r="200" spans="2:27" x14ac:dyDescent="0.2">
      <c r="B200" s="263" t="str">
        <v/>
      </c>
      <c r="C200" s="263" t="str">
        <v/>
      </c>
      <c r="D200" s="263" t="str">
        <v/>
      </c>
      <c r="E200" s="263" t="str">
        <v/>
      </c>
      <c r="F200" s="263" t="str">
        <v/>
      </c>
      <c r="G200" s="263" t="str">
        <v/>
      </c>
      <c r="H200" s="263" t="str">
        <v/>
      </c>
      <c r="I200" s="263" t="str">
        <v/>
      </c>
      <c r="J200" s="263" t="str">
        <v/>
      </c>
      <c r="K200" s="263" t="str">
        <v/>
      </c>
      <c r="L200" s="263" t="str">
        <v/>
      </c>
      <c r="M200" s="263" t="str">
        <v/>
      </c>
      <c r="N200" s="263" t="str">
        <v/>
      </c>
      <c r="O200" s="258" t="str">
        <v/>
      </c>
      <c r="P200" s="258" t="str">
        <v/>
      </c>
      <c r="Q200" s="258" t="str">
        <v/>
      </c>
      <c r="R200" s="258" t="str">
        <v/>
      </c>
      <c r="S200" s="258" t="str">
        <v/>
      </c>
      <c r="T200" s="258" t="str">
        <v/>
      </c>
      <c r="U200" s="258" t="str">
        <v/>
      </c>
      <c r="V200" s="258" t="str">
        <v/>
      </c>
      <c r="W200" s="258" t="str">
        <v/>
      </c>
      <c r="X200" s="258" t="str">
        <v/>
      </c>
      <c r="Y200" s="258" t="str">
        <v/>
      </c>
      <c r="Z200" s="258" t="str">
        <v/>
      </c>
      <c r="AA200" s="258" t="str">
        <v/>
      </c>
    </row>
    <row r="201" spans="2:27" x14ac:dyDescent="0.2">
      <c r="B201" s="263" t="str">
        <v/>
      </c>
      <c r="C201" s="263" t="str">
        <v/>
      </c>
      <c r="D201" s="263" t="str">
        <v/>
      </c>
      <c r="E201" s="263" t="str">
        <v/>
      </c>
      <c r="F201" s="263" t="str">
        <v/>
      </c>
      <c r="G201" s="263" t="str">
        <v/>
      </c>
      <c r="H201" s="263" t="str">
        <v/>
      </c>
      <c r="I201" s="263" t="str">
        <v/>
      </c>
      <c r="J201" s="263" t="str">
        <v/>
      </c>
      <c r="K201" s="263" t="str">
        <v/>
      </c>
      <c r="L201" s="263" t="str">
        <v/>
      </c>
      <c r="M201" s="263" t="str">
        <v/>
      </c>
      <c r="N201" s="263" t="str">
        <v/>
      </c>
      <c r="O201" s="258" t="str">
        <v/>
      </c>
      <c r="P201" s="258" t="str">
        <v/>
      </c>
      <c r="Q201" s="258" t="str">
        <v/>
      </c>
      <c r="R201" s="258" t="str">
        <v/>
      </c>
      <c r="S201" s="258" t="str">
        <v/>
      </c>
      <c r="T201" s="258" t="str">
        <v/>
      </c>
      <c r="U201" s="258" t="str">
        <v/>
      </c>
      <c r="V201" s="258" t="str">
        <v/>
      </c>
      <c r="W201" s="258" t="str">
        <v/>
      </c>
      <c r="X201" s="258" t="str">
        <v/>
      </c>
      <c r="Y201" s="258" t="str">
        <v/>
      </c>
      <c r="Z201" s="258" t="str">
        <v/>
      </c>
      <c r="AA201" s="258" t="str">
        <v/>
      </c>
    </row>
    <row r="202" spans="2:27" x14ac:dyDescent="0.2">
      <c r="B202" s="263" t="str">
        <v/>
      </c>
      <c r="C202" s="263" t="str">
        <v/>
      </c>
      <c r="D202" s="263" t="str">
        <v/>
      </c>
      <c r="E202" s="263" t="str">
        <v/>
      </c>
      <c r="F202" s="263" t="str">
        <v/>
      </c>
      <c r="G202" s="263" t="str">
        <v/>
      </c>
      <c r="H202" s="263" t="str">
        <v/>
      </c>
      <c r="I202" s="263" t="str">
        <v/>
      </c>
      <c r="J202" s="263" t="str">
        <v/>
      </c>
      <c r="K202" s="263" t="str">
        <v/>
      </c>
      <c r="L202" s="263" t="str">
        <v/>
      </c>
      <c r="M202" s="263" t="str">
        <v/>
      </c>
      <c r="N202" s="263" t="str">
        <v/>
      </c>
      <c r="O202" s="258" t="str">
        <v/>
      </c>
      <c r="P202" s="258" t="str">
        <v/>
      </c>
      <c r="Q202" s="258" t="str">
        <v/>
      </c>
      <c r="R202" s="258" t="str">
        <v/>
      </c>
      <c r="S202" s="258" t="str">
        <v/>
      </c>
      <c r="T202" s="258" t="str">
        <v/>
      </c>
      <c r="U202" s="258" t="str">
        <v/>
      </c>
      <c r="V202" s="258" t="str">
        <v/>
      </c>
      <c r="W202" s="258" t="str">
        <v/>
      </c>
      <c r="X202" s="258" t="str">
        <v/>
      </c>
      <c r="Y202" s="258" t="str">
        <v/>
      </c>
      <c r="Z202" s="258" t="str">
        <v/>
      </c>
      <c r="AA202" s="258" t="str">
        <v/>
      </c>
    </row>
    <row r="203" spans="2:27" x14ac:dyDescent="0.2">
      <c r="B203" s="263" t="str">
        <v/>
      </c>
      <c r="C203" s="263" t="str">
        <v/>
      </c>
      <c r="D203" s="263" t="str">
        <v/>
      </c>
      <c r="E203" s="263" t="str">
        <v/>
      </c>
      <c r="F203" s="263" t="str">
        <v/>
      </c>
      <c r="G203" s="263" t="str">
        <v/>
      </c>
      <c r="H203" s="263" t="str">
        <v/>
      </c>
      <c r="I203" s="263" t="str">
        <v/>
      </c>
      <c r="J203" s="263" t="str">
        <v/>
      </c>
      <c r="K203" s="263" t="str">
        <v/>
      </c>
      <c r="L203" s="263" t="str">
        <v/>
      </c>
      <c r="M203" s="263" t="str">
        <v/>
      </c>
      <c r="N203" s="263" t="str">
        <v/>
      </c>
      <c r="O203" s="258" t="str">
        <v/>
      </c>
      <c r="P203" s="258" t="str">
        <v/>
      </c>
      <c r="Q203" s="258" t="str">
        <v/>
      </c>
      <c r="R203" s="258" t="str">
        <v/>
      </c>
      <c r="S203" s="258" t="str">
        <v/>
      </c>
      <c r="T203" s="258" t="str">
        <v/>
      </c>
      <c r="U203" s="258" t="str">
        <v/>
      </c>
      <c r="V203" s="258" t="str">
        <v/>
      </c>
      <c r="W203" s="258" t="str">
        <v/>
      </c>
      <c r="X203" s="258" t="str">
        <v/>
      </c>
      <c r="Y203" s="258" t="str">
        <v/>
      </c>
      <c r="Z203" s="258" t="str">
        <v/>
      </c>
      <c r="AA203" s="258" t="str">
        <v/>
      </c>
    </row>
    <row r="204" spans="2:27" x14ac:dyDescent="0.2">
      <c r="B204" s="263" t="str">
        <v/>
      </c>
      <c r="C204" s="263" t="str">
        <v/>
      </c>
      <c r="D204" s="263" t="str">
        <v/>
      </c>
      <c r="E204" s="263" t="str">
        <v/>
      </c>
      <c r="F204" s="263" t="str">
        <v/>
      </c>
      <c r="G204" s="263" t="str">
        <v/>
      </c>
      <c r="H204" s="263" t="str">
        <v/>
      </c>
      <c r="I204" s="263" t="str">
        <v/>
      </c>
      <c r="J204" s="263" t="str">
        <v/>
      </c>
      <c r="K204" s="263" t="str">
        <v/>
      </c>
      <c r="L204" s="263" t="str">
        <v/>
      </c>
      <c r="M204" s="263" t="str">
        <v/>
      </c>
      <c r="N204" s="263" t="str">
        <v/>
      </c>
      <c r="O204" s="258" t="str">
        <v/>
      </c>
      <c r="P204" s="258" t="str">
        <v/>
      </c>
      <c r="Q204" s="258" t="str">
        <v/>
      </c>
      <c r="R204" s="258" t="str">
        <v/>
      </c>
      <c r="S204" s="258" t="str">
        <v/>
      </c>
      <c r="T204" s="258" t="str">
        <v/>
      </c>
      <c r="U204" s="258" t="str">
        <v/>
      </c>
      <c r="V204" s="258" t="str">
        <v/>
      </c>
      <c r="W204" s="258" t="str">
        <v/>
      </c>
      <c r="X204" s="258" t="str">
        <v/>
      </c>
      <c r="Y204" s="258" t="str">
        <v/>
      </c>
      <c r="Z204" s="258" t="str">
        <v/>
      </c>
      <c r="AA204" s="258" t="str">
        <v/>
      </c>
    </row>
    <row r="205" spans="2:27" x14ac:dyDescent="0.2">
      <c r="B205" s="263" t="str">
        <v/>
      </c>
      <c r="C205" s="263" t="str">
        <v/>
      </c>
      <c r="D205" s="263" t="str">
        <v/>
      </c>
      <c r="E205" s="263" t="str">
        <v/>
      </c>
      <c r="F205" s="263" t="str">
        <v/>
      </c>
      <c r="G205" s="263" t="str">
        <v/>
      </c>
      <c r="H205" s="263" t="str">
        <v/>
      </c>
      <c r="I205" s="263" t="str">
        <v/>
      </c>
      <c r="J205" s="263" t="str">
        <v/>
      </c>
      <c r="K205" s="263" t="str">
        <v/>
      </c>
      <c r="L205" s="263" t="str">
        <v/>
      </c>
      <c r="M205" s="263" t="str">
        <v/>
      </c>
      <c r="N205" s="263" t="str">
        <v/>
      </c>
      <c r="O205" s="258" t="str">
        <v/>
      </c>
      <c r="P205" s="258" t="str">
        <v/>
      </c>
      <c r="Q205" s="258" t="str">
        <v/>
      </c>
      <c r="R205" s="258" t="str">
        <v/>
      </c>
      <c r="S205" s="258" t="str">
        <v/>
      </c>
      <c r="T205" s="258" t="str">
        <v/>
      </c>
      <c r="U205" s="258" t="str">
        <v/>
      </c>
      <c r="V205" s="258" t="str">
        <v/>
      </c>
      <c r="W205" s="258" t="str">
        <v/>
      </c>
      <c r="X205" s="258" t="str">
        <v/>
      </c>
      <c r="Y205" s="258" t="str">
        <v/>
      </c>
      <c r="Z205" s="258" t="str">
        <v/>
      </c>
      <c r="AA205" s="258" t="str">
        <v/>
      </c>
    </row>
    <row r="206" spans="2:27" x14ac:dyDescent="0.2">
      <c r="B206" s="263" t="str">
        <v/>
      </c>
      <c r="C206" s="263" t="str">
        <v/>
      </c>
      <c r="D206" s="263" t="str">
        <v/>
      </c>
      <c r="E206" s="263" t="str">
        <v/>
      </c>
      <c r="F206" s="263" t="str">
        <v/>
      </c>
      <c r="G206" s="263" t="str">
        <v/>
      </c>
      <c r="H206" s="263" t="str">
        <v/>
      </c>
      <c r="I206" s="263" t="str">
        <v/>
      </c>
      <c r="J206" s="263" t="str">
        <v/>
      </c>
      <c r="K206" s="263" t="str">
        <v/>
      </c>
      <c r="L206" s="263" t="str">
        <v/>
      </c>
      <c r="M206" s="263" t="str">
        <v/>
      </c>
      <c r="N206" s="263" t="str">
        <v/>
      </c>
      <c r="O206" s="258" t="str">
        <v/>
      </c>
      <c r="P206" s="258" t="str">
        <v/>
      </c>
      <c r="Q206" s="258" t="str">
        <v/>
      </c>
      <c r="R206" s="258" t="str">
        <v/>
      </c>
      <c r="S206" s="258" t="str">
        <v/>
      </c>
      <c r="T206" s="258" t="str">
        <v/>
      </c>
      <c r="U206" s="258" t="str">
        <v/>
      </c>
      <c r="V206" s="258" t="str">
        <v/>
      </c>
      <c r="W206" s="258" t="str">
        <v/>
      </c>
      <c r="X206" s="258" t="str">
        <v/>
      </c>
      <c r="Y206" s="258" t="str">
        <v/>
      </c>
      <c r="Z206" s="258" t="str">
        <v/>
      </c>
      <c r="AA206" s="258" t="str">
        <v/>
      </c>
    </row>
    <row r="207" spans="2:27" x14ac:dyDescent="0.2">
      <c r="B207" s="263" t="str">
        <v/>
      </c>
      <c r="C207" s="263" t="str">
        <v/>
      </c>
      <c r="D207" s="263" t="str">
        <v/>
      </c>
      <c r="E207" s="263" t="str">
        <v/>
      </c>
      <c r="F207" s="263" t="str">
        <v/>
      </c>
      <c r="G207" s="263" t="str">
        <v/>
      </c>
      <c r="H207" s="263" t="str">
        <v/>
      </c>
      <c r="I207" s="263" t="str">
        <v/>
      </c>
      <c r="J207" s="263" t="str">
        <v/>
      </c>
      <c r="K207" s="263" t="str">
        <v/>
      </c>
      <c r="L207" s="263" t="str">
        <v/>
      </c>
      <c r="M207" s="263" t="str">
        <v/>
      </c>
      <c r="N207" s="263" t="str">
        <v/>
      </c>
      <c r="O207" s="258" t="str">
        <v/>
      </c>
      <c r="P207" s="258" t="str">
        <v/>
      </c>
      <c r="Q207" s="258" t="str">
        <v/>
      </c>
      <c r="R207" s="258" t="str">
        <v/>
      </c>
      <c r="S207" s="258" t="str">
        <v/>
      </c>
      <c r="T207" s="258" t="str">
        <v/>
      </c>
      <c r="U207" s="258" t="str">
        <v/>
      </c>
      <c r="V207" s="258" t="str">
        <v/>
      </c>
      <c r="W207" s="258" t="str">
        <v/>
      </c>
      <c r="X207" s="258" t="str">
        <v/>
      </c>
      <c r="Y207" s="258" t="str">
        <v/>
      </c>
      <c r="Z207" s="258" t="str">
        <v/>
      </c>
      <c r="AA207" s="258" t="str">
        <v/>
      </c>
    </row>
    <row r="208" spans="2:27" x14ac:dyDescent="0.2">
      <c r="B208" s="263" t="str">
        <v/>
      </c>
      <c r="C208" s="263" t="str">
        <v/>
      </c>
      <c r="D208" s="263" t="str">
        <v/>
      </c>
      <c r="E208" s="263" t="str">
        <v/>
      </c>
      <c r="F208" s="263" t="str">
        <v/>
      </c>
      <c r="G208" s="263" t="str">
        <v/>
      </c>
      <c r="H208" s="263" t="str">
        <v/>
      </c>
      <c r="I208" s="263" t="str">
        <v/>
      </c>
      <c r="J208" s="263" t="str">
        <v/>
      </c>
      <c r="K208" s="263" t="str">
        <v/>
      </c>
      <c r="L208" s="263" t="str">
        <v/>
      </c>
      <c r="M208" s="263" t="str">
        <v/>
      </c>
      <c r="N208" s="263" t="str">
        <v/>
      </c>
      <c r="O208" s="258" t="str">
        <v/>
      </c>
      <c r="P208" s="258" t="str">
        <v/>
      </c>
      <c r="Q208" s="258" t="str">
        <v/>
      </c>
      <c r="R208" s="258" t="str">
        <v/>
      </c>
      <c r="S208" s="258" t="str">
        <v/>
      </c>
      <c r="T208" s="258" t="str">
        <v/>
      </c>
      <c r="U208" s="258" t="str">
        <v/>
      </c>
      <c r="V208" s="258" t="str">
        <v/>
      </c>
      <c r="W208" s="258" t="str">
        <v/>
      </c>
      <c r="X208" s="258" t="str">
        <v/>
      </c>
      <c r="Y208" s="258" t="str">
        <v/>
      </c>
      <c r="Z208" s="258" t="str">
        <v/>
      </c>
      <c r="AA208" s="258" t="str">
        <v/>
      </c>
    </row>
    <row r="209" spans="2:27" x14ac:dyDescent="0.2">
      <c r="B209" s="263" t="str">
        <v/>
      </c>
      <c r="C209" s="263" t="str">
        <v/>
      </c>
      <c r="D209" s="263" t="str">
        <v/>
      </c>
      <c r="E209" s="263" t="str">
        <v/>
      </c>
      <c r="F209" s="263" t="str">
        <v/>
      </c>
      <c r="G209" s="263" t="str">
        <v/>
      </c>
      <c r="H209" s="263" t="str">
        <v/>
      </c>
      <c r="I209" s="263" t="str">
        <v/>
      </c>
      <c r="J209" s="263" t="str">
        <v/>
      </c>
      <c r="K209" s="263" t="str">
        <v/>
      </c>
      <c r="L209" s="263" t="str">
        <v/>
      </c>
      <c r="M209" s="263" t="str">
        <v/>
      </c>
      <c r="N209" s="263" t="str">
        <v/>
      </c>
      <c r="O209" s="258" t="str">
        <v/>
      </c>
      <c r="P209" s="258" t="str">
        <v/>
      </c>
      <c r="Q209" s="258" t="str">
        <v/>
      </c>
      <c r="R209" s="258" t="str">
        <v/>
      </c>
      <c r="S209" s="258" t="str">
        <v/>
      </c>
      <c r="T209" s="258" t="str">
        <v/>
      </c>
      <c r="U209" s="258" t="str">
        <v/>
      </c>
      <c r="V209" s="258" t="str">
        <v/>
      </c>
      <c r="W209" s="258" t="str">
        <v/>
      </c>
      <c r="X209" s="258" t="str">
        <v/>
      </c>
      <c r="Y209" s="258" t="str">
        <v/>
      </c>
      <c r="Z209" s="258" t="str">
        <v/>
      </c>
      <c r="AA209" s="258" t="str">
        <v/>
      </c>
    </row>
    <row r="210" spans="2:27" x14ac:dyDescent="0.2">
      <c r="B210" s="263" t="str">
        <v/>
      </c>
      <c r="C210" s="263" t="str">
        <v/>
      </c>
      <c r="D210" s="263" t="str">
        <v/>
      </c>
      <c r="E210" s="263" t="str">
        <v/>
      </c>
      <c r="F210" s="263" t="str">
        <v/>
      </c>
      <c r="G210" s="263" t="str">
        <v/>
      </c>
      <c r="H210" s="263" t="str">
        <v/>
      </c>
      <c r="I210" s="263" t="str">
        <v/>
      </c>
      <c r="J210" s="263" t="str">
        <v/>
      </c>
      <c r="K210" s="263" t="str">
        <v/>
      </c>
      <c r="L210" s="263" t="str">
        <v/>
      </c>
      <c r="M210" s="263" t="str">
        <v/>
      </c>
      <c r="N210" s="263" t="str">
        <v/>
      </c>
      <c r="O210" s="258" t="str">
        <v/>
      </c>
      <c r="P210" s="258" t="str">
        <v/>
      </c>
      <c r="Q210" s="258" t="str">
        <v/>
      </c>
      <c r="R210" s="258" t="str">
        <v/>
      </c>
      <c r="S210" s="258" t="str">
        <v/>
      </c>
      <c r="T210" s="258" t="str">
        <v/>
      </c>
      <c r="U210" s="258" t="str">
        <v/>
      </c>
      <c r="V210" s="258" t="str">
        <v/>
      </c>
      <c r="W210" s="258" t="str">
        <v/>
      </c>
      <c r="X210" s="258" t="str">
        <v/>
      </c>
      <c r="Y210" s="258" t="str">
        <v/>
      </c>
      <c r="Z210" s="258" t="str">
        <v/>
      </c>
      <c r="AA210" s="258" t="str">
        <v/>
      </c>
    </row>
    <row r="211" spans="2:27" x14ac:dyDescent="0.2">
      <c r="B211" s="263" t="str">
        <v/>
      </c>
      <c r="C211" s="263" t="str">
        <v/>
      </c>
      <c r="D211" s="263" t="str">
        <v/>
      </c>
      <c r="E211" s="263" t="str">
        <v/>
      </c>
      <c r="F211" s="263" t="str">
        <v/>
      </c>
      <c r="G211" s="263" t="str">
        <v/>
      </c>
      <c r="H211" s="263" t="str">
        <v/>
      </c>
      <c r="I211" s="263" t="str">
        <v/>
      </c>
      <c r="J211" s="263" t="str">
        <v/>
      </c>
      <c r="K211" s="263" t="str">
        <v/>
      </c>
      <c r="L211" s="263" t="str">
        <v/>
      </c>
      <c r="M211" s="263" t="str">
        <v/>
      </c>
      <c r="N211" s="263" t="str">
        <v/>
      </c>
      <c r="O211" s="258" t="str">
        <v/>
      </c>
      <c r="P211" s="258" t="str">
        <v/>
      </c>
      <c r="Q211" s="258" t="str">
        <v/>
      </c>
      <c r="R211" s="258" t="str">
        <v/>
      </c>
      <c r="S211" s="258" t="str">
        <v/>
      </c>
      <c r="T211" s="258" t="str">
        <v/>
      </c>
      <c r="U211" s="258" t="str">
        <v/>
      </c>
      <c r="V211" s="258" t="str">
        <v/>
      </c>
      <c r="W211" s="258" t="str">
        <v/>
      </c>
      <c r="X211" s="258" t="str">
        <v/>
      </c>
      <c r="Y211" s="258" t="str">
        <v/>
      </c>
      <c r="Z211" s="258" t="str">
        <v/>
      </c>
      <c r="AA211" s="258" t="str">
        <v/>
      </c>
    </row>
    <row r="212" spans="2:27" x14ac:dyDescent="0.2">
      <c r="B212" s="263" t="str">
        <v/>
      </c>
      <c r="C212" s="263" t="str">
        <v/>
      </c>
      <c r="D212" s="263" t="str">
        <v/>
      </c>
      <c r="E212" s="263" t="str">
        <v/>
      </c>
      <c r="F212" s="263" t="str">
        <v/>
      </c>
      <c r="G212" s="263" t="str">
        <v/>
      </c>
      <c r="H212" s="263" t="str">
        <v/>
      </c>
      <c r="I212" s="263" t="str">
        <v/>
      </c>
      <c r="J212" s="263" t="str">
        <v/>
      </c>
      <c r="K212" s="263" t="str">
        <v/>
      </c>
      <c r="L212" s="263" t="str">
        <v/>
      </c>
      <c r="M212" s="263" t="str">
        <v/>
      </c>
      <c r="N212" s="263" t="str">
        <v/>
      </c>
      <c r="O212" s="258" t="str">
        <v/>
      </c>
      <c r="P212" s="258" t="str">
        <v/>
      </c>
      <c r="Q212" s="258" t="str">
        <v/>
      </c>
      <c r="R212" s="258" t="str">
        <v/>
      </c>
      <c r="S212" s="258" t="str">
        <v/>
      </c>
      <c r="T212" s="258" t="str">
        <v/>
      </c>
      <c r="U212" s="258" t="str">
        <v/>
      </c>
      <c r="V212" s="258" t="str">
        <v/>
      </c>
      <c r="W212" s="258" t="str">
        <v/>
      </c>
      <c r="X212" s="258" t="str">
        <v/>
      </c>
      <c r="Y212" s="258" t="str">
        <v/>
      </c>
      <c r="Z212" s="258" t="str">
        <v/>
      </c>
      <c r="AA212" s="258" t="str">
        <v/>
      </c>
    </row>
    <row r="213" spans="2:27" x14ac:dyDescent="0.2">
      <c r="B213" s="263" t="str">
        <v/>
      </c>
      <c r="C213" s="263" t="str">
        <v/>
      </c>
      <c r="D213" s="263" t="str">
        <v/>
      </c>
      <c r="E213" s="263" t="str">
        <v/>
      </c>
      <c r="F213" s="263" t="str">
        <v/>
      </c>
      <c r="G213" s="263" t="str">
        <v/>
      </c>
      <c r="H213" s="263" t="str">
        <v/>
      </c>
      <c r="I213" s="263" t="str">
        <v/>
      </c>
      <c r="J213" s="263" t="str">
        <v/>
      </c>
      <c r="K213" s="263" t="str">
        <v/>
      </c>
      <c r="L213" s="263" t="str">
        <v/>
      </c>
      <c r="M213" s="263" t="str">
        <v/>
      </c>
      <c r="N213" s="263" t="str">
        <v/>
      </c>
      <c r="O213" s="258" t="str">
        <v/>
      </c>
      <c r="P213" s="258" t="str">
        <v/>
      </c>
      <c r="Q213" s="258" t="str">
        <v/>
      </c>
      <c r="R213" s="258" t="str">
        <v/>
      </c>
      <c r="S213" s="258" t="str">
        <v/>
      </c>
      <c r="T213" s="258" t="str">
        <v/>
      </c>
      <c r="U213" s="258" t="str">
        <v/>
      </c>
      <c r="V213" s="258" t="str">
        <v/>
      </c>
      <c r="W213" s="258" t="str">
        <v/>
      </c>
      <c r="X213" s="258" t="str">
        <v/>
      </c>
      <c r="Y213" s="258" t="str">
        <v/>
      </c>
      <c r="Z213" s="258" t="str">
        <v/>
      </c>
      <c r="AA213" s="258" t="str">
        <v/>
      </c>
    </row>
    <row r="214" spans="2:27" x14ac:dyDescent="0.2">
      <c r="B214" s="263" t="str">
        <v/>
      </c>
      <c r="C214" s="263" t="str">
        <v/>
      </c>
      <c r="D214" s="263" t="str">
        <v/>
      </c>
      <c r="E214" s="263" t="str">
        <v/>
      </c>
      <c r="F214" s="263" t="str">
        <v/>
      </c>
      <c r="G214" s="263" t="str">
        <v/>
      </c>
      <c r="H214" s="263" t="str">
        <v/>
      </c>
      <c r="I214" s="263" t="str">
        <v/>
      </c>
      <c r="J214" s="263" t="str">
        <v/>
      </c>
      <c r="K214" s="263" t="str">
        <v/>
      </c>
      <c r="L214" s="263" t="str">
        <v/>
      </c>
      <c r="M214" s="263" t="str">
        <v/>
      </c>
      <c r="N214" s="263" t="str">
        <v/>
      </c>
      <c r="O214" s="258" t="str">
        <v/>
      </c>
      <c r="P214" s="258" t="str">
        <v/>
      </c>
      <c r="Q214" s="258" t="str">
        <v/>
      </c>
      <c r="R214" s="258" t="str">
        <v/>
      </c>
      <c r="S214" s="258" t="str">
        <v/>
      </c>
      <c r="T214" s="258" t="str">
        <v/>
      </c>
      <c r="U214" s="258" t="str">
        <v/>
      </c>
      <c r="V214" s="258" t="str">
        <v/>
      </c>
      <c r="W214" s="258" t="str">
        <v/>
      </c>
      <c r="X214" s="258" t="str">
        <v/>
      </c>
      <c r="Y214" s="258" t="str">
        <v/>
      </c>
      <c r="Z214" s="258" t="str">
        <v/>
      </c>
      <c r="AA214" s="258" t="str">
        <v/>
      </c>
    </row>
    <row r="215" spans="2:27" x14ac:dyDescent="0.2">
      <c r="B215" s="263" t="str">
        <v/>
      </c>
      <c r="C215" s="263" t="str">
        <v/>
      </c>
      <c r="D215" s="263" t="str">
        <v/>
      </c>
      <c r="E215" s="263" t="str">
        <v/>
      </c>
      <c r="F215" s="263" t="str">
        <v/>
      </c>
      <c r="G215" s="263" t="str">
        <v/>
      </c>
      <c r="H215" s="263" t="str">
        <v/>
      </c>
      <c r="I215" s="263" t="str">
        <v/>
      </c>
      <c r="J215" s="263" t="str">
        <v/>
      </c>
      <c r="K215" s="263" t="str">
        <v/>
      </c>
      <c r="L215" s="263" t="str">
        <v/>
      </c>
      <c r="M215" s="263" t="str">
        <v/>
      </c>
      <c r="N215" s="263" t="str">
        <v/>
      </c>
      <c r="O215" s="258" t="str">
        <v/>
      </c>
      <c r="P215" s="258" t="str">
        <v/>
      </c>
      <c r="Q215" s="258" t="str">
        <v/>
      </c>
      <c r="R215" s="258" t="str">
        <v/>
      </c>
      <c r="S215" s="258" t="str">
        <v/>
      </c>
      <c r="T215" s="258" t="str">
        <v/>
      </c>
      <c r="U215" s="258" t="str">
        <v/>
      </c>
      <c r="V215" s="258" t="str">
        <v/>
      </c>
      <c r="W215" s="258" t="str">
        <v/>
      </c>
      <c r="X215" s="258" t="str">
        <v/>
      </c>
      <c r="Y215" s="258" t="str">
        <v/>
      </c>
      <c r="Z215" s="258" t="str">
        <v/>
      </c>
      <c r="AA215" s="258" t="str">
        <v/>
      </c>
    </row>
    <row r="216" spans="2:27" x14ac:dyDescent="0.2">
      <c r="B216" s="263" t="str">
        <v/>
      </c>
      <c r="C216" s="263" t="str">
        <v/>
      </c>
      <c r="D216" s="263" t="str">
        <v/>
      </c>
      <c r="E216" s="263" t="str">
        <v/>
      </c>
      <c r="F216" s="263" t="str">
        <v/>
      </c>
      <c r="G216" s="263" t="str">
        <v/>
      </c>
      <c r="H216" s="263" t="str">
        <v/>
      </c>
      <c r="I216" s="263" t="str">
        <v/>
      </c>
      <c r="J216" s="263" t="str">
        <v/>
      </c>
      <c r="K216" s="263" t="str">
        <v/>
      </c>
      <c r="L216" s="263" t="str">
        <v/>
      </c>
      <c r="M216" s="263" t="str">
        <v/>
      </c>
      <c r="N216" s="263" t="str">
        <v/>
      </c>
      <c r="O216" s="258" t="str">
        <v/>
      </c>
      <c r="P216" s="258" t="str">
        <v/>
      </c>
      <c r="Q216" s="258" t="str">
        <v/>
      </c>
      <c r="R216" s="258" t="str">
        <v/>
      </c>
      <c r="S216" s="258" t="str">
        <v/>
      </c>
      <c r="T216" s="258" t="str">
        <v/>
      </c>
      <c r="U216" s="258" t="str">
        <v/>
      </c>
      <c r="V216" s="258" t="str">
        <v/>
      </c>
      <c r="W216" s="258" t="str">
        <v/>
      </c>
      <c r="X216" s="258" t="str">
        <v/>
      </c>
      <c r="Y216" s="258" t="str">
        <v/>
      </c>
      <c r="Z216" s="258" t="str">
        <v/>
      </c>
      <c r="AA216" s="258" t="str">
        <v/>
      </c>
    </row>
    <row r="217" spans="2:27" x14ac:dyDescent="0.2">
      <c r="B217" s="263" t="str">
        <v/>
      </c>
      <c r="C217" s="263" t="str">
        <v/>
      </c>
      <c r="D217" s="263" t="str">
        <v/>
      </c>
      <c r="E217" s="263" t="str">
        <v/>
      </c>
      <c r="F217" s="263" t="str">
        <v/>
      </c>
      <c r="G217" s="263" t="str">
        <v/>
      </c>
      <c r="H217" s="263" t="str">
        <v/>
      </c>
      <c r="I217" s="263" t="str">
        <v/>
      </c>
      <c r="J217" s="263" t="str">
        <v/>
      </c>
      <c r="K217" s="263" t="str">
        <v/>
      </c>
      <c r="L217" s="263" t="str">
        <v/>
      </c>
      <c r="M217" s="263" t="str">
        <v/>
      </c>
      <c r="N217" s="263" t="str">
        <v/>
      </c>
      <c r="O217" s="258" t="str">
        <v/>
      </c>
      <c r="P217" s="258" t="str">
        <v/>
      </c>
      <c r="Q217" s="258" t="str">
        <v/>
      </c>
      <c r="R217" s="258" t="str">
        <v/>
      </c>
      <c r="S217" s="258" t="str">
        <v/>
      </c>
      <c r="T217" s="258" t="str">
        <v/>
      </c>
      <c r="U217" s="258" t="str">
        <v/>
      </c>
      <c r="V217" s="258" t="str">
        <v/>
      </c>
      <c r="W217" s="258" t="str">
        <v/>
      </c>
      <c r="X217" s="258" t="str">
        <v/>
      </c>
      <c r="Y217" s="258" t="str">
        <v/>
      </c>
      <c r="Z217" s="258" t="str">
        <v/>
      </c>
      <c r="AA217" s="258" t="str">
        <v/>
      </c>
    </row>
    <row r="218" spans="2:27" x14ac:dyDescent="0.2">
      <c r="B218" s="263" t="str">
        <v/>
      </c>
      <c r="C218" s="263" t="str">
        <v/>
      </c>
      <c r="D218" s="263" t="str">
        <v/>
      </c>
      <c r="E218" s="263" t="str">
        <v/>
      </c>
      <c r="F218" s="263" t="str">
        <v/>
      </c>
      <c r="G218" s="263" t="str">
        <v/>
      </c>
      <c r="H218" s="263" t="str">
        <v/>
      </c>
      <c r="I218" s="263" t="str">
        <v/>
      </c>
      <c r="J218" s="263" t="str">
        <v/>
      </c>
      <c r="K218" s="263" t="str">
        <v/>
      </c>
      <c r="L218" s="263" t="str">
        <v/>
      </c>
      <c r="M218" s="263" t="str">
        <v/>
      </c>
      <c r="N218" s="263" t="str">
        <v/>
      </c>
      <c r="O218" s="258" t="str">
        <v/>
      </c>
      <c r="P218" s="258" t="str">
        <v/>
      </c>
      <c r="Q218" s="258" t="str">
        <v/>
      </c>
      <c r="R218" s="258" t="str">
        <v/>
      </c>
      <c r="S218" s="258" t="str">
        <v/>
      </c>
      <c r="T218" s="258" t="str">
        <v/>
      </c>
      <c r="U218" s="258" t="str">
        <v/>
      </c>
      <c r="V218" s="258" t="str">
        <v/>
      </c>
      <c r="W218" s="258" t="str">
        <v/>
      </c>
      <c r="X218" s="258" t="str">
        <v/>
      </c>
      <c r="Y218" s="258" t="str">
        <v/>
      </c>
      <c r="Z218" s="258" t="str">
        <v/>
      </c>
      <c r="AA218" s="258" t="str">
        <v/>
      </c>
    </row>
    <row r="219" spans="2:27" x14ac:dyDescent="0.2">
      <c r="B219" s="263" t="str">
        <v/>
      </c>
      <c r="C219" s="263" t="str">
        <v/>
      </c>
      <c r="D219" s="263" t="str">
        <v/>
      </c>
      <c r="E219" s="263" t="str">
        <v/>
      </c>
      <c r="F219" s="263" t="str">
        <v/>
      </c>
      <c r="G219" s="263" t="str">
        <v/>
      </c>
      <c r="H219" s="263" t="str">
        <v/>
      </c>
      <c r="I219" s="263" t="str">
        <v/>
      </c>
      <c r="J219" s="263" t="str">
        <v/>
      </c>
      <c r="K219" s="263" t="str">
        <v/>
      </c>
      <c r="L219" s="263" t="str">
        <v/>
      </c>
      <c r="M219" s="263" t="str">
        <v/>
      </c>
      <c r="N219" s="263" t="str">
        <v/>
      </c>
      <c r="O219" s="258" t="str">
        <v/>
      </c>
      <c r="P219" s="258" t="str">
        <v/>
      </c>
      <c r="Q219" s="258" t="str">
        <v/>
      </c>
      <c r="R219" s="258" t="str">
        <v/>
      </c>
      <c r="S219" s="258" t="str">
        <v/>
      </c>
      <c r="T219" s="258" t="str">
        <v/>
      </c>
      <c r="U219" s="258" t="str">
        <v/>
      </c>
      <c r="V219" s="258" t="str">
        <v/>
      </c>
      <c r="W219" s="258" t="str">
        <v/>
      </c>
      <c r="X219" s="258" t="str">
        <v/>
      </c>
      <c r="Y219" s="258" t="str">
        <v/>
      </c>
      <c r="Z219" s="258" t="str">
        <v/>
      </c>
      <c r="AA219" s="258" t="str">
        <v/>
      </c>
    </row>
    <row r="220" spans="2:27" x14ac:dyDescent="0.2">
      <c r="B220" s="263" t="str">
        <v/>
      </c>
      <c r="C220" s="263" t="str">
        <v/>
      </c>
      <c r="D220" s="263" t="str">
        <v/>
      </c>
      <c r="E220" s="263" t="str">
        <v/>
      </c>
      <c r="F220" s="263" t="str">
        <v/>
      </c>
      <c r="G220" s="263" t="str">
        <v/>
      </c>
      <c r="H220" s="263" t="str">
        <v/>
      </c>
      <c r="I220" s="263" t="str">
        <v/>
      </c>
      <c r="J220" s="263" t="str">
        <v/>
      </c>
      <c r="K220" s="263" t="str">
        <v/>
      </c>
      <c r="L220" s="263" t="str">
        <v/>
      </c>
      <c r="M220" s="263" t="str">
        <v/>
      </c>
      <c r="N220" s="263" t="str">
        <v/>
      </c>
      <c r="O220" s="258" t="str">
        <v/>
      </c>
      <c r="P220" s="258" t="str">
        <v/>
      </c>
      <c r="Q220" s="258" t="str">
        <v/>
      </c>
      <c r="R220" s="258" t="str">
        <v/>
      </c>
      <c r="S220" s="258" t="str">
        <v/>
      </c>
      <c r="T220" s="258" t="str">
        <v/>
      </c>
      <c r="U220" s="258" t="str">
        <v/>
      </c>
      <c r="V220" s="258" t="str">
        <v/>
      </c>
      <c r="W220" s="258" t="str">
        <v/>
      </c>
      <c r="X220" s="258" t="str">
        <v/>
      </c>
      <c r="Y220" s="258" t="str">
        <v/>
      </c>
      <c r="Z220" s="258" t="str">
        <v/>
      </c>
      <c r="AA220" s="258" t="str">
        <v/>
      </c>
    </row>
    <row r="221" spans="2:27" x14ac:dyDescent="0.2">
      <c r="B221" s="263" t="str">
        <v/>
      </c>
      <c r="C221" s="263" t="str">
        <v/>
      </c>
      <c r="D221" s="263" t="str">
        <v/>
      </c>
      <c r="E221" s="263" t="str">
        <v/>
      </c>
      <c r="F221" s="263" t="str">
        <v/>
      </c>
      <c r="G221" s="263" t="str">
        <v/>
      </c>
      <c r="H221" s="263" t="str">
        <v/>
      </c>
      <c r="I221" s="263" t="str">
        <v/>
      </c>
      <c r="J221" s="263" t="str">
        <v/>
      </c>
      <c r="K221" s="263" t="str">
        <v/>
      </c>
      <c r="L221" s="263" t="str">
        <v/>
      </c>
      <c r="M221" s="263" t="str">
        <v/>
      </c>
      <c r="N221" s="263" t="str">
        <v/>
      </c>
      <c r="O221" s="258" t="str">
        <v/>
      </c>
      <c r="P221" s="258" t="str">
        <v/>
      </c>
      <c r="Q221" s="258" t="str">
        <v/>
      </c>
      <c r="R221" s="258" t="str">
        <v/>
      </c>
      <c r="S221" s="258" t="str">
        <v/>
      </c>
      <c r="T221" s="258" t="str">
        <v/>
      </c>
      <c r="U221" s="258" t="str">
        <v/>
      </c>
      <c r="V221" s="258" t="str">
        <v/>
      </c>
      <c r="W221" s="258" t="str">
        <v/>
      </c>
      <c r="X221" s="258" t="str">
        <v/>
      </c>
      <c r="Y221" s="258" t="str">
        <v/>
      </c>
      <c r="Z221" s="258" t="str">
        <v/>
      </c>
      <c r="AA221" s="258" t="str">
        <v/>
      </c>
    </row>
    <row r="222" spans="2:27" x14ac:dyDescent="0.2">
      <c r="B222" s="263" t="str">
        <v/>
      </c>
      <c r="C222" s="263" t="str">
        <v/>
      </c>
      <c r="D222" s="263" t="str">
        <v/>
      </c>
      <c r="E222" s="263" t="str">
        <v/>
      </c>
      <c r="F222" s="263" t="str">
        <v/>
      </c>
      <c r="G222" s="263" t="str">
        <v/>
      </c>
      <c r="H222" s="263" t="str">
        <v/>
      </c>
      <c r="I222" s="263" t="str">
        <v/>
      </c>
      <c r="J222" s="263" t="str">
        <v/>
      </c>
      <c r="K222" s="263" t="str">
        <v/>
      </c>
      <c r="L222" s="263" t="str">
        <v/>
      </c>
      <c r="M222" s="263" t="str">
        <v/>
      </c>
      <c r="N222" s="263" t="str">
        <v/>
      </c>
      <c r="O222" s="258" t="str">
        <v/>
      </c>
      <c r="P222" s="258" t="str">
        <v/>
      </c>
      <c r="Q222" s="258" t="str">
        <v/>
      </c>
      <c r="R222" s="258" t="str">
        <v/>
      </c>
      <c r="S222" s="258" t="str">
        <v/>
      </c>
      <c r="T222" s="258" t="str">
        <v/>
      </c>
      <c r="U222" s="258" t="str">
        <v/>
      </c>
      <c r="V222" s="258" t="str">
        <v/>
      </c>
      <c r="W222" s="258" t="str">
        <v/>
      </c>
      <c r="X222" s="258" t="str">
        <v/>
      </c>
      <c r="Y222" s="258" t="str">
        <v/>
      </c>
      <c r="Z222" s="258" t="str">
        <v/>
      </c>
      <c r="AA222" s="258" t="str">
        <v/>
      </c>
    </row>
    <row r="223" spans="2:27" x14ac:dyDescent="0.2">
      <c r="B223" s="263" t="str">
        <v/>
      </c>
      <c r="C223" s="263" t="str">
        <v/>
      </c>
      <c r="D223" s="263" t="str">
        <v/>
      </c>
      <c r="E223" s="263" t="str">
        <v/>
      </c>
      <c r="F223" s="263" t="str">
        <v/>
      </c>
      <c r="G223" s="263" t="str">
        <v/>
      </c>
      <c r="H223" s="263" t="str">
        <v/>
      </c>
      <c r="I223" s="263" t="str">
        <v/>
      </c>
      <c r="J223" s="263" t="str">
        <v/>
      </c>
      <c r="K223" s="263" t="str">
        <v/>
      </c>
      <c r="L223" s="263" t="str">
        <v/>
      </c>
      <c r="M223" s="263" t="str">
        <v/>
      </c>
      <c r="N223" s="263" t="str">
        <v/>
      </c>
      <c r="O223" s="258" t="str">
        <v/>
      </c>
      <c r="P223" s="258" t="str">
        <v/>
      </c>
      <c r="Q223" s="258" t="str">
        <v/>
      </c>
      <c r="R223" s="258" t="str">
        <v/>
      </c>
      <c r="S223" s="258" t="str">
        <v/>
      </c>
      <c r="T223" s="258" t="str">
        <v/>
      </c>
      <c r="U223" s="258" t="str">
        <v/>
      </c>
      <c r="V223" s="258" t="str">
        <v/>
      </c>
      <c r="W223" s="258" t="str">
        <v/>
      </c>
      <c r="X223" s="258" t="str">
        <v/>
      </c>
      <c r="Y223" s="258" t="str">
        <v/>
      </c>
      <c r="Z223" s="258" t="str">
        <v/>
      </c>
      <c r="AA223" s="258" t="str">
        <v/>
      </c>
    </row>
    <row r="224" spans="2:27" x14ac:dyDescent="0.2">
      <c r="B224" s="263" t="str">
        <v/>
      </c>
      <c r="C224" s="263" t="str">
        <v/>
      </c>
      <c r="D224" s="263" t="str">
        <v/>
      </c>
      <c r="E224" s="263" t="str">
        <v/>
      </c>
      <c r="F224" s="263" t="str">
        <v/>
      </c>
      <c r="G224" s="263" t="str">
        <v/>
      </c>
      <c r="H224" s="263" t="str">
        <v/>
      </c>
      <c r="I224" s="263" t="str">
        <v/>
      </c>
      <c r="J224" s="263" t="str">
        <v/>
      </c>
      <c r="K224" s="263" t="str">
        <v/>
      </c>
      <c r="L224" s="263" t="str">
        <v/>
      </c>
      <c r="M224" s="263" t="str">
        <v/>
      </c>
      <c r="N224" s="263" t="str">
        <v/>
      </c>
      <c r="O224" s="258" t="str">
        <v/>
      </c>
      <c r="P224" s="258" t="str">
        <v/>
      </c>
      <c r="Q224" s="258" t="str">
        <v/>
      </c>
      <c r="R224" s="258" t="str">
        <v/>
      </c>
      <c r="S224" s="258" t="str">
        <v/>
      </c>
      <c r="T224" s="258" t="str">
        <v/>
      </c>
      <c r="U224" s="258" t="str">
        <v/>
      </c>
      <c r="V224" s="258" t="str">
        <v/>
      </c>
      <c r="W224" s="258" t="str">
        <v/>
      </c>
      <c r="X224" s="258" t="str">
        <v/>
      </c>
      <c r="Y224" s="258" t="str">
        <v/>
      </c>
      <c r="Z224" s="258" t="str">
        <v/>
      </c>
      <c r="AA224" s="258" t="str">
        <v/>
      </c>
    </row>
    <row r="225" spans="2:27" x14ac:dyDescent="0.2">
      <c r="B225" s="263" t="str">
        <v/>
      </c>
      <c r="C225" s="263" t="str">
        <v/>
      </c>
      <c r="D225" s="263" t="str">
        <v/>
      </c>
      <c r="E225" s="263" t="str">
        <v/>
      </c>
      <c r="F225" s="263" t="str">
        <v/>
      </c>
      <c r="G225" s="263" t="str">
        <v/>
      </c>
      <c r="H225" s="263" t="str">
        <v/>
      </c>
      <c r="I225" s="263" t="str">
        <v/>
      </c>
      <c r="J225" s="263" t="str">
        <v/>
      </c>
      <c r="K225" s="263" t="str">
        <v/>
      </c>
      <c r="L225" s="263" t="str">
        <v/>
      </c>
      <c r="M225" s="263" t="str">
        <v/>
      </c>
      <c r="N225" s="263" t="str">
        <v/>
      </c>
      <c r="O225" s="258" t="str">
        <v/>
      </c>
      <c r="P225" s="258" t="str">
        <v/>
      </c>
      <c r="Q225" s="258" t="str">
        <v/>
      </c>
      <c r="R225" s="258" t="str">
        <v/>
      </c>
      <c r="S225" s="258" t="str">
        <v/>
      </c>
      <c r="T225" s="258" t="str">
        <v/>
      </c>
      <c r="U225" s="258" t="str">
        <v/>
      </c>
      <c r="V225" s="258" t="str">
        <v/>
      </c>
      <c r="W225" s="258" t="str">
        <v/>
      </c>
      <c r="X225" s="258" t="str">
        <v/>
      </c>
      <c r="Y225" s="258" t="str">
        <v/>
      </c>
      <c r="Z225" s="258" t="str">
        <v/>
      </c>
      <c r="AA225" s="258" t="str">
        <v/>
      </c>
    </row>
    <row r="226" spans="2:27" x14ac:dyDescent="0.2">
      <c r="B226" s="263" t="str">
        <v/>
      </c>
      <c r="C226" s="263" t="str">
        <v/>
      </c>
      <c r="D226" s="263" t="str">
        <v/>
      </c>
      <c r="E226" s="263" t="str">
        <v/>
      </c>
      <c r="F226" s="263" t="str">
        <v/>
      </c>
      <c r="G226" s="263" t="str">
        <v/>
      </c>
      <c r="H226" s="263" t="str">
        <v/>
      </c>
      <c r="I226" s="263" t="str">
        <v/>
      </c>
      <c r="J226" s="263" t="str">
        <v/>
      </c>
      <c r="K226" s="263" t="str">
        <v/>
      </c>
      <c r="L226" s="263" t="str">
        <v/>
      </c>
      <c r="M226" s="263" t="str">
        <v/>
      </c>
      <c r="N226" s="263" t="str">
        <v/>
      </c>
      <c r="O226" s="258" t="str">
        <v/>
      </c>
      <c r="P226" s="258" t="str">
        <v/>
      </c>
      <c r="Q226" s="258" t="str">
        <v/>
      </c>
      <c r="R226" s="258" t="str">
        <v/>
      </c>
      <c r="S226" s="258" t="str">
        <v/>
      </c>
      <c r="T226" s="258" t="str">
        <v/>
      </c>
      <c r="U226" s="258" t="str">
        <v/>
      </c>
      <c r="V226" s="258" t="str">
        <v/>
      </c>
      <c r="W226" s="258" t="str">
        <v/>
      </c>
      <c r="X226" s="258" t="str">
        <v/>
      </c>
      <c r="Y226" s="258" t="str">
        <v/>
      </c>
      <c r="Z226" s="258" t="str">
        <v/>
      </c>
      <c r="AA226" s="258" t="str">
        <v/>
      </c>
    </row>
    <row r="227" spans="2:27" x14ac:dyDescent="0.2">
      <c r="B227" s="263" t="str">
        <v/>
      </c>
      <c r="C227" s="263" t="str">
        <v/>
      </c>
      <c r="D227" s="263" t="str">
        <v/>
      </c>
      <c r="E227" s="263" t="str">
        <v/>
      </c>
      <c r="F227" s="263" t="str">
        <v/>
      </c>
      <c r="G227" s="263" t="str">
        <v/>
      </c>
      <c r="H227" s="263" t="str">
        <v/>
      </c>
      <c r="I227" s="263" t="str">
        <v/>
      </c>
      <c r="J227" s="263" t="str">
        <v/>
      </c>
      <c r="K227" s="263" t="str">
        <v/>
      </c>
      <c r="L227" s="263" t="str">
        <v/>
      </c>
      <c r="M227" s="263" t="str">
        <v/>
      </c>
      <c r="N227" s="263" t="str">
        <v/>
      </c>
      <c r="O227" s="258" t="str">
        <v/>
      </c>
      <c r="P227" s="258" t="str">
        <v/>
      </c>
      <c r="Q227" s="258" t="str">
        <v/>
      </c>
      <c r="R227" s="258" t="str">
        <v/>
      </c>
      <c r="S227" s="258" t="str">
        <v/>
      </c>
      <c r="T227" s="258" t="str">
        <v/>
      </c>
      <c r="U227" s="258" t="str">
        <v/>
      </c>
      <c r="V227" s="258" t="str">
        <v/>
      </c>
      <c r="W227" s="258" t="str">
        <v/>
      </c>
      <c r="X227" s="258" t="str">
        <v/>
      </c>
      <c r="Y227" s="258" t="str">
        <v/>
      </c>
      <c r="Z227" s="258" t="str">
        <v/>
      </c>
      <c r="AA227" s="258" t="str">
        <v/>
      </c>
    </row>
    <row r="228" spans="2:27" x14ac:dyDescent="0.2">
      <c r="B228" s="263" t="str">
        <v/>
      </c>
      <c r="C228" s="263" t="str">
        <v/>
      </c>
      <c r="D228" s="263" t="str">
        <v/>
      </c>
      <c r="E228" s="263" t="str">
        <v/>
      </c>
      <c r="F228" s="263" t="str">
        <v/>
      </c>
      <c r="G228" s="263" t="str">
        <v/>
      </c>
      <c r="H228" s="263" t="str">
        <v/>
      </c>
      <c r="I228" s="263" t="str">
        <v/>
      </c>
      <c r="J228" s="263" t="str">
        <v/>
      </c>
      <c r="K228" s="263" t="str">
        <v/>
      </c>
      <c r="L228" s="263" t="str">
        <v/>
      </c>
      <c r="M228" s="263" t="str">
        <v/>
      </c>
      <c r="N228" s="263" t="str">
        <v/>
      </c>
      <c r="O228" s="258" t="str">
        <v/>
      </c>
      <c r="P228" s="258" t="str">
        <v/>
      </c>
      <c r="Q228" s="258" t="str">
        <v/>
      </c>
      <c r="R228" s="258" t="str">
        <v/>
      </c>
      <c r="S228" s="258" t="str">
        <v/>
      </c>
      <c r="T228" s="258" t="str">
        <v/>
      </c>
      <c r="U228" s="258" t="str">
        <v/>
      </c>
      <c r="V228" s="258" t="str">
        <v/>
      </c>
      <c r="W228" s="258" t="str">
        <v/>
      </c>
      <c r="X228" s="258" t="str">
        <v/>
      </c>
      <c r="Y228" s="258" t="str">
        <v/>
      </c>
      <c r="Z228" s="258" t="str">
        <v/>
      </c>
      <c r="AA228" s="258" t="str">
        <v/>
      </c>
    </row>
    <row r="229" spans="2:27" x14ac:dyDescent="0.2">
      <c r="B229" s="263" t="str">
        <v/>
      </c>
      <c r="C229" s="263" t="str">
        <v/>
      </c>
      <c r="D229" s="263" t="str">
        <v/>
      </c>
      <c r="E229" s="263" t="str">
        <v/>
      </c>
      <c r="F229" s="263" t="str">
        <v/>
      </c>
      <c r="G229" s="263" t="str">
        <v/>
      </c>
      <c r="H229" s="263" t="str">
        <v/>
      </c>
      <c r="I229" s="263" t="str">
        <v/>
      </c>
      <c r="J229" s="263" t="str">
        <v/>
      </c>
      <c r="K229" s="263" t="str">
        <v/>
      </c>
      <c r="L229" s="263" t="str">
        <v/>
      </c>
      <c r="M229" s="263" t="str">
        <v/>
      </c>
      <c r="N229" s="263" t="str">
        <v/>
      </c>
      <c r="O229" s="258" t="str">
        <v/>
      </c>
      <c r="P229" s="258" t="str">
        <v/>
      </c>
      <c r="Q229" s="258" t="str">
        <v/>
      </c>
      <c r="R229" s="258" t="str">
        <v/>
      </c>
      <c r="S229" s="258" t="str">
        <v/>
      </c>
      <c r="T229" s="258" t="str">
        <v/>
      </c>
      <c r="U229" s="258" t="str">
        <v/>
      </c>
      <c r="V229" s="258" t="str">
        <v/>
      </c>
      <c r="W229" s="258" t="str">
        <v/>
      </c>
      <c r="X229" s="258" t="str">
        <v/>
      </c>
      <c r="Y229" s="258" t="str">
        <v/>
      </c>
      <c r="Z229" s="258" t="str">
        <v/>
      </c>
      <c r="AA229" s="258" t="str">
        <v/>
      </c>
    </row>
    <row r="230" spans="2:27" x14ac:dyDescent="0.2">
      <c r="B230" s="263" t="str">
        <v/>
      </c>
      <c r="C230" s="263" t="str">
        <v/>
      </c>
      <c r="D230" s="263" t="str">
        <v/>
      </c>
      <c r="E230" s="263" t="str">
        <v/>
      </c>
      <c r="F230" s="263" t="str">
        <v/>
      </c>
      <c r="G230" s="263" t="str">
        <v/>
      </c>
      <c r="H230" s="263" t="str">
        <v/>
      </c>
      <c r="I230" s="263" t="str">
        <v/>
      </c>
      <c r="J230" s="263" t="str">
        <v/>
      </c>
      <c r="K230" s="263" t="str">
        <v/>
      </c>
      <c r="L230" s="263" t="str">
        <v/>
      </c>
      <c r="M230" s="263" t="str">
        <v/>
      </c>
      <c r="N230" s="263" t="str">
        <v/>
      </c>
      <c r="O230" s="258" t="str">
        <v/>
      </c>
      <c r="P230" s="258" t="str">
        <v/>
      </c>
      <c r="Q230" s="258" t="str">
        <v/>
      </c>
      <c r="R230" s="258" t="str">
        <v/>
      </c>
      <c r="S230" s="258" t="str">
        <v/>
      </c>
      <c r="T230" s="258" t="str">
        <v/>
      </c>
      <c r="U230" s="258" t="str">
        <v/>
      </c>
      <c r="V230" s="258" t="str">
        <v/>
      </c>
      <c r="W230" s="258" t="str">
        <v/>
      </c>
      <c r="X230" s="258" t="str">
        <v/>
      </c>
      <c r="Y230" s="258" t="str">
        <v/>
      </c>
      <c r="Z230" s="258" t="str">
        <v/>
      </c>
      <c r="AA230" s="258" t="str">
        <v/>
      </c>
    </row>
    <row r="231" spans="2:27" x14ac:dyDescent="0.2">
      <c r="B231" s="263" t="str">
        <v/>
      </c>
      <c r="C231" s="263" t="str">
        <v/>
      </c>
      <c r="D231" s="263" t="str">
        <v/>
      </c>
      <c r="E231" s="263" t="str">
        <v/>
      </c>
      <c r="F231" s="263" t="str">
        <v/>
      </c>
      <c r="G231" s="263" t="str">
        <v/>
      </c>
      <c r="H231" s="263" t="str">
        <v/>
      </c>
      <c r="I231" s="263" t="str">
        <v/>
      </c>
      <c r="J231" s="263" t="str">
        <v/>
      </c>
      <c r="K231" s="263" t="str">
        <v/>
      </c>
      <c r="L231" s="263" t="str">
        <v/>
      </c>
      <c r="M231" s="263" t="str">
        <v/>
      </c>
      <c r="N231" s="263" t="str">
        <v/>
      </c>
      <c r="O231" s="258" t="str">
        <v/>
      </c>
      <c r="P231" s="258" t="str">
        <v/>
      </c>
      <c r="Q231" s="258" t="str">
        <v/>
      </c>
      <c r="R231" s="258" t="str">
        <v/>
      </c>
      <c r="S231" s="258" t="str">
        <v/>
      </c>
      <c r="T231" s="258" t="str">
        <v/>
      </c>
      <c r="U231" s="258" t="str">
        <v/>
      </c>
      <c r="V231" s="258" t="str">
        <v/>
      </c>
      <c r="W231" s="258" t="str">
        <v/>
      </c>
      <c r="X231" s="258" t="str">
        <v/>
      </c>
      <c r="Y231" s="258" t="str">
        <v/>
      </c>
      <c r="Z231" s="258" t="str">
        <v/>
      </c>
      <c r="AA231" s="258" t="str">
        <v/>
      </c>
    </row>
    <row r="232" spans="2:27" x14ac:dyDescent="0.2">
      <c r="B232" s="263" t="str">
        <v/>
      </c>
      <c r="C232" s="263" t="str">
        <v/>
      </c>
      <c r="D232" s="263" t="str">
        <v/>
      </c>
      <c r="E232" s="263" t="str">
        <v/>
      </c>
      <c r="F232" s="263" t="str">
        <v/>
      </c>
      <c r="G232" s="263" t="str">
        <v/>
      </c>
      <c r="H232" s="263" t="str">
        <v/>
      </c>
      <c r="I232" s="263" t="str">
        <v/>
      </c>
      <c r="J232" s="263" t="str">
        <v/>
      </c>
      <c r="K232" s="263" t="str">
        <v/>
      </c>
      <c r="L232" s="263" t="str">
        <v/>
      </c>
      <c r="M232" s="263" t="str">
        <v/>
      </c>
      <c r="N232" s="263" t="str">
        <v/>
      </c>
      <c r="O232" s="258" t="str">
        <v/>
      </c>
      <c r="P232" s="258" t="str">
        <v/>
      </c>
      <c r="Q232" s="258" t="str">
        <v/>
      </c>
      <c r="R232" s="258" t="str">
        <v/>
      </c>
      <c r="S232" s="258" t="str">
        <v/>
      </c>
      <c r="T232" s="258" t="str">
        <v/>
      </c>
      <c r="U232" s="258" t="str">
        <v/>
      </c>
      <c r="V232" s="258" t="str">
        <v/>
      </c>
      <c r="W232" s="258" t="str">
        <v/>
      </c>
      <c r="X232" s="258" t="str">
        <v/>
      </c>
      <c r="Y232" s="258" t="str">
        <v/>
      </c>
      <c r="Z232" s="258" t="str">
        <v/>
      </c>
      <c r="AA232" s="258" t="str">
        <v/>
      </c>
    </row>
    <row r="233" spans="2:27" x14ac:dyDescent="0.2">
      <c r="B233" s="263" t="str">
        <v/>
      </c>
      <c r="C233" s="263" t="str">
        <v/>
      </c>
      <c r="D233" s="263" t="str">
        <v/>
      </c>
      <c r="E233" s="263" t="str">
        <v/>
      </c>
      <c r="F233" s="263" t="str">
        <v/>
      </c>
      <c r="G233" s="263" t="str">
        <v/>
      </c>
      <c r="H233" s="263" t="str">
        <v/>
      </c>
      <c r="I233" s="263" t="str">
        <v/>
      </c>
      <c r="J233" s="263" t="str">
        <v/>
      </c>
      <c r="K233" s="263" t="str">
        <v/>
      </c>
      <c r="L233" s="263" t="str">
        <v/>
      </c>
      <c r="M233" s="263" t="str">
        <v/>
      </c>
      <c r="N233" s="263" t="str">
        <v/>
      </c>
      <c r="O233" s="258" t="str">
        <v/>
      </c>
      <c r="P233" s="258" t="str">
        <v/>
      </c>
      <c r="Q233" s="258" t="str">
        <v/>
      </c>
      <c r="R233" s="258" t="str">
        <v/>
      </c>
      <c r="S233" s="258" t="str">
        <v/>
      </c>
      <c r="T233" s="258" t="str">
        <v/>
      </c>
      <c r="U233" s="258" t="str">
        <v/>
      </c>
      <c r="V233" s="258" t="str">
        <v/>
      </c>
      <c r="W233" s="258" t="str">
        <v/>
      </c>
      <c r="X233" s="258" t="str">
        <v/>
      </c>
      <c r="Y233" s="258" t="str">
        <v/>
      </c>
      <c r="Z233" s="258" t="str">
        <v/>
      </c>
      <c r="AA233" s="258" t="str">
        <v/>
      </c>
    </row>
    <row r="234" spans="2:27" x14ac:dyDescent="0.2">
      <c r="B234" s="263" t="str">
        <v/>
      </c>
      <c r="C234" s="263" t="str">
        <v/>
      </c>
      <c r="D234" s="263" t="str">
        <v/>
      </c>
      <c r="E234" s="263" t="str">
        <v/>
      </c>
      <c r="F234" s="263" t="str">
        <v/>
      </c>
      <c r="G234" s="263" t="str">
        <v/>
      </c>
      <c r="H234" s="263" t="str">
        <v/>
      </c>
      <c r="I234" s="263" t="str">
        <v/>
      </c>
      <c r="J234" s="263" t="str">
        <v/>
      </c>
      <c r="K234" s="263" t="str">
        <v/>
      </c>
      <c r="L234" s="263" t="str">
        <v/>
      </c>
      <c r="M234" s="263" t="str">
        <v/>
      </c>
      <c r="N234" s="263" t="str">
        <v/>
      </c>
      <c r="O234" s="258" t="str">
        <v/>
      </c>
      <c r="P234" s="258" t="str">
        <v/>
      </c>
      <c r="Q234" s="258" t="str">
        <v/>
      </c>
      <c r="R234" s="258" t="str">
        <v/>
      </c>
      <c r="S234" s="258" t="str">
        <v/>
      </c>
      <c r="T234" s="258" t="str">
        <v/>
      </c>
      <c r="U234" s="258" t="str">
        <v/>
      </c>
      <c r="V234" s="258" t="str">
        <v/>
      </c>
      <c r="W234" s="258" t="str">
        <v/>
      </c>
      <c r="X234" s="258" t="str">
        <v/>
      </c>
      <c r="Y234" s="258" t="str">
        <v/>
      </c>
      <c r="Z234" s="258" t="str">
        <v/>
      </c>
      <c r="AA234" s="258" t="str">
        <v/>
      </c>
    </row>
    <row r="235" spans="2:27" x14ac:dyDescent="0.2">
      <c r="B235" s="263" t="str">
        <v/>
      </c>
      <c r="C235" s="263" t="str">
        <v/>
      </c>
      <c r="D235" s="263" t="str">
        <v/>
      </c>
      <c r="E235" s="263" t="str">
        <v/>
      </c>
      <c r="F235" s="263" t="str">
        <v/>
      </c>
      <c r="G235" s="263" t="str">
        <v/>
      </c>
      <c r="H235" s="263" t="str">
        <v/>
      </c>
      <c r="I235" s="263" t="str">
        <v/>
      </c>
      <c r="J235" s="263" t="str">
        <v/>
      </c>
      <c r="K235" s="263" t="str">
        <v/>
      </c>
      <c r="L235" s="263" t="str">
        <v/>
      </c>
      <c r="M235" s="263" t="str">
        <v/>
      </c>
      <c r="N235" s="263" t="str">
        <v/>
      </c>
      <c r="O235" s="258" t="str">
        <v/>
      </c>
      <c r="P235" s="258" t="str">
        <v/>
      </c>
      <c r="Q235" s="258" t="str">
        <v/>
      </c>
      <c r="R235" s="258" t="str">
        <v/>
      </c>
      <c r="S235" s="258" t="str">
        <v/>
      </c>
      <c r="T235" s="258" t="str">
        <v/>
      </c>
      <c r="U235" s="258" t="str">
        <v/>
      </c>
      <c r="V235" s="258" t="str">
        <v/>
      </c>
      <c r="W235" s="258" t="str">
        <v/>
      </c>
      <c r="X235" s="258" t="str">
        <v/>
      </c>
      <c r="Y235" s="258" t="str">
        <v/>
      </c>
      <c r="Z235" s="258" t="str">
        <v/>
      </c>
      <c r="AA235" s="258" t="str">
        <v/>
      </c>
    </row>
    <row r="236" spans="2:27" x14ac:dyDescent="0.2">
      <c r="B236" s="263" t="str">
        <v/>
      </c>
      <c r="C236" s="263" t="str">
        <v/>
      </c>
      <c r="D236" s="263" t="str">
        <v/>
      </c>
      <c r="E236" s="263" t="str">
        <v/>
      </c>
      <c r="F236" s="263" t="str">
        <v/>
      </c>
      <c r="G236" s="263" t="str">
        <v/>
      </c>
      <c r="H236" s="263" t="str">
        <v/>
      </c>
      <c r="I236" s="263" t="str">
        <v/>
      </c>
      <c r="J236" s="263" t="str">
        <v/>
      </c>
      <c r="K236" s="263" t="str">
        <v/>
      </c>
      <c r="L236" s="263" t="str">
        <v/>
      </c>
      <c r="M236" s="263" t="str">
        <v/>
      </c>
      <c r="N236" s="263" t="str">
        <v/>
      </c>
      <c r="O236" s="258" t="str">
        <v/>
      </c>
      <c r="P236" s="258" t="str">
        <v/>
      </c>
      <c r="Q236" s="258" t="str">
        <v/>
      </c>
      <c r="R236" s="258" t="str">
        <v/>
      </c>
      <c r="S236" s="258" t="str">
        <v/>
      </c>
      <c r="T236" s="258" t="str">
        <v/>
      </c>
      <c r="U236" s="258" t="str">
        <v/>
      </c>
      <c r="V236" s="258" t="str">
        <v/>
      </c>
      <c r="W236" s="258" t="str">
        <v/>
      </c>
      <c r="X236" s="258" t="str">
        <v/>
      </c>
      <c r="Y236" s="258" t="str">
        <v/>
      </c>
      <c r="Z236" s="258" t="str">
        <v/>
      </c>
      <c r="AA236" s="258" t="str">
        <v/>
      </c>
    </row>
    <row r="237" spans="2:27" x14ac:dyDescent="0.2">
      <c r="B237" s="263" t="str">
        <v/>
      </c>
      <c r="C237" s="263" t="str">
        <v/>
      </c>
      <c r="D237" s="263" t="str">
        <v/>
      </c>
      <c r="E237" s="263" t="str">
        <v/>
      </c>
      <c r="F237" s="263" t="str">
        <v/>
      </c>
      <c r="G237" s="263" t="str">
        <v/>
      </c>
      <c r="H237" s="263" t="str">
        <v/>
      </c>
      <c r="I237" s="263" t="str">
        <v/>
      </c>
      <c r="J237" s="263" t="str">
        <v/>
      </c>
      <c r="K237" s="263" t="str">
        <v/>
      </c>
      <c r="L237" s="263" t="str">
        <v/>
      </c>
      <c r="M237" s="263" t="str">
        <v/>
      </c>
      <c r="N237" s="263" t="str">
        <v/>
      </c>
      <c r="O237" s="258" t="str">
        <v/>
      </c>
      <c r="P237" s="258" t="str">
        <v/>
      </c>
      <c r="Q237" s="258" t="str">
        <v/>
      </c>
      <c r="R237" s="258" t="str">
        <v/>
      </c>
      <c r="S237" s="258" t="str">
        <v/>
      </c>
      <c r="T237" s="258" t="str">
        <v/>
      </c>
      <c r="U237" s="258" t="str">
        <v/>
      </c>
      <c r="V237" s="258" t="str">
        <v/>
      </c>
      <c r="W237" s="258" t="str">
        <v/>
      </c>
      <c r="X237" s="258" t="str">
        <v/>
      </c>
      <c r="Y237" s="258" t="str">
        <v/>
      </c>
      <c r="Z237" s="258" t="str">
        <v/>
      </c>
      <c r="AA237" s="258" t="str">
        <v/>
      </c>
    </row>
    <row r="238" spans="2:27" x14ac:dyDescent="0.2">
      <c r="B238" s="263" t="str">
        <v/>
      </c>
      <c r="C238" s="263" t="str">
        <v/>
      </c>
      <c r="D238" s="263" t="str">
        <v/>
      </c>
      <c r="E238" s="263" t="str">
        <v/>
      </c>
      <c r="F238" s="263" t="str">
        <v/>
      </c>
      <c r="G238" s="263" t="str">
        <v/>
      </c>
      <c r="H238" s="263" t="str">
        <v/>
      </c>
      <c r="I238" s="263" t="str">
        <v/>
      </c>
      <c r="J238" s="263" t="str">
        <v/>
      </c>
      <c r="K238" s="263" t="str">
        <v/>
      </c>
      <c r="L238" s="263" t="str">
        <v/>
      </c>
      <c r="M238" s="263" t="str">
        <v/>
      </c>
      <c r="N238" s="263" t="str">
        <v/>
      </c>
      <c r="O238" s="258" t="str">
        <v/>
      </c>
      <c r="P238" s="258" t="str">
        <v/>
      </c>
      <c r="Q238" s="258" t="str">
        <v/>
      </c>
      <c r="R238" s="258" t="str">
        <v/>
      </c>
      <c r="S238" s="258" t="str">
        <v/>
      </c>
      <c r="T238" s="258" t="str">
        <v/>
      </c>
      <c r="U238" s="258" t="str">
        <v/>
      </c>
      <c r="V238" s="258" t="str">
        <v/>
      </c>
      <c r="W238" s="258" t="str">
        <v/>
      </c>
      <c r="X238" s="258" t="str">
        <v/>
      </c>
      <c r="Y238" s="258" t="str">
        <v/>
      </c>
      <c r="Z238" s="258" t="str">
        <v/>
      </c>
      <c r="AA238" s="258" t="str">
        <v/>
      </c>
    </row>
    <row r="239" spans="2:27" x14ac:dyDescent="0.2">
      <c r="B239" s="263" t="str">
        <v/>
      </c>
      <c r="C239" s="263" t="str">
        <v/>
      </c>
      <c r="D239" s="263" t="str">
        <v/>
      </c>
      <c r="E239" s="263" t="str">
        <v/>
      </c>
      <c r="F239" s="263" t="str">
        <v/>
      </c>
      <c r="G239" s="263" t="str">
        <v/>
      </c>
      <c r="H239" s="263" t="str">
        <v/>
      </c>
      <c r="I239" s="263" t="str">
        <v/>
      </c>
      <c r="J239" s="263" t="str">
        <v/>
      </c>
      <c r="K239" s="263" t="str">
        <v/>
      </c>
      <c r="L239" s="263" t="str">
        <v/>
      </c>
      <c r="M239" s="263" t="str">
        <v/>
      </c>
      <c r="N239" s="263" t="str">
        <v/>
      </c>
      <c r="O239" s="258" t="str">
        <v/>
      </c>
      <c r="P239" s="258" t="str">
        <v/>
      </c>
      <c r="Q239" s="258" t="str">
        <v/>
      </c>
      <c r="R239" s="258" t="str">
        <v/>
      </c>
      <c r="S239" s="258" t="str">
        <v/>
      </c>
      <c r="T239" s="258" t="str">
        <v/>
      </c>
      <c r="U239" s="258" t="str">
        <v/>
      </c>
      <c r="V239" s="258" t="str">
        <v/>
      </c>
      <c r="W239" s="258" t="str">
        <v/>
      </c>
      <c r="X239" s="258" t="str">
        <v/>
      </c>
      <c r="Y239" s="258" t="str">
        <v/>
      </c>
      <c r="Z239" s="258" t="str">
        <v/>
      </c>
      <c r="AA239" s="258" t="str">
        <v/>
      </c>
    </row>
    <row r="240" spans="2:27" x14ac:dyDescent="0.2">
      <c r="B240" s="263" t="str">
        <v/>
      </c>
      <c r="C240" s="263" t="str">
        <v/>
      </c>
      <c r="D240" s="263" t="str">
        <v/>
      </c>
      <c r="E240" s="263" t="str">
        <v/>
      </c>
      <c r="F240" s="263" t="str">
        <v/>
      </c>
      <c r="G240" s="263" t="str">
        <v/>
      </c>
      <c r="H240" s="263" t="str">
        <v/>
      </c>
      <c r="I240" s="263" t="str">
        <v/>
      </c>
      <c r="J240" s="263" t="str">
        <v/>
      </c>
      <c r="K240" s="263" t="str">
        <v/>
      </c>
      <c r="L240" s="263" t="str">
        <v/>
      </c>
      <c r="M240" s="263" t="str">
        <v/>
      </c>
      <c r="N240" s="263" t="str">
        <v/>
      </c>
      <c r="O240" s="258" t="str">
        <v/>
      </c>
      <c r="P240" s="258" t="str">
        <v/>
      </c>
      <c r="Q240" s="258" t="str">
        <v/>
      </c>
      <c r="R240" s="258" t="str">
        <v/>
      </c>
      <c r="S240" s="258" t="str">
        <v/>
      </c>
      <c r="T240" s="258" t="str">
        <v/>
      </c>
      <c r="U240" s="258" t="str">
        <v/>
      </c>
      <c r="V240" s="258" t="str">
        <v/>
      </c>
      <c r="W240" s="258" t="str">
        <v/>
      </c>
      <c r="X240" s="258" t="str">
        <v/>
      </c>
      <c r="Y240" s="258" t="str">
        <v/>
      </c>
      <c r="Z240" s="258" t="str">
        <v/>
      </c>
      <c r="AA240" s="258" t="str">
        <v/>
      </c>
    </row>
    <row r="241" spans="2:27" x14ac:dyDescent="0.2">
      <c r="B241" s="263" t="str">
        <v/>
      </c>
      <c r="C241" s="263" t="str">
        <v/>
      </c>
      <c r="D241" s="263" t="str">
        <v/>
      </c>
      <c r="E241" s="263" t="str">
        <v/>
      </c>
      <c r="F241" s="263" t="str">
        <v/>
      </c>
      <c r="G241" s="263" t="str">
        <v/>
      </c>
      <c r="H241" s="263" t="str">
        <v/>
      </c>
      <c r="I241" s="263" t="str">
        <v/>
      </c>
      <c r="J241" s="263" t="str">
        <v/>
      </c>
      <c r="K241" s="263" t="str">
        <v/>
      </c>
      <c r="L241" s="263" t="str">
        <v/>
      </c>
      <c r="M241" s="263" t="str">
        <v/>
      </c>
      <c r="N241" s="263" t="str">
        <v/>
      </c>
      <c r="O241" s="258" t="str">
        <v/>
      </c>
      <c r="P241" s="258" t="str">
        <v/>
      </c>
      <c r="Q241" s="258" t="str">
        <v/>
      </c>
      <c r="R241" s="258" t="str">
        <v/>
      </c>
      <c r="S241" s="258" t="str">
        <v/>
      </c>
      <c r="T241" s="258" t="str">
        <v/>
      </c>
      <c r="U241" s="258" t="str">
        <v/>
      </c>
      <c r="V241" s="258" t="str">
        <v/>
      </c>
      <c r="W241" s="258" t="str">
        <v/>
      </c>
      <c r="X241" s="258" t="str">
        <v/>
      </c>
      <c r="Y241" s="258" t="str">
        <v/>
      </c>
      <c r="Z241" s="258" t="str">
        <v/>
      </c>
      <c r="AA241" s="258" t="str">
        <v/>
      </c>
    </row>
    <row r="242" spans="2:27" x14ac:dyDescent="0.2">
      <c r="B242" s="263" t="str">
        <v/>
      </c>
      <c r="C242" s="263" t="str">
        <v/>
      </c>
      <c r="D242" s="263" t="str">
        <v/>
      </c>
      <c r="E242" s="263" t="str">
        <v/>
      </c>
      <c r="F242" s="263" t="str">
        <v/>
      </c>
      <c r="G242" s="263" t="str">
        <v/>
      </c>
      <c r="H242" s="263" t="str">
        <v/>
      </c>
      <c r="I242" s="263" t="str">
        <v/>
      </c>
      <c r="J242" s="263" t="str">
        <v/>
      </c>
      <c r="K242" s="263" t="str">
        <v/>
      </c>
      <c r="L242" s="263" t="str">
        <v/>
      </c>
      <c r="M242" s="263" t="str">
        <v/>
      </c>
      <c r="N242" s="263" t="str">
        <v/>
      </c>
      <c r="O242" s="258" t="str">
        <v/>
      </c>
      <c r="P242" s="258" t="str">
        <v/>
      </c>
      <c r="Q242" s="258" t="str">
        <v/>
      </c>
      <c r="R242" s="258" t="str">
        <v/>
      </c>
      <c r="S242" s="258" t="str">
        <v/>
      </c>
      <c r="T242" s="258" t="str">
        <v/>
      </c>
      <c r="U242" s="258" t="str">
        <v/>
      </c>
      <c r="V242" s="258" t="str">
        <v/>
      </c>
      <c r="W242" s="258" t="str">
        <v/>
      </c>
      <c r="X242" s="258" t="str">
        <v/>
      </c>
      <c r="Y242" s="258" t="str">
        <v/>
      </c>
      <c r="Z242" s="258" t="str">
        <v/>
      </c>
      <c r="AA242" s="258" t="str">
        <v/>
      </c>
    </row>
    <row r="243" spans="2:27" x14ac:dyDescent="0.2">
      <c r="B243" s="263" t="str">
        <v/>
      </c>
      <c r="C243" s="263" t="str">
        <v/>
      </c>
      <c r="D243" s="263" t="str">
        <v/>
      </c>
      <c r="E243" s="263" t="str">
        <v/>
      </c>
      <c r="F243" s="263" t="str">
        <v/>
      </c>
      <c r="G243" s="263" t="str">
        <v/>
      </c>
      <c r="H243" s="263" t="str">
        <v/>
      </c>
      <c r="I243" s="263" t="str">
        <v/>
      </c>
      <c r="J243" s="263" t="str">
        <v/>
      </c>
      <c r="K243" s="263" t="str">
        <v/>
      </c>
      <c r="L243" s="263" t="str">
        <v/>
      </c>
      <c r="M243" s="263" t="str">
        <v/>
      </c>
      <c r="N243" s="263" t="str">
        <v/>
      </c>
      <c r="O243" s="258" t="str">
        <v/>
      </c>
      <c r="P243" s="258" t="str">
        <v/>
      </c>
      <c r="Q243" s="258" t="str">
        <v/>
      </c>
      <c r="R243" s="258" t="str">
        <v/>
      </c>
      <c r="S243" s="258" t="str">
        <v/>
      </c>
      <c r="T243" s="258" t="str">
        <v/>
      </c>
      <c r="U243" s="258" t="str">
        <v/>
      </c>
      <c r="V243" s="258" t="str">
        <v/>
      </c>
      <c r="W243" s="258" t="str">
        <v/>
      </c>
      <c r="X243" s="258" t="str">
        <v/>
      </c>
      <c r="Y243" s="258" t="str">
        <v/>
      </c>
      <c r="Z243" s="258" t="str">
        <v/>
      </c>
      <c r="AA243" s="258" t="str">
        <v/>
      </c>
    </row>
    <row r="244" spans="2:27" x14ac:dyDescent="0.2">
      <c r="B244" s="263" t="str">
        <v/>
      </c>
      <c r="C244" s="263" t="str">
        <v/>
      </c>
      <c r="D244" s="263" t="str">
        <v/>
      </c>
      <c r="E244" s="263" t="str">
        <v/>
      </c>
      <c r="F244" s="263" t="str">
        <v/>
      </c>
      <c r="G244" s="263" t="str">
        <v/>
      </c>
      <c r="H244" s="263" t="str">
        <v/>
      </c>
      <c r="I244" s="263" t="str">
        <v/>
      </c>
      <c r="J244" s="263" t="str">
        <v/>
      </c>
      <c r="K244" s="263" t="str">
        <v/>
      </c>
      <c r="L244" s="263" t="str">
        <v/>
      </c>
      <c r="M244" s="263" t="str">
        <v/>
      </c>
      <c r="N244" s="263" t="str">
        <v/>
      </c>
      <c r="O244" s="258" t="str">
        <v/>
      </c>
      <c r="P244" s="258" t="str">
        <v/>
      </c>
      <c r="Q244" s="258" t="str">
        <v/>
      </c>
      <c r="R244" s="258" t="str">
        <v/>
      </c>
      <c r="S244" s="258" t="str">
        <v/>
      </c>
      <c r="T244" s="258" t="str">
        <v/>
      </c>
      <c r="U244" s="258" t="str">
        <v/>
      </c>
      <c r="V244" s="258" t="str">
        <v/>
      </c>
      <c r="W244" s="258" t="str">
        <v/>
      </c>
      <c r="X244" s="258" t="str">
        <v/>
      </c>
      <c r="Y244" s="258" t="str">
        <v/>
      </c>
      <c r="Z244" s="258" t="str">
        <v/>
      </c>
      <c r="AA244" s="258" t="str">
        <v/>
      </c>
    </row>
    <row r="245" spans="2:27" x14ac:dyDescent="0.2">
      <c r="B245" s="263" t="str">
        <v/>
      </c>
      <c r="C245" s="263" t="str">
        <v/>
      </c>
      <c r="D245" s="263" t="str">
        <v/>
      </c>
      <c r="E245" s="263" t="str">
        <v/>
      </c>
      <c r="F245" s="263" t="str">
        <v/>
      </c>
      <c r="G245" s="263" t="str">
        <v/>
      </c>
      <c r="H245" s="263" t="str">
        <v/>
      </c>
      <c r="I245" s="263" t="str">
        <v/>
      </c>
      <c r="J245" s="263" t="str">
        <v/>
      </c>
      <c r="K245" s="263" t="str">
        <v/>
      </c>
      <c r="L245" s="263" t="str">
        <v/>
      </c>
      <c r="M245" s="263" t="str">
        <v/>
      </c>
      <c r="N245" s="263" t="str">
        <v/>
      </c>
      <c r="O245" s="258" t="str">
        <v/>
      </c>
      <c r="P245" s="258" t="str">
        <v/>
      </c>
      <c r="Q245" s="258" t="str">
        <v/>
      </c>
      <c r="R245" s="258" t="str">
        <v/>
      </c>
      <c r="S245" s="258" t="str">
        <v/>
      </c>
      <c r="T245" s="258" t="str">
        <v/>
      </c>
      <c r="U245" s="258" t="str">
        <v/>
      </c>
      <c r="V245" s="258" t="str">
        <v/>
      </c>
      <c r="W245" s="258" t="str">
        <v/>
      </c>
      <c r="X245" s="258" t="str">
        <v/>
      </c>
      <c r="Y245" s="258" t="str">
        <v/>
      </c>
      <c r="Z245" s="258" t="str">
        <v/>
      </c>
      <c r="AA245" s="258" t="str">
        <v/>
      </c>
    </row>
    <row r="246" spans="2:27" x14ac:dyDescent="0.2">
      <c r="B246" s="263" t="str">
        <v/>
      </c>
      <c r="C246" s="263" t="str">
        <v/>
      </c>
      <c r="D246" s="263" t="str">
        <v/>
      </c>
      <c r="E246" s="263" t="str">
        <v/>
      </c>
      <c r="F246" s="263" t="str">
        <v/>
      </c>
      <c r="G246" s="263" t="str">
        <v/>
      </c>
      <c r="H246" s="263" t="str">
        <v/>
      </c>
      <c r="I246" s="263" t="str">
        <v/>
      </c>
      <c r="J246" s="263" t="str">
        <v/>
      </c>
      <c r="K246" s="263" t="str">
        <v/>
      </c>
      <c r="L246" s="263" t="str">
        <v/>
      </c>
      <c r="M246" s="263" t="str">
        <v/>
      </c>
      <c r="N246" s="263" t="str">
        <v/>
      </c>
      <c r="O246" s="258" t="str">
        <v/>
      </c>
      <c r="P246" s="258" t="str">
        <v/>
      </c>
      <c r="Q246" s="258" t="str">
        <v/>
      </c>
      <c r="R246" s="258" t="str">
        <v/>
      </c>
      <c r="S246" s="258" t="str">
        <v/>
      </c>
      <c r="T246" s="258" t="str">
        <v/>
      </c>
      <c r="U246" s="258" t="str">
        <v/>
      </c>
      <c r="V246" s="258" t="str">
        <v/>
      </c>
      <c r="W246" s="258" t="str">
        <v/>
      </c>
      <c r="X246" s="258" t="str">
        <v/>
      </c>
      <c r="Y246" s="258" t="str">
        <v/>
      </c>
      <c r="Z246" s="258" t="str">
        <v/>
      </c>
      <c r="AA246" s="258" t="str">
        <v/>
      </c>
    </row>
    <row r="247" spans="2:27" x14ac:dyDescent="0.2">
      <c r="B247" s="263" t="str">
        <v/>
      </c>
      <c r="C247" s="263" t="str">
        <v/>
      </c>
      <c r="D247" s="263" t="str">
        <v/>
      </c>
      <c r="E247" s="263" t="str">
        <v/>
      </c>
      <c r="F247" s="263" t="str">
        <v/>
      </c>
      <c r="G247" s="263" t="str">
        <v/>
      </c>
      <c r="H247" s="263" t="str">
        <v/>
      </c>
      <c r="I247" s="263" t="str">
        <v/>
      </c>
      <c r="J247" s="263" t="str">
        <v/>
      </c>
      <c r="K247" s="263" t="str">
        <v/>
      </c>
      <c r="L247" s="263" t="str">
        <v/>
      </c>
      <c r="M247" s="263" t="str">
        <v/>
      </c>
      <c r="N247" s="263" t="str">
        <v/>
      </c>
      <c r="O247" s="258" t="str">
        <v/>
      </c>
      <c r="P247" s="258" t="str">
        <v/>
      </c>
      <c r="Q247" s="258" t="str">
        <v/>
      </c>
      <c r="R247" s="258" t="str">
        <v/>
      </c>
      <c r="S247" s="258" t="str">
        <v/>
      </c>
      <c r="T247" s="258" t="str">
        <v/>
      </c>
      <c r="U247" s="258" t="str">
        <v/>
      </c>
      <c r="V247" s="258" t="str">
        <v/>
      </c>
      <c r="W247" s="258" t="str">
        <v/>
      </c>
      <c r="X247" s="258" t="str">
        <v/>
      </c>
      <c r="Y247" s="258" t="str">
        <v/>
      </c>
      <c r="Z247" s="258" t="str">
        <v/>
      </c>
      <c r="AA247" s="258" t="str">
        <v/>
      </c>
    </row>
    <row r="248" spans="2:27" x14ac:dyDescent="0.2">
      <c r="B248" s="263" t="str">
        <v/>
      </c>
      <c r="C248" s="263" t="str">
        <v/>
      </c>
      <c r="D248" s="263" t="str">
        <v/>
      </c>
      <c r="E248" s="263" t="str">
        <v/>
      </c>
      <c r="F248" s="263" t="str">
        <v/>
      </c>
      <c r="G248" s="263" t="str">
        <v/>
      </c>
      <c r="H248" s="263" t="str">
        <v/>
      </c>
      <c r="I248" s="263" t="str">
        <v/>
      </c>
      <c r="J248" s="263" t="str">
        <v/>
      </c>
      <c r="K248" s="263" t="str">
        <v/>
      </c>
      <c r="L248" s="263" t="str">
        <v/>
      </c>
      <c r="M248" s="263" t="str">
        <v/>
      </c>
      <c r="N248" s="263" t="str">
        <v/>
      </c>
      <c r="O248" s="258" t="str">
        <v/>
      </c>
      <c r="P248" s="258" t="str">
        <v/>
      </c>
      <c r="Q248" s="258" t="str">
        <v/>
      </c>
      <c r="R248" s="258" t="str">
        <v/>
      </c>
      <c r="S248" s="258" t="str">
        <v/>
      </c>
      <c r="T248" s="258" t="str">
        <v/>
      </c>
      <c r="U248" s="258" t="str">
        <v/>
      </c>
      <c r="V248" s="258" t="str">
        <v/>
      </c>
      <c r="W248" s="258" t="str">
        <v/>
      </c>
      <c r="X248" s="258" t="str">
        <v/>
      </c>
      <c r="Y248" s="258" t="str">
        <v/>
      </c>
      <c r="Z248" s="258" t="str">
        <v/>
      </c>
      <c r="AA248" s="258" t="str">
        <v/>
      </c>
    </row>
    <row r="249" spans="2:27" x14ac:dyDescent="0.2">
      <c r="B249" s="263" t="str">
        <v/>
      </c>
      <c r="C249" s="263" t="str">
        <v/>
      </c>
      <c r="D249" s="263" t="str">
        <v/>
      </c>
      <c r="E249" s="263" t="str">
        <v/>
      </c>
      <c r="F249" s="263" t="str">
        <v/>
      </c>
      <c r="G249" s="263" t="str">
        <v/>
      </c>
      <c r="H249" s="263" t="str">
        <v/>
      </c>
      <c r="I249" s="263" t="str">
        <v/>
      </c>
      <c r="J249" s="263" t="str">
        <v/>
      </c>
      <c r="K249" s="263" t="str">
        <v/>
      </c>
      <c r="L249" s="263" t="str">
        <v/>
      </c>
      <c r="M249" s="263" t="str">
        <v/>
      </c>
      <c r="N249" s="263" t="str">
        <v/>
      </c>
      <c r="O249" s="258" t="str">
        <v/>
      </c>
      <c r="P249" s="258" t="str">
        <v/>
      </c>
      <c r="Q249" s="258" t="str">
        <v/>
      </c>
      <c r="R249" s="258" t="str">
        <v/>
      </c>
      <c r="S249" s="258" t="str">
        <v/>
      </c>
      <c r="T249" s="258" t="str">
        <v/>
      </c>
      <c r="U249" s="258" t="str">
        <v/>
      </c>
      <c r="V249" s="258" t="str">
        <v/>
      </c>
      <c r="W249" s="258" t="str">
        <v/>
      </c>
      <c r="X249" s="258" t="str">
        <v/>
      </c>
      <c r="Y249" s="258" t="str">
        <v/>
      </c>
      <c r="Z249" s="258" t="str">
        <v/>
      </c>
      <c r="AA249" s="258" t="str">
        <v/>
      </c>
    </row>
    <row r="250" spans="2:27" x14ac:dyDescent="0.2">
      <c r="B250" s="263" t="str">
        <v/>
      </c>
      <c r="C250" s="263" t="str">
        <v/>
      </c>
      <c r="D250" s="263" t="str">
        <v/>
      </c>
      <c r="E250" s="263" t="str">
        <v/>
      </c>
      <c r="F250" s="263" t="str">
        <v/>
      </c>
      <c r="G250" s="263" t="str">
        <v/>
      </c>
      <c r="H250" s="263" t="str">
        <v/>
      </c>
      <c r="I250" s="263" t="str">
        <v/>
      </c>
      <c r="J250" s="263" t="str">
        <v/>
      </c>
      <c r="K250" s="263" t="str">
        <v/>
      </c>
      <c r="L250" s="263" t="str">
        <v/>
      </c>
      <c r="M250" s="263" t="str">
        <v/>
      </c>
      <c r="N250" s="263" t="str">
        <v/>
      </c>
      <c r="O250" s="258" t="str">
        <v/>
      </c>
      <c r="P250" s="258" t="str">
        <v/>
      </c>
      <c r="Q250" s="258" t="str">
        <v/>
      </c>
      <c r="R250" s="258" t="str">
        <v/>
      </c>
      <c r="S250" s="258" t="str">
        <v/>
      </c>
      <c r="T250" s="258" t="str">
        <v/>
      </c>
      <c r="U250" s="258" t="str">
        <v/>
      </c>
      <c r="V250" s="258" t="str">
        <v/>
      </c>
      <c r="W250" s="258" t="str">
        <v/>
      </c>
      <c r="X250" s="258" t="str">
        <v/>
      </c>
      <c r="Y250" s="258" t="str">
        <v/>
      </c>
      <c r="Z250" s="258" t="str">
        <v/>
      </c>
      <c r="AA250" s="258" t="str">
        <v/>
      </c>
    </row>
    <row r="251" spans="2:27" x14ac:dyDescent="0.2">
      <c r="B251" s="263" t="str">
        <v/>
      </c>
      <c r="C251" s="263" t="str">
        <v/>
      </c>
      <c r="D251" s="263" t="str">
        <v/>
      </c>
      <c r="E251" s="263" t="str">
        <v/>
      </c>
      <c r="F251" s="263" t="str">
        <v/>
      </c>
      <c r="G251" s="263" t="str">
        <v/>
      </c>
      <c r="H251" s="263" t="str">
        <v/>
      </c>
      <c r="I251" s="263" t="str">
        <v/>
      </c>
      <c r="J251" s="263" t="str">
        <v/>
      </c>
      <c r="K251" s="263" t="str">
        <v/>
      </c>
      <c r="L251" s="263" t="str">
        <v/>
      </c>
      <c r="M251" s="263" t="str">
        <v/>
      </c>
      <c r="N251" s="263" t="str">
        <v/>
      </c>
      <c r="O251" s="258" t="str">
        <v/>
      </c>
      <c r="P251" s="258" t="str">
        <v/>
      </c>
      <c r="Q251" s="258" t="str">
        <v/>
      </c>
      <c r="R251" s="258" t="str">
        <v/>
      </c>
      <c r="S251" s="258" t="str">
        <v/>
      </c>
      <c r="T251" s="258" t="str">
        <v/>
      </c>
      <c r="U251" s="258" t="str">
        <v/>
      </c>
      <c r="V251" s="258" t="str">
        <v/>
      </c>
      <c r="W251" s="258" t="str">
        <v/>
      </c>
      <c r="X251" s="258" t="str">
        <v/>
      </c>
      <c r="Y251" s="258" t="str">
        <v/>
      </c>
      <c r="Z251" s="258" t="str">
        <v/>
      </c>
      <c r="AA251" s="258" t="str">
        <v/>
      </c>
    </row>
    <row r="252" spans="2:27" x14ac:dyDescent="0.2">
      <c r="B252" s="263" t="str">
        <v/>
      </c>
      <c r="C252" s="263" t="str">
        <v/>
      </c>
      <c r="D252" s="263" t="str">
        <v/>
      </c>
      <c r="E252" s="263" t="str">
        <v/>
      </c>
      <c r="F252" s="263" t="str">
        <v/>
      </c>
      <c r="G252" s="263" t="str">
        <v/>
      </c>
      <c r="H252" s="263" t="str">
        <v/>
      </c>
      <c r="I252" s="263" t="str">
        <v/>
      </c>
      <c r="J252" s="263" t="str">
        <v/>
      </c>
      <c r="K252" s="263" t="str">
        <v/>
      </c>
      <c r="L252" s="263" t="str">
        <v/>
      </c>
      <c r="M252" s="263" t="str">
        <v/>
      </c>
      <c r="N252" s="263" t="str">
        <v/>
      </c>
      <c r="O252" s="258" t="str">
        <v/>
      </c>
      <c r="P252" s="258" t="str">
        <v/>
      </c>
      <c r="Q252" s="258" t="str">
        <v/>
      </c>
      <c r="R252" s="258" t="str">
        <v/>
      </c>
      <c r="S252" s="258" t="str">
        <v/>
      </c>
      <c r="T252" s="258" t="str">
        <v/>
      </c>
      <c r="U252" s="258" t="str">
        <v/>
      </c>
      <c r="V252" s="258" t="str">
        <v/>
      </c>
      <c r="W252" s="258" t="str">
        <v/>
      </c>
      <c r="X252" s="258" t="str">
        <v/>
      </c>
      <c r="Y252" s="258" t="str">
        <v/>
      </c>
      <c r="Z252" s="258" t="str">
        <v/>
      </c>
      <c r="AA252" s="258" t="str">
        <v/>
      </c>
    </row>
    <row r="253" spans="2:27" x14ac:dyDescent="0.2">
      <c r="B253" s="263" t="str">
        <v/>
      </c>
      <c r="C253" s="263" t="str">
        <v/>
      </c>
      <c r="D253" s="263" t="str">
        <v/>
      </c>
      <c r="E253" s="263" t="str">
        <v/>
      </c>
      <c r="F253" s="263" t="str">
        <v/>
      </c>
      <c r="G253" s="263" t="str">
        <v/>
      </c>
      <c r="H253" s="263" t="str">
        <v/>
      </c>
      <c r="I253" s="263" t="str">
        <v/>
      </c>
      <c r="J253" s="263" t="str">
        <v/>
      </c>
      <c r="K253" s="263" t="str">
        <v/>
      </c>
      <c r="L253" s="263" t="str">
        <v/>
      </c>
      <c r="M253" s="263" t="str">
        <v/>
      </c>
      <c r="N253" s="263" t="str">
        <v/>
      </c>
      <c r="O253" s="258" t="str">
        <v/>
      </c>
      <c r="P253" s="258" t="str">
        <v/>
      </c>
      <c r="Q253" s="258" t="str">
        <v/>
      </c>
      <c r="R253" s="258" t="str">
        <v/>
      </c>
      <c r="S253" s="258" t="str">
        <v/>
      </c>
      <c r="T253" s="258" t="str">
        <v/>
      </c>
      <c r="U253" s="258" t="str">
        <v/>
      </c>
      <c r="V253" s="258" t="str">
        <v/>
      </c>
      <c r="W253" s="258" t="str">
        <v/>
      </c>
      <c r="X253" s="258" t="str">
        <v/>
      </c>
      <c r="Y253" s="258" t="str">
        <v/>
      </c>
      <c r="Z253" s="258" t="str">
        <v/>
      </c>
      <c r="AA253" s="258" t="str">
        <v/>
      </c>
    </row>
    <row r="254" spans="2:27" x14ac:dyDescent="0.2">
      <c r="B254" s="263" t="str">
        <v/>
      </c>
      <c r="C254" s="263" t="str">
        <v/>
      </c>
      <c r="D254" s="263" t="str">
        <v/>
      </c>
      <c r="E254" s="263" t="str">
        <v/>
      </c>
      <c r="F254" s="263" t="str">
        <v/>
      </c>
      <c r="G254" s="263" t="str">
        <v/>
      </c>
      <c r="H254" s="263" t="str">
        <v/>
      </c>
      <c r="I254" s="263" t="str">
        <v/>
      </c>
      <c r="J254" s="263" t="str">
        <v/>
      </c>
      <c r="K254" s="263" t="str">
        <v/>
      </c>
      <c r="L254" s="263" t="str">
        <v/>
      </c>
      <c r="M254" s="263" t="str">
        <v/>
      </c>
      <c r="N254" s="263" t="str">
        <v/>
      </c>
      <c r="O254" s="258" t="str">
        <v/>
      </c>
      <c r="P254" s="258" t="str">
        <v/>
      </c>
      <c r="Q254" s="258" t="str">
        <v/>
      </c>
      <c r="R254" s="258" t="str">
        <v/>
      </c>
      <c r="S254" s="258" t="str">
        <v/>
      </c>
      <c r="T254" s="258" t="str">
        <v/>
      </c>
      <c r="U254" s="258" t="str">
        <v/>
      </c>
      <c r="V254" s="258" t="str">
        <v/>
      </c>
      <c r="W254" s="258" t="str">
        <v/>
      </c>
      <c r="X254" s="258" t="str">
        <v/>
      </c>
      <c r="Y254" s="258" t="str">
        <v/>
      </c>
      <c r="Z254" s="258" t="str">
        <v/>
      </c>
      <c r="AA254" s="258" t="str">
        <v/>
      </c>
    </row>
    <row r="255" spans="2:27" x14ac:dyDescent="0.2">
      <c r="B255" s="263" t="str">
        <v/>
      </c>
      <c r="C255" s="263" t="str">
        <v/>
      </c>
      <c r="D255" s="263" t="str">
        <v/>
      </c>
      <c r="E255" s="263" t="str">
        <v/>
      </c>
      <c r="F255" s="263" t="str">
        <v/>
      </c>
      <c r="G255" s="263" t="str">
        <v/>
      </c>
      <c r="H255" s="263" t="str">
        <v/>
      </c>
      <c r="I255" s="263" t="str">
        <v/>
      </c>
      <c r="J255" s="263" t="str">
        <v/>
      </c>
      <c r="K255" s="263" t="str">
        <v/>
      </c>
      <c r="L255" s="263" t="str">
        <v/>
      </c>
      <c r="M255" s="263" t="str">
        <v/>
      </c>
      <c r="N255" s="263" t="str">
        <v/>
      </c>
      <c r="O255" s="258" t="str">
        <v/>
      </c>
      <c r="P255" s="258" t="str">
        <v/>
      </c>
      <c r="Q255" s="258" t="str">
        <v/>
      </c>
      <c r="R255" s="258" t="str">
        <v/>
      </c>
      <c r="S255" s="258" t="str">
        <v/>
      </c>
      <c r="T255" s="258" t="str">
        <v/>
      </c>
      <c r="U255" s="258" t="str">
        <v/>
      </c>
      <c r="V255" s="258" t="str">
        <v/>
      </c>
      <c r="W255" s="258" t="str">
        <v/>
      </c>
      <c r="X255" s="258" t="str">
        <v/>
      </c>
      <c r="Y255" s="258" t="str">
        <v/>
      </c>
      <c r="Z255" s="258" t="str">
        <v/>
      </c>
      <c r="AA255" s="258" t="str">
        <v/>
      </c>
    </row>
    <row r="256" spans="2:27" x14ac:dyDescent="0.2">
      <c r="B256" s="263" t="str">
        <v/>
      </c>
      <c r="C256" s="263" t="str">
        <v/>
      </c>
      <c r="D256" s="263" t="str">
        <v/>
      </c>
      <c r="E256" s="263" t="str">
        <v/>
      </c>
      <c r="F256" s="263" t="str">
        <v/>
      </c>
      <c r="G256" s="263" t="str">
        <v/>
      </c>
      <c r="H256" s="263" t="str">
        <v/>
      </c>
      <c r="I256" s="263" t="str">
        <v/>
      </c>
      <c r="J256" s="263" t="str">
        <v/>
      </c>
      <c r="K256" s="263" t="str">
        <v/>
      </c>
      <c r="L256" s="263" t="str">
        <v/>
      </c>
      <c r="M256" s="263" t="str">
        <v/>
      </c>
      <c r="N256" s="263" t="str">
        <v/>
      </c>
      <c r="O256" s="258" t="str">
        <v/>
      </c>
      <c r="P256" s="258" t="str">
        <v/>
      </c>
      <c r="Q256" s="258" t="str">
        <v/>
      </c>
      <c r="R256" s="258" t="str">
        <v/>
      </c>
      <c r="S256" s="258" t="str">
        <v/>
      </c>
      <c r="T256" s="258" t="str">
        <v/>
      </c>
      <c r="U256" s="258" t="str">
        <v/>
      </c>
      <c r="V256" s="258" t="str">
        <v/>
      </c>
      <c r="W256" s="258" t="str">
        <v/>
      </c>
      <c r="X256" s="258" t="str">
        <v/>
      </c>
      <c r="Y256" s="258" t="str">
        <v/>
      </c>
      <c r="Z256" s="258" t="str">
        <v/>
      </c>
      <c r="AA256" s="258" t="str">
        <v/>
      </c>
    </row>
    <row r="257" spans="2:27" x14ac:dyDescent="0.2">
      <c r="B257" s="263" t="str">
        <v/>
      </c>
      <c r="C257" s="263" t="str">
        <v/>
      </c>
      <c r="D257" s="263" t="str">
        <v/>
      </c>
      <c r="E257" s="263" t="str">
        <v/>
      </c>
      <c r="F257" s="263" t="str">
        <v/>
      </c>
      <c r="G257" s="263" t="str">
        <v/>
      </c>
      <c r="H257" s="263" t="str">
        <v/>
      </c>
      <c r="I257" s="263" t="str">
        <v/>
      </c>
      <c r="J257" s="263" t="str">
        <v/>
      </c>
      <c r="K257" s="263" t="str">
        <v/>
      </c>
      <c r="L257" s="263" t="str">
        <v/>
      </c>
      <c r="M257" s="263" t="str">
        <v/>
      </c>
      <c r="N257" s="263" t="str">
        <v/>
      </c>
      <c r="O257" s="258" t="str">
        <v/>
      </c>
      <c r="P257" s="258" t="str">
        <v/>
      </c>
      <c r="Q257" s="258" t="str">
        <v/>
      </c>
      <c r="R257" s="258" t="str">
        <v/>
      </c>
      <c r="S257" s="258" t="str">
        <v/>
      </c>
      <c r="T257" s="258" t="str">
        <v/>
      </c>
      <c r="U257" s="258" t="str">
        <v/>
      </c>
      <c r="V257" s="258" t="str">
        <v/>
      </c>
      <c r="W257" s="258" t="str">
        <v/>
      </c>
      <c r="X257" s="258" t="str">
        <v/>
      </c>
      <c r="Y257" s="258" t="str">
        <v/>
      </c>
      <c r="Z257" s="258" t="str">
        <v/>
      </c>
      <c r="AA257" s="258" t="str">
        <v/>
      </c>
    </row>
    <row r="258" spans="2:27" x14ac:dyDescent="0.2">
      <c r="B258" s="263" t="str">
        <v/>
      </c>
      <c r="C258" s="263" t="str">
        <v/>
      </c>
      <c r="D258" s="263" t="str">
        <v/>
      </c>
      <c r="E258" s="263" t="str">
        <v/>
      </c>
      <c r="F258" s="263" t="str">
        <v/>
      </c>
      <c r="G258" s="263" t="str">
        <v/>
      </c>
      <c r="H258" s="263" t="str">
        <v/>
      </c>
      <c r="I258" s="263" t="str">
        <v/>
      </c>
      <c r="J258" s="263" t="str">
        <v/>
      </c>
      <c r="K258" s="263" t="str">
        <v/>
      </c>
      <c r="L258" s="263" t="str">
        <v/>
      </c>
      <c r="M258" s="263" t="str">
        <v/>
      </c>
      <c r="N258" s="263" t="str">
        <v/>
      </c>
      <c r="O258" s="258" t="str">
        <v/>
      </c>
      <c r="P258" s="258" t="str">
        <v/>
      </c>
      <c r="Q258" s="258" t="str">
        <v/>
      </c>
      <c r="R258" s="258" t="str">
        <v/>
      </c>
      <c r="S258" s="258" t="str">
        <v/>
      </c>
      <c r="T258" s="258" t="str">
        <v/>
      </c>
      <c r="U258" s="258" t="str">
        <v/>
      </c>
      <c r="V258" s="258" t="str">
        <v/>
      </c>
      <c r="W258" s="258" t="str">
        <v/>
      </c>
      <c r="X258" s="258" t="str">
        <v/>
      </c>
      <c r="Y258" s="258" t="str">
        <v/>
      </c>
      <c r="Z258" s="258" t="str">
        <v/>
      </c>
      <c r="AA258" s="258" t="str">
        <v/>
      </c>
    </row>
    <row r="259" spans="2:27" x14ac:dyDescent="0.2">
      <c r="B259" s="263" t="str">
        <v/>
      </c>
      <c r="C259" s="263" t="str">
        <v/>
      </c>
      <c r="D259" s="263" t="str">
        <v/>
      </c>
      <c r="E259" s="263" t="str">
        <v/>
      </c>
      <c r="F259" s="263" t="str">
        <v/>
      </c>
      <c r="G259" s="263" t="str">
        <v/>
      </c>
      <c r="H259" s="263" t="str">
        <v/>
      </c>
      <c r="I259" s="263" t="str">
        <v/>
      </c>
      <c r="J259" s="263" t="str">
        <v/>
      </c>
      <c r="K259" s="263" t="str">
        <v/>
      </c>
      <c r="L259" s="263" t="str">
        <v/>
      </c>
      <c r="M259" s="263" t="str">
        <v/>
      </c>
      <c r="N259" s="263" t="str">
        <v/>
      </c>
      <c r="O259" s="258" t="str">
        <v/>
      </c>
      <c r="P259" s="258" t="str">
        <v/>
      </c>
      <c r="Q259" s="258" t="str">
        <v/>
      </c>
      <c r="R259" s="258" t="str">
        <v/>
      </c>
      <c r="S259" s="258" t="str">
        <v/>
      </c>
      <c r="T259" s="258" t="str">
        <v/>
      </c>
      <c r="U259" s="258" t="str">
        <v/>
      </c>
      <c r="V259" s="258" t="str">
        <v/>
      </c>
      <c r="W259" s="258" t="str">
        <v/>
      </c>
      <c r="X259" s="258" t="str">
        <v/>
      </c>
      <c r="Y259" s="258" t="str">
        <v/>
      </c>
      <c r="Z259" s="258" t="str">
        <v/>
      </c>
      <c r="AA259" s="258" t="str">
        <v/>
      </c>
    </row>
    <row r="260" spans="2:27" x14ac:dyDescent="0.2">
      <c r="B260" s="263" t="str">
        <v/>
      </c>
      <c r="C260" s="263" t="str">
        <v/>
      </c>
      <c r="D260" s="263" t="str">
        <v/>
      </c>
      <c r="E260" s="263" t="str">
        <v/>
      </c>
      <c r="F260" s="263" t="str">
        <v/>
      </c>
      <c r="G260" s="263" t="str">
        <v/>
      </c>
      <c r="H260" s="263" t="str">
        <v/>
      </c>
      <c r="I260" s="263" t="str">
        <v/>
      </c>
      <c r="J260" s="263" t="str">
        <v/>
      </c>
      <c r="K260" s="263" t="str">
        <v/>
      </c>
      <c r="L260" s="263" t="str">
        <v/>
      </c>
      <c r="M260" s="263" t="str">
        <v/>
      </c>
      <c r="N260" s="263" t="str">
        <v/>
      </c>
      <c r="O260" s="258" t="str">
        <v/>
      </c>
      <c r="P260" s="258" t="str">
        <v/>
      </c>
      <c r="Q260" s="258" t="str">
        <v/>
      </c>
      <c r="R260" s="258" t="str">
        <v/>
      </c>
      <c r="S260" s="258" t="str">
        <v/>
      </c>
      <c r="T260" s="258" t="str">
        <v/>
      </c>
      <c r="U260" s="258" t="str">
        <v/>
      </c>
      <c r="V260" s="258" t="str">
        <v/>
      </c>
      <c r="W260" s="258" t="str">
        <v/>
      </c>
      <c r="X260" s="258" t="str">
        <v/>
      </c>
      <c r="Y260" s="258" t="str">
        <v/>
      </c>
      <c r="Z260" s="258" t="str">
        <v/>
      </c>
      <c r="AA260" s="258" t="str">
        <v/>
      </c>
    </row>
    <row r="261" spans="2:27" x14ac:dyDescent="0.2">
      <c r="B261" s="263" t="str">
        <v/>
      </c>
      <c r="C261" s="263" t="str">
        <v/>
      </c>
      <c r="D261" s="263" t="str">
        <v/>
      </c>
      <c r="E261" s="263" t="str">
        <v/>
      </c>
      <c r="F261" s="263" t="str">
        <v/>
      </c>
      <c r="G261" s="263" t="str">
        <v/>
      </c>
      <c r="H261" s="263" t="str">
        <v/>
      </c>
      <c r="I261" s="263" t="str">
        <v/>
      </c>
      <c r="J261" s="263" t="str">
        <v/>
      </c>
      <c r="K261" s="263" t="str">
        <v/>
      </c>
      <c r="L261" s="263" t="str">
        <v/>
      </c>
      <c r="M261" s="263" t="str">
        <v/>
      </c>
      <c r="N261" s="263" t="str">
        <v/>
      </c>
      <c r="O261" s="258" t="str">
        <v/>
      </c>
      <c r="P261" s="258" t="str">
        <v/>
      </c>
      <c r="Q261" s="258" t="str">
        <v/>
      </c>
      <c r="R261" s="258" t="str">
        <v/>
      </c>
      <c r="S261" s="258" t="str">
        <v/>
      </c>
      <c r="T261" s="258" t="str">
        <v/>
      </c>
      <c r="U261" s="258" t="str">
        <v/>
      </c>
      <c r="V261" s="258" t="str">
        <v/>
      </c>
      <c r="W261" s="258" t="str">
        <v/>
      </c>
      <c r="X261" s="258" t="str">
        <v/>
      </c>
      <c r="Y261" s="258" t="str">
        <v/>
      </c>
      <c r="Z261" s="258" t="str">
        <v/>
      </c>
      <c r="AA261" s="258" t="str">
        <v/>
      </c>
    </row>
    <row r="262" spans="2:27" x14ac:dyDescent="0.2">
      <c r="B262" s="263" t="str">
        <v/>
      </c>
      <c r="C262" s="263" t="str">
        <v/>
      </c>
      <c r="D262" s="263" t="str">
        <v/>
      </c>
      <c r="E262" s="263" t="str">
        <v/>
      </c>
      <c r="F262" s="263" t="str">
        <v/>
      </c>
      <c r="G262" s="263" t="str">
        <v/>
      </c>
      <c r="H262" s="263" t="str">
        <v/>
      </c>
      <c r="I262" s="263" t="str">
        <v/>
      </c>
      <c r="J262" s="263" t="str">
        <v/>
      </c>
      <c r="K262" s="263" t="str">
        <v/>
      </c>
      <c r="L262" s="263" t="str">
        <v/>
      </c>
      <c r="M262" s="263" t="str">
        <v/>
      </c>
      <c r="N262" s="263" t="str">
        <v/>
      </c>
      <c r="O262" s="258" t="str">
        <v/>
      </c>
      <c r="P262" s="258" t="str">
        <v/>
      </c>
      <c r="Q262" s="258" t="str">
        <v/>
      </c>
      <c r="R262" s="258" t="str">
        <v/>
      </c>
      <c r="S262" s="258" t="str">
        <v/>
      </c>
      <c r="T262" s="258" t="str">
        <v/>
      </c>
      <c r="U262" s="258" t="str">
        <v/>
      </c>
      <c r="V262" s="258" t="str">
        <v/>
      </c>
      <c r="W262" s="258" t="str">
        <v/>
      </c>
      <c r="X262" s="258" t="str">
        <v/>
      </c>
      <c r="Y262" s="258" t="str">
        <v/>
      </c>
      <c r="Z262" s="258" t="str">
        <v/>
      </c>
      <c r="AA262" s="258" t="str">
        <v/>
      </c>
    </row>
    <row r="263" spans="2:27" x14ac:dyDescent="0.2">
      <c r="B263" s="263" t="str">
        <v/>
      </c>
      <c r="C263" s="263" t="str">
        <v/>
      </c>
      <c r="D263" s="263" t="str">
        <v/>
      </c>
      <c r="E263" s="263" t="str">
        <v/>
      </c>
      <c r="F263" s="263" t="str">
        <v/>
      </c>
      <c r="G263" s="263" t="str">
        <v/>
      </c>
      <c r="H263" s="263" t="str">
        <v/>
      </c>
      <c r="I263" s="263" t="str">
        <v/>
      </c>
      <c r="J263" s="263" t="str">
        <v/>
      </c>
      <c r="K263" s="263" t="str">
        <v/>
      </c>
      <c r="L263" s="263" t="str">
        <v/>
      </c>
      <c r="M263" s="263" t="str">
        <v/>
      </c>
      <c r="N263" s="263" t="str">
        <v/>
      </c>
      <c r="O263" s="258" t="str">
        <v/>
      </c>
      <c r="P263" s="258" t="str">
        <v/>
      </c>
      <c r="Q263" s="258" t="str">
        <v/>
      </c>
      <c r="R263" s="258" t="str">
        <v/>
      </c>
      <c r="S263" s="258" t="str">
        <v/>
      </c>
      <c r="T263" s="258" t="str">
        <v/>
      </c>
      <c r="U263" s="258" t="str">
        <v/>
      </c>
      <c r="V263" s="258" t="str">
        <v/>
      </c>
      <c r="W263" s="258" t="str">
        <v/>
      </c>
      <c r="X263" s="258" t="str">
        <v/>
      </c>
      <c r="Y263" s="258" t="str">
        <v/>
      </c>
      <c r="Z263" s="258" t="str">
        <v/>
      </c>
      <c r="AA263" s="258" t="str">
        <v/>
      </c>
    </row>
    <row r="264" spans="2:27" x14ac:dyDescent="0.2">
      <c r="B264" s="263" t="str">
        <v/>
      </c>
      <c r="C264" s="263" t="str">
        <v/>
      </c>
      <c r="D264" s="263" t="str">
        <v/>
      </c>
      <c r="E264" s="263" t="str">
        <v/>
      </c>
      <c r="F264" s="263" t="str">
        <v/>
      </c>
      <c r="G264" s="263" t="str">
        <v/>
      </c>
      <c r="H264" s="263" t="str">
        <v/>
      </c>
      <c r="I264" s="263" t="str">
        <v/>
      </c>
      <c r="J264" s="263" t="str">
        <v/>
      </c>
      <c r="K264" s="263" t="str">
        <v/>
      </c>
      <c r="L264" s="263" t="str">
        <v/>
      </c>
      <c r="M264" s="263" t="str">
        <v/>
      </c>
      <c r="N264" s="263" t="str">
        <v/>
      </c>
      <c r="O264" s="258" t="str">
        <v/>
      </c>
      <c r="P264" s="258" t="str">
        <v/>
      </c>
      <c r="Q264" s="258" t="str">
        <v/>
      </c>
      <c r="R264" s="258" t="str">
        <v/>
      </c>
      <c r="S264" s="258" t="str">
        <v/>
      </c>
      <c r="T264" s="258" t="str">
        <v/>
      </c>
      <c r="U264" s="258" t="str">
        <v/>
      </c>
      <c r="V264" s="258" t="str">
        <v/>
      </c>
      <c r="W264" s="258" t="str">
        <v/>
      </c>
      <c r="X264" s="258" t="str">
        <v/>
      </c>
      <c r="Y264" s="258" t="str">
        <v/>
      </c>
      <c r="Z264" s="258" t="str">
        <v/>
      </c>
      <c r="AA264" s="258" t="str">
        <v/>
      </c>
    </row>
    <row r="265" spans="2:27" x14ac:dyDescent="0.2">
      <c r="B265" s="263" t="str">
        <v/>
      </c>
      <c r="C265" s="263" t="str">
        <v/>
      </c>
      <c r="D265" s="263" t="str">
        <v/>
      </c>
      <c r="E265" s="263" t="str">
        <v/>
      </c>
      <c r="F265" s="263" t="str">
        <v/>
      </c>
      <c r="G265" s="263" t="str">
        <v/>
      </c>
      <c r="H265" s="263" t="str">
        <v/>
      </c>
      <c r="I265" s="263" t="str">
        <v/>
      </c>
      <c r="J265" s="263" t="str">
        <v/>
      </c>
      <c r="K265" s="263" t="str">
        <v/>
      </c>
      <c r="L265" s="263" t="str">
        <v/>
      </c>
      <c r="M265" s="263" t="str">
        <v/>
      </c>
      <c r="N265" s="263" t="str">
        <v/>
      </c>
      <c r="O265" s="258" t="str">
        <v/>
      </c>
      <c r="P265" s="258" t="str">
        <v/>
      </c>
      <c r="Q265" s="258" t="str">
        <v/>
      </c>
      <c r="R265" s="258" t="str">
        <v/>
      </c>
      <c r="S265" s="258" t="str">
        <v/>
      </c>
      <c r="T265" s="258" t="str">
        <v/>
      </c>
      <c r="U265" s="258" t="str">
        <v/>
      </c>
      <c r="V265" s="258" t="str">
        <v/>
      </c>
      <c r="W265" s="258" t="str">
        <v/>
      </c>
      <c r="X265" s="258" t="str">
        <v/>
      </c>
      <c r="Y265" s="258" t="str">
        <v/>
      </c>
      <c r="Z265" s="258" t="str">
        <v/>
      </c>
      <c r="AA265" s="258" t="str">
        <v/>
      </c>
    </row>
    <row r="266" spans="2:27" x14ac:dyDescent="0.2">
      <c r="B266" s="263" t="str">
        <v/>
      </c>
      <c r="C266" s="263" t="str">
        <v/>
      </c>
      <c r="D266" s="263" t="str">
        <v/>
      </c>
      <c r="E266" s="263" t="str">
        <v/>
      </c>
      <c r="F266" s="263" t="str">
        <v/>
      </c>
      <c r="G266" s="263" t="str">
        <v/>
      </c>
      <c r="H266" s="263" t="str">
        <v/>
      </c>
      <c r="I266" s="263" t="str">
        <v/>
      </c>
      <c r="J266" s="263" t="str">
        <v/>
      </c>
      <c r="K266" s="263" t="str">
        <v/>
      </c>
      <c r="L266" s="263" t="str">
        <v/>
      </c>
      <c r="M266" s="263" t="str">
        <v/>
      </c>
      <c r="N266" s="263" t="str">
        <v/>
      </c>
      <c r="O266" s="258" t="str">
        <v/>
      </c>
      <c r="P266" s="258" t="str">
        <v/>
      </c>
      <c r="Q266" s="258" t="str">
        <v/>
      </c>
      <c r="R266" s="258" t="str">
        <v/>
      </c>
      <c r="S266" s="258" t="str">
        <v/>
      </c>
      <c r="T266" s="258" t="str">
        <v/>
      </c>
      <c r="U266" s="258" t="str">
        <v/>
      </c>
      <c r="V266" s="258" t="str">
        <v/>
      </c>
      <c r="W266" s="258" t="str">
        <v/>
      </c>
      <c r="X266" s="258" t="str">
        <v/>
      </c>
      <c r="Y266" s="258" t="str">
        <v/>
      </c>
      <c r="Z266" s="258" t="str">
        <v/>
      </c>
      <c r="AA266" s="258" t="str">
        <v/>
      </c>
    </row>
    <row r="267" spans="2:27" x14ac:dyDescent="0.2">
      <c r="B267" s="263" t="str">
        <v/>
      </c>
      <c r="C267" s="263" t="str">
        <v/>
      </c>
      <c r="D267" s="263" t="str">
        <v/>
      </c>
      <c r="E267" s="263" t="str">
        <v/>
      </c>
      <c r="F267" s="263" t="str">
        <v/>
      </c>
      <c r="G267" s="263" t="str">
        <v/>
      </c>
      <c r="H267" s="263" t="str">
        <v/>
      </c>
      <c r="I267" s="263" t="str">
        <v/>
      </c>
      <c r="J267" s="263" t="str">
        <v/>
      </c>
      <c r="K267" s="263" t="str">
        <v/>
      </c>
      <c r="L267" s="263" t="str">
        <v/>
      </c>
      <c r="M267" s="263" t="str">
        <v/>
      </c>
      <c r="N267" s="263" t="str">
        <v/>
      </c>
      <c r="O267" s="258" t="str">
        <v/>
      </c>
      <c r="P267" s="258" t="str">
        <v/>
      </c>
      <c r="Q267" s="258" t="str">
        <v/>
      </c>
      <c r="R267" s="258" t="str">
        <v/>
      </c>
      <c r="S267" s="258" t="str">
        <v/>
      </c>
      <c r="T267" s="258" t="str">
        <v/>
      </c>
      <c r="U267" s="258" t="str">
        <v/>
      </c>
      <c r="V267" s="258" t="str">
        <v/>
      </c>
      <c r="W267" s="258" t="str">
        <v/>
      </c>
      <c r="X267" s="258" t="str">
        <v/>
      </c>
      <c r="Y267" s="258" t="str">
        <v/>
      </c>
      <c r="Z267" s="258" t="str">
        <v/>
      </c>
      <c r="AA267" s="258" t="str">
        <v/>
      </c>
    </row>
    <row r="268" spans="2:27" x14ac:dyDescent="0.2">
      <c r="B268" s="263" t="str">
        <v/>
      </c>
      <c r="C268" s="263" t="str">
        <v/>
      </c>
      <c r="D268" s="263" t="str">
        <v/>
      </c>
      <c r="E268" s="263" t="str">
        <v/>
      </c>
      <c r="F268" s="263" t="str">
        <v/>
      </c>
      <c r="G268" s="263" t="str">
        <v/>
      </c>
      <c r="H268" s="263" t="str">
        <v/>
      </c>
      <c r="I268" s="263" t="str">
        <v/>
      </c>
      <c r="J268" s="263" t="str">
        <v/>
      </c>
      <c r="K268" s="263" t="str">
        <v/>
      </c>
      <c r="L268" s="263" t="str">
        <v/>
      </c>
      <c r="M268" s="263" t="str">
        <v/>
      </c>
      <c r="N268" s="263" t="str">
        <v/>
      </c>
      <c r="O268" s="258" t="str">
        <v/>
      </c>
      <c r="P268" s="258" t="str">
        <v/>
      </c>
      <c r="Q268" s="258" t="str">
        <v/>
      </c>
      <c r="R268" s="258" t="str">
        <v/>
      </c>
      <c r="S268" s="258" t="str">
        <v/>
      </c>
      <c r="T268" s="258" t="str">
        <v/>
      </c>
      <c r="U268" s="258" t="str">
        <v/>
      </c>
      <c r="V268" s="258" t="str">
        <v/>
      </c>
      <c r="W268" s="258" t="str">
        <v/>
      </c>
      <c r="X268" s="258" t="str">
        <v/>
      </c>
      <c r="Y268" s="258" t="str">
        <v/>
      </c>
      <c r="Z268" s="258" t="str">
        <v/>
      </c>
      <c r="AA268" s="258" t="str">
        <v/>
      </c>
    </row>
    <row r="269" spans="2:27" x14ac:dyDescent="0.2">
      <c r="B269" s="263" t="str">
        <v/>
      </c>
      <c r="C269" s="263" t="str">
        <v/>
      </c>
      <c r="D269" s="263" t="str">
        <v/>
      </c>
      <c r="E269" s="263" t="str">
        <v/>
      </c>
      <c r="F269" s="263" t="str">
        <v/>
      </c>
      <c r="G269" s="263" t="str">
        <v/>
      </c>
      <c r="H269" s="263" t="str">
        <v/>
      </c>
      <c r="I269" s="263" t="str">
        <v/>
      </c>
      <c r="J269" s="263" t="str">
        <v/>
      </c>
      <c r="K269" s="263" t="str">
        <v/>
      </c>
      <c r="L269" s="263" t="str">
        <v/>
      </c>
      <c r="M269" s="263" t="str">
        <v/>
      </c>
      <c r="N269" s="263" t="str">
        <v/>
      </c>
      <c r="O269" s="258" t="str">
        <v/>
      </c>
      <c r="P269" s="258" t="str">
        <v/>
      </c>
      <c r="Q269" s="258" t="str">
        <v/>
      </c>
      <c r="R269" s="258" t="str">
        <v/>
      </c>
      <c r="S269" s="258" t="str">
        <v/>
      </c>
      <c r="T269" s="258" t="str">
        <v/>
      </c>
      <c r="U269" s="258" t="str">
        <v/>
      </c>
      <c r="V269" s="258" t="str">
        <v/>
      </c>
      <c r="W269" s="258" t="str">
        <v/>
      </c>
      <c r="X269" s="258" t="str">
        <v/>
      </c>
      <c r="Y269" s="258" t="str">
        <v/>
      </c>
      <c r="Z269" s="258" t="str">
        <v/>
      </c>
      <c r="AA269" s="258" t="str">
        <v/>
      </c>
    </row>
    <row r="270" spans="2:27" x14ac:dyDescent="0.2">
      <c r="B270" s="263" t="str">
        <v/>
      </c>
      <c r="C270" s="263" t="str">
        <v/>
      </c>
      <c r="D270" s="263" t="str">
        <v/>
      </c>
      <c r="E270" s="263" t="str">
        <v/>
      </c>
      <c r="F270" s="263" t="str">
        <v/>
      </c>
      <c r="G270" s="263" t="str">
        <v/>
      </c>
      <c r="H270" s="263" t="str">
        <v/>
      </c>
      <c r="I270" s="263" t="str">
        <v/>
      </c>
      <c r="J270" s="263" t="str">
        <v/>
      </c>
      <c r="K270" s="263" t="str">
        <v/>
      </c>
      <c r="L270" s="263" t="str">
        <v/>
      </c>
      <c r="M270" s="263" t="str">
        <v/>
      </c>
      <c r="N270" s="263" t="str">
        <v/>
      </c>
      <c r="O270" s="258" t="str">
        <v/>
      </c>
      <c r="P270" s="258" t="str">
        <v/>
      </c>
      <c r="Q270" s="258" t="str">
        <v/>
      </c>
      <c r="R270" s="258" t="str">
        <v/>
      </c>
      <c r="S270" s="258" t="str">
        <v/>
      </c>
      <c r="T270" s="258" t="str">
        <v/>
      </c>
      <c r="U270" s="258" t="str">
        <v/>
      </c>
      <c r="V270" s="258" t="str">
        <v/>
      </c>
      <c r="W270" s="258" t="str">
        <v/>
      </c>
      <c r="X270" s="258" t="str">
        <v/>
      </c>
      <c r="Y270" s="258" t="str">
        <v/>
      </c>
      <c r="Z270" s="258" t="str">
        <v/>
      </c>
      <c r="AA270" s="258" t="str">
        <v/>
      </c>
    </row>
    <row r="271" spans="2:27" x14ac:dyDescent="0.2">
      <c r="B271" s="263" t="str">
        <v/>
      </c>
      <c r="C271" s="263" t="str">
        <v/>
      </c>
      <c r="D271" s="263" t="str">
        <v/>
      </c>
      <c r="E271" s="263" t="str">
        <v/>
      </c>
      <c r="F271" s="263" t="str">
        <v/>
      </c>
      <c r="G271" s="263" t="str">
        <v/>
      </c>
      <c r="H271" s="263" t="str">
        <v/>
      </c>
      <c r="I271" s="263" t="str">
        <v/>
      </c>
      <c r="J271" s="263" t="str">
        <v/>
      </c>
      <c r="K271" s="263" t="str">
        <v/>
      </c>
      <c r="L271" s="263" t="str">
        <v/>
      </c>
      <c r="M271" s="263" t="str">
        <v/>
      </c>
      <c r="N271" s="263" t="str">
        <v/>
      </c>
      <c r="O271" s="258" t="str">
        <v/>
      </c>
      <c r="P271" s="258" t="str">
        <v/>
      </c>
      <c r="Q271" s="258" t="str">
        <v/>
      </c>
      <c r="R271" s="258" t="str">
        <v/>
      </c>
      <c r="S271" s="258" t="str">
        <v/>
      </c>
      <c r="T271" s="258" t="str">
        <v/>
      </c>
      <c r="U271" s="258" t="str">
        <v/>
      </c>
      <c r="V271" s="258" t="str">
        <v/>
      </c>
      <c r="W271" s="258" t="str">
        <v/>
      </c>
      <c r="X271" s="258" t="str">
        <v/>
      </c>
      <c r="Y271" s="258" t="str">
        <v/>
      </c>
      <c r="Z271" s="258" t="str">
        <v/>
      </c>
      <c r="AA271" s="258" t="str">
        <v/>
      </c>
    </row>
    <row r="272" spans="2:27" x14ac:dyDescent="0.2">
      <c r="B272" s="263" t="str">
        <v/>
      </c>
      <c r="C272" s="263" t="str">
        <v/>
      </c>
      <c r="D272" s="263" t="str">
        <v/>
      </c>
      <c r="E272" s="263" t="str">
        <v/>
      </c>
      <c r="F272" s="263" t="str">
        <v/>
      </c>
      <c r="G272" s="263" t="str">
        <v/>
      </c>
      <c r="H272" s="263" t="str">
        <v/>
      </c>
      <c r="I272" s="263" t="str">
        <v/>
      </c>
      <c r="J272" s="263" t="str">
        <v/>
      </c>
      <c r="K272" s="263" t="str">
        <v/>
      </c>
      <c r="L272" s="263" t="str">
        <v/>
      </c>
      <c r="M272" s="263" t="str">
        <v/>
      </c>
      <c r="N272" s="263" t="str">
        <v/>
      </c>
      <c r="O272" s="258" t="str">
        <v/>
      </c>
      <c r="P272" s="258" t="str">
        <v/>
      </c>
      <c r="Q272" s="258" t="str">
        <v/>
      </c>
      <c r="R272" s="258" t="str">
        <v/>
      </c>
      <c r="S272" s="258" t="str">
        <v/>
      </c>
      <c r="T272" s="258" t="str">
        <v/>
      </c>
      <c r="U272" s="258" t="str">
        <v/>
      </c>
      <c r="V272" s="258" t="str">
        <v/>
      </c>
      <c r="W272" s="258" t="str">
        <v/>
      </c>
      <c r="X272" s="258" t="str">
        <v/>
      </c>
      <c r="Y272" s="258" t="str">
        <v/>
      </c>
      <c r="Z272" s="258" t="str">
        <v/>
      </c>
      <c r="AA272" s="258" t="str">
        <v/>
      </c>
    </row>
    <row r="273" spans="2:27" x14ac:dyDescent="0.2">
      <c r="B273" s="263" t="str">
        <v/>
      </c>
      <c r="C273" s="263" t="str">
        <v/>
      </c>
      <c r="D273" s="263" t="str">
        <v/>
      </c>
      <c r="E273" s="263" t="str">
        <v/>
      </c>
      <c r="F273" s="263" t="str">
        <v/>
      </c>
      <c r="G273" s="263" t="str">
        <v/>
      </c>
      <c r="H273" s="263" t="str">
        <v/>
      </c>
      <c r="I273" s="263" t="str">
        <v/>
      </c>
      <c r="J273" s="263" t="str">
        <v/>
      </c>
      <c r="K273" s="263" t="str">
        <v/>
      </c>
      <c r="L273" s="263" t="str">
        <v/>
      </c>
      <c r="M273" s="263" t="str">
        <v/>
      </c>
      <c r="N273" s="263" t="str">
        <v/>
      </c>
      <c r="O273" s="258" t="str">
        <v/>
      </c>
      <c r="P273" s="258" t="str">
        <v/>
      </c>
      <c r="Q273" s="258" t="str">
        <v/>
      </c>
      <c r="R273" s="258" t="str">
        <v/>
      </c>
      <c r="S273" s="258" t="str">
        <v/>
      </c>
      <c r="T273" s="258" t="str">
        <v/>
      </c>
      <c r="U273" s="258" t="str">
        <v/>
      </c>
      <c r="V273" s="258" t="str">
        <v/>
      </c>
      <c r="W273" s="258" t="str">
        <v/>
      </c>
      <c r="X273" s="258" t="str">
        <v/>
      </c>
      <c r="Y273" s="258" t="str">
        <v/>
      </c>
      <c r="Z273" s="258" t="str">
        <v/>
      </c>
      <c r="AA273" s="258" t="str">
        <v/>
      </c>
    </row>
    <row r="274" spans="2:27" x14ac:dyDescent="0.2">
      <c r="B274" s="263" t="str">
        <v/>
      </c>
      <c r="C274" s="263" t="str">
        <v/>
      </c>
      <c r="D274" s="263" t="str">
        <v/>
      </c>
      <c r="E274" s="263" t="str">
        <v/>
      </c>
      <c r="F274" s="263" t="str">
        <v/>
      </c>
      <c r="G274" s="263" t="str">
        <v/>
      </c>
      <c r="H274" s="263" t="str">
        <v/>
      </c>
      <c r="I274" s="263" t="str">
        <v/>
      </c>
      <c r="J274" s="263" t="str">
        <v/>
      </c>
      <c r="K274" s="263" t="str">
        <v/>
      </c>
      <c r="L274" s="263" t="str">
        <v/>
      </c>
      <c r="M274" s="263" t="str">
        <v/>
      </c>
      <c r="N274" s="263" t="str">
        <v/>
      </c>
      <c r="O274" s="258" t="str">
        <v/>
      </c>
      <c r="P274" s="258" t="str">
        <v/>
      </c>
      <c r="Q274" s="258" t="str">
        <v/>
      </c>
      <c r="R274" s="258" t="str">
        <v/>
      </c>
      <c r="S274" s="258" t="str">
        <v/>
      </c>
      <c r="T274" s="258" t="str">
        <v/>
      </c>
      <c r="U274" s="258" t="str">
        <v/>
      </c>
      <c r="V274" s="258" t="str">
        <v/>
      </c>
      <c r="W274" s="258" t="str">
        <v/>
      </c>
      <c r="X274" s="258" t="str">
        <v/>
      </c>
      <c r="Y274" s="258" t="str">
        <v/>
      </c>
      <c r="Z274" s="258" t="str">
        <v/>
      </c>
      <c r="AA274" s="258" t="str">
        <v/>
      </c>
    </row>
    <row r="275" spans="2:27" x14ac:dyDescent="0.2">
      <c r="B275" s="263" t="str">
        <v/>
      </c>
      <c r="C275" s="263" t="str">
        <v/>
      </c>
      <c r="D275" s="263" t="str">
        <v/>
      </c>
      <c r="E275" s="263" t="str">
        <v/>
      </c>
      <c r="F275" s="263" t="str">
        <v/>
      </c>
      <c r="G275" s="263" t="str">
        <v/>
      </c>
      <c r="H275" s="263" t="str">
        <v/>
      </c>
      <c r="I275" s="263" t="str">
        <v/>
      </c>
      <c r="J275" s="263" t="str">
        <v/>
      </c>
      <c r="K275" s="263" t="str">
        <v/>
      </c>
      <c r="L275" s="263" t="str">
        <v/>
      </c>
      <c r="M275" s="263" t="str">
        <v/>
      </c>
      <c r="N275" s="263" t="str">
        <v/>
      </c>
      <c r="O275" s="258" t="str">
        <v/>
      </c>
      <c r="P275" s="258" t="str">
        <v/>
      </c>
      <c r="Q275" s="258" t="str">
        <v/>
      </c>
      <c r="R275" s="258" t="str">
        <v/>
      </c>
      <c r="S275" s="258" t="str">
        <v/>
      </c>
      <c r="T275" s="258" t="str">
        <v/>
      </c>
      <c r="U275" s="258" t="str">
        <v/>
      </c>
      <c r="V275" s="258" t="str">
        <v/>
      </c>
      <c r="W275" s="258" t="str">
        <v/>
      </c>
      <c r="X275" s="258" t="str">
        <v/>
      </c>
      <c r="Y275" s="258" t="str">
        <v/>
      </c>
      <c r="Z275" s="258" t="str">
        <v/>
      </c>
      <c r="AA275" s="258" t="str">
        <v/>
      </c>
    </row>
    <row r="276" spans="2:27" x14ac:dyDescent="0.2">
      <c r="B276" s="263" t="str">
        <v/>
      </c>
      <c r="C276" s="263" t="str">
        <v/>
      </c>
      <c r="D276" s="263" t="str">
        <v/>
      </c>
      <c r="E276" s="263" t="str">
        <v/>
      </c>
      <c r="F276" s="263" t="str">
        <v/>
      </c>
      <c r="G276" s="263" t="str">
        <v/>
      </c>
      <c r="H276" s="263" t="str">
        <v/>
      </c>
      <c r="I276" s="263" t="str">
        <v/>
      </c>
      <c r="J276" s="263" t="str">
        <v/>
      </c>
      <c r="K276" s="263" t="str">
        <v/>
      </c>
      <c r="L276" s="263" t="str">
        <v/>
      </c>
      <c r="M276" s="263" t="str">
        <v/>
      </c>
      <c r="N276" s="263" t="str">
        <v/>
      </c>
      <c r="O276" s="258" t="str">
        <v/>
      </c>
      <c r="P276" s="258" t="str">
        <v/>
      </c>
      <c r="Q276" s="258" t="str">
        <v/>
      </c>
      <c r="R276" s="258" t="str">
        <v/>
      </c>
      <c r="S276" s="258" t="str">
        <v/>
      </c>
      <c r="T276" s="258" t="str">
        <v/>
      </c>
      <c r="U276" s="258" t="str">
        <v/>
      </c>
      <c r="V276" s="258" t="str">
        <v/>
      </c>
      <c r="W276" s="258" t="str">
        <v/>
      </c>
      <c r="X276" s="258" t="str">
        <v/>
      </c>
      <c r="Y276" s="258" t="str">
        <v/>
      </c>
      <c r="Z276" s="258" t="str">
        <v/>
      </c>
      <c r="AA276" s="258" t="str">
        <v/>
      </c>
    </row>
    <row r="277" spans="2:27" x14ac:dyDescent="0.2">
      <c r="B277" s="263" t="str">
        <v/>
      </c>
      <c r="C277" s="263" t="str">
        <v/>
      </c>
      <c r="D277" s="263" t="str">
        <v/>
      </c>
      <c r="E277" s="263" t="str">
        <v/>
      </c>
      <c r="F277" s="263" t="str">
        <v/>
      </c>
      <c r="G277" s="263" t="str">
        <v/>
      </c>
      <c r="H277" s="263" t="str">
        <v/>
      </c>
      <c r="I277" s="263" t="str">
        <v/>
      </c>
      <c r="J277" s="263" t="str">
        <v/>
      </c>
      <c r="K277" s="263" t="str">
        <v/>
      </c>
      <c r="L277" s="263" t="str">
        <v/>
      </c>
      <c r="M277" s="263" t="str">
        <v/>
      </c>
      <c r="N277" s="263" t="str">
        <v/>
      </c>
      <c r="O277" s="258" t="str">
        <v/>
      </c>
      <c r="P277" s="258" t="str">
        <v/>
      </c>
      <c r="Q277" s="258" t="str">
        <v/>
      </c>
      <c r="R277" s="258" t="str">
        <v/>
      </c>
      <c r="S277" s="258" t="str">
        <v/>
      </c>
      <c r="T277" s="258" t="str">
        <v/>
      </c>
      <c r="U277" s="258" t="str">
        <v/>
      </c>
      <c r="V277" s="258" t="str">
        <v/>
      </c>
      <c r="W277" s="258" t="str">
        <v/>
      </c>
      <c r="X277" s="258" t="str">
        <v/>
      </c>
      <c r="Y277" s="258" t="str">
        <v/>
      </c>
      <c r="Z277" s="258" t="str">
        <v/>
      </c>
      <c r="AA277" s="258" t="str">
        <v/>
      </c>
    </row>
    <row r="278" spans="2:27" x14ac:dyDescent="0.2">
      <c r="B278" s="263" t="str">
        <v/>
      </c>
      <c r="C278" s="263" t="str">
        <v/>
      </c>
      <c r="D278" s="263" t="str">
        <v/>
      </c>
      <c r="E278" s="263" t="str">
        <v/>
      </c>
      <c r="F278" s="263" t="str">
        <v/>
      </c>
      <c r="G278" s="263" t="str">
        <v/>
      </c>
      <c r="H278" s="263" t="str">
        <v/>
      </c>
      <c r="I278" s="263" t="str">
        <v/>
      </c>
      <c r="J278" s="263" t="str">
        <v/>
      </c>
      <c r="K278" s="263" t="str">
        <v/>
      </c>
      <c r="L278" s="263" t="str">
        <v/>
      </c>
      <c r="M278" s="263" t="str">
        <v/>
      </c>
      <c r="N278" s="263" t="str">
        <v/>
      </c>
      <c r="O278" s="258" t="str">
        <v/>
      </c>
      <c r="P278" s="258" t="str">
        <v/>
      </c>
      <c r="Q278" s="258" t="str">
        <v/>
      </c>
      <c r="R278" s="258" t="str">
        <v/>
      </c>
      <c r="S278" s="258" t="str">
        <v/>
      </c>
      <c r="T278" s="258" t="str">
        <v/>
      </c>
      <c r="U278" s="258" t="str">
        <v/>
      </c>
      <c r="V278" s="258" t="str">
        <v/>
      </c>
      <c r="W278" s="258" t="str">
        <v/>
      </c>
      <c r="X278" s="258" t="str">
        <v/>
      </c>
      <c r="Y278" s="258" t="str">
        <v/>
      </c>
      <c r="Z278" s="258" t="str">
        <v/>
      </c>
      <c r="AA278" s="258" t="str">
        <v/>
      </c>
    </row>
    <row r="279" spans="2:27" x14ac:dyDescent="0.2">
      <c r="B279" s="263" t="str">
        <v/>
      </c>
      <c r="C279" s="263" t="str">
        <v/>
      </c>
      <c r="D279" s="263" t="str">
        <v/>
      </c>
      <c r="E279" s="263" t="str">
        <v/>
      </c>
      <c r="F279" s="263" t="str">
        <v/>
      </c>
      <c r="G279" s="263" t="str">
        <v/>
      </c>
      <c r="H279" s="263" t="str">
        <v/>
      </c>
      <c r="I279" s="263" t="str">
        <v/>
      </c>
      <c r="J279" s="263" t="str">
        <v/>
      </c>
      <c r="K279" s="263" t="str">
        <v/>
      </c>
      <c r="L279" s="263" t="str">
        <v/>
      </c>
      <c r="M279" s="263" t="str">
        <v/>
      </c>
      <c r="N279" s="263" t="str">
        <v/>
      </c>
      <c r="O279" s="258" t="str">
        <v/>
      </c>
      <c r="P279" s="258" t="str">
        <v/>
      </c>
      <c r="Q279" s="258" t="str">
        <v/>
      </c>
      <c r="R279" s="258" t="str">
        <v/>
      </c>
      <c r="S279" s="258" t="str">
        <v/>
      </c>
      <c r="T279" s="258" t="str">
        <v/>
      </c>
      <c r="U279" s="258" t="str">
        <v/>
      </c>
      <c r="V279" s="258" t="str">
        <v/>
      </c>
      <c r="W279" s="258" t="str">
        <v/>
      </c>
      <c r="X279" s="258" t="str">
        <v/>
      </c>
      <c r="Y279" s="258" t="str">
        <v/>
      </c>
      <c r="Z279" s="258" t="str">
        <v/>
      </c>
      <c r="AA279" s="258" t="str">
        <v/>
      </c>
    </row>
    <row r="280" spans="2:27" x14ac:dyDescent="0.2">
      <c r="B280" s="263" t="str">
        <v/>
      </c>
      <c r="C280" s="263" t="str">
        <v/>
      </c>
      <c r="D280" s="263" t="str">
        <v/>
      </c>
      <c r="E280" s="263" t="str">
        <v/>
      </c>
      <c r="F280" s="263" t="str">
        <v/>
      </c>
      <c r="G280" s="263" t="str">
        <v/>
      </c>
      <c r="H280" s="263" t="str">
        <v/>
      </c>
      <c r="I280" s="263" t="str">
        <v/>
      </c>
      <c r="J280" s="263" t="str">
        <v/>
      </c>
      <c r="K280" s="263" t="str">
        <v/>
      </c>
      <c r="L280" s="263" t="str">
        <v/>
      </c>
      <c r="M280" s="263" t="str">
        <v/>
      </c>
      <c r="N280" s="263" t="str">
        <v/>
      </c>
      <c r="O280" s="258" t="str">
        <v/>
      </c>
      <c r="P280" s="258" t="str">
        <v/>
      </c>
      <c r="Q280" s="258" t="str">
        <v/>
      </c>
      <c r="R280" s="258" t="str">
        <v/>
      </c>
      <c r="S280" s="258" t="str">
        <v/>
      </c>
      <c r="T280" s="258" t="str">
        <v/>
      </c>
      <c r="U280" s="258" t="str">
        <v/>
      </c>
      <c r="V280" s="258" t="str">
        <v/>
      </c>
      <c r="W280" s="258" t="str">
        <v/>
      </c>
      <c r="X280" s="258" t="str">
        <v/>
      </c>
      <c r="Y280" s="258" t="str">
        <v/>
      </c>
      <c r="Z280" s="258" t="str">
        <v/>
      </c>
      <c r="AA280" s="258" t="str">
        <v/>
      </c>
    </row>
    <row r="281" spans="2:27" x14ac:dyDescent="0.2">
      <c r="B281" s="263" t="str">
        <v/>
      </c>
      <c r="C281" s="263" t="str">
        <v/>
      </c>
      <c r="D281" s="263" t="str">
        <v/>
      </c>
      <c r="E281" s="263" t="str">
        <v/>
      </c>
      <c r="F281" s="263" t="str">
        <v/>
      </c>
      <c r="G281" s="263" t="str">
        <v/>
      </c>
      <c r="H281" s="263" t="str">
        <v/>
      </c>
      <c r="I281" s="263" t="str">
        <v/>
      </c>
      <c r="J281" s="263" t="str">
        <v/>
      </c>
      <c r="K281" s="263" t="str">
        <v/>
      </c>
      <c r="L281" s="263" t="str">
        <v/>
      </c>
      <c r="M281" s="263" t="str">
        <v/>
      </c>
      <c r="N281" s="263" t="str">
        <v/>
      </c>
      <c r="O281" s="258" t="str">
        <v/>
      </c>
      <c r="P281" s="258" t="str">
        <v/>
      </c>
      <c r="Q281" s="258" t="str">
        <v/>
      </c>
      <c r="R281" s="258" t="str">
        <v/>
      </c>
      <c r="S281" s="258" t="str">
        <v/>
      </c>
      <c r="T281" s="258" t="str">
        <v/>
      </c>
      <c r="U281" s="258" t="str">
        <v/>
      </c>
      <c r="V281" s="258" t="str">
        <v/>
      </c>
      <c r="W281" s="258" t="str">
        <v/>
      </c>
      <c r="X281" s="258" t="str">
        <v/>
      </c>
      <c r="Y281" s="258" t="str">
        <v/>
      </c>
      <c r="Z281" s="258" t="str">
        <v/>
      </c>
      <c r="AA281" s="258" t="str">
        <v/>
      </c>
    </row>
    <row r="282" spans="2:27" x14ac:dyDescent="0.2">
      <c r="B282" s="263" t="str">
        <v/>
      </c>
      <c r="C282" s="263" t="str">
        <v/>
      </c>
      <c r="D282" s="263" t="str">
        <v/>
      </c>
      <c r="E282" s="263" t="str">
        <v/>
      </c>
      <c r="F282" s="263" t="str">
        <v/>
      </c>
      <c r="G282" s="263" t="str">
        <v/>
      </c>
      <c r="H282" s="263" t="str">
        <v/>
      </c>
      <c r="I282" s="263" t="str">
        <v/>
      </c>
      <c r="J282" s="263" t="str">
        <v/>
      </c>
      <c r="K282" s="263" t="str">
        <v/>
      </c>
      <c r="L282" s="263" t="str">
        <v/>
      </c>
      <c r="M282" s="263" t="str">
        <v/>
      </c>
      <c r="N282" s="263" t="str">
        <v/>
      </c>
      <c r="O282" s="258" t="str">
        <v/>
      </c>
      <c r="P282" s="258" t="str">
        <v/>
      </c>
      <c r="Q282" s="258" t="str">
        <v/>
      </c>
      <c r="R282" s="258" t="str">
        <v/>
      </c>
      <c r="S282" s="258" t="str">
        <v/>
      </c>
      <c r="T282" s="258" t="str">
        <v/>
      </c>
      <c r="U282" s="258" t="str">
        <v/>
      </c>
      <c r="V282" s="258" t="str">
        <v/>
      </c>
      <c r="W282" s="258" t="str">
        <v/>
      </c>
      <c r="X282" s="258" t="str">
        <v/>
      </c>
      <c r="Y282" s="258" t="str">
        <v/>
      </c>
      <c r="Z282" s="258" t="str">
        <v/>
      </c>
      <c r="AA282" s="258" t="str">
        <v/>
      </c>
    </row>
    <row r="283" spans="2:27" x14ac:dyDescent="0.2">
      <c r="B283" s="263" t="str">
        <v/>
      </c>
      <c r="C283" s="263" t="str">
        <v/>
      </c>
      <c r="D283" s="263" t="str">
        <v/>
      </c>
      <c r="E283" s="263" t="str">
        <v/>
      </c>
      <c r="F283" s="263" t="str">
        <v/>
      </c>
      <c r="G283" s="263" t="str">
        <v/>
      </c>
      <c r="H283" s="263" t="str">
        <v/>
      </c>
      <c r="I283" s="263" t="str">
        <v/>
      </c>
      <c r="J283" s="263" t="str">
        <v/>
      </c>
      <c r="K283" s="263" t="str">
        <v/>
      </c>
      <c r="L283" s="263" t="str">
        <v/>
      </c>
      <c r="M283" s="263" t="str">
        <v/>
      </c>
      <c r="N283" s="263" t="str">
        <v/>
      </c>
      <c r="O283" s="258" t="str">
        <v/>
      </c>
      <c r="P283" s="258" t="str">
        <v/>
      </c>
      <c r="Q283" s="258" t="str">
        <v/>
      </c>
      <c r="R283" s="258" t="str">
        <v/>
      </c>
      <c r="S283" s="258" t="str">
        <v/>
      </c>
      <c r="T283" s="258" t="str">
        <v/>
      </c>
      <c r="U283" s="258" t="str">
        <v/>
      </c>
      <c r="V283" s="258" t="str">
        <v/>
      </c>
      <c r="W283" s="258" t="str">
        <v/>
      </c>
      <c r="X283" s="258" t="str">
        <v/>
      </c>
      <c r="Y283" s="258" t="str">
        <v/>
      </c>
      <c r="Z283" s="258" t="str">
        <v/>
      </c>
      <c r="AA283" s="258" t="str">
        <v/>
      </c>
    </row>
    <row r="284" spans="2:27" x14ac:dyDescent="0.2">
      <c r="B284" s="263" t="str">
        <v/>
      </c>
      <c r="C284" s="263" t="str">
        <v/>
      </c>
      <c r="D284" s="263" t="str">
        <v/>
      </c>
      <c r="E284" s="263" t="str">
        <v/>
      </c>
      <c r="F284" s="263" t="str">
        <v/>
      </c>
      <c r="G284" s="263" t="str">
        <v/>
      </c>
      <c r="H284" s="263" t="str">
        <v/>
      </c>
      <c r="I284" s="263" t="str">
        <v/>
      </c>
      <c r="J284" s="263" t="str">
        <v/>
      </c>
      <c r="K284" s="263" t="str">
        <v/>
      </c>
      <c r="L284" s="263" t="str">
        <v/>
      </c>
      <c r="M284" s="263" t="str">
        <v/>
      </c>
      <c r="N284" s="263" t="str">
        <v/>
      </c>
      <c r="O284" s="258" t="str">
        <v/>
      </c>
      <c r="P284" s="258" t="str">
        <v/>
      </c>
      <c r="Q284" s="258" t="str">
        <v/>
      </c>
      <c r="R284" s="258" t="str">
        <v/>
      </c>
      <c r="S284" s="258" t="str">
        <v/>
      </c>
      <c r="T284" s="258" t="str">
        <v/>
      </c>
      <c r="U284" s="258" t="str">
        <v/>
      </c>
      <c r="V284" s="258" t="str">
        <v/>
      </c>
      <c r="W284" s="258" t="str">
        <v/>
      </c>
      <c r="X284" s="258" t="str">
        <v/>
      </c>
      <c r="Y284" s="258" t="str">
        <v/>
      </c>
      <c r="Z284" s="258" t="str">
        <v/>
      </c>
      <c r="AA284" s="258" t="str">
        <v/>
      </c>
    </row>
    <row r="285" spans="2:27" x14ac:dyDescent="0.2">
      <c r="B285" s="263" t="str">
        <v/>
      </c>
      <c r="C285" s="263" t="str">
        <v/>
      </c>
      <c r="D285" s="263" t="str">
        <v/>
      </c>
      <c r="E285" s="263" t="str">
        <v/>
      </c>
      <c r="F285" s="263" t="str">
        <v/>
      </c>
      <c r="G285" s="263" t="str">
        <v/>
      </c>
      <c r="H285" s="263" t="str">
        <v/>
      </c>
      <c r="I285" s="263" t="str">
        <v/>
      </c>
      <c r="J285" s="263" t="str">
        <v/>
      </c>
      <c r="K285" s="263" t="str">
        <v/>
      </c>
      <c r="L285" s="263" t="str">
        <v/>
      </c>
      <c r="M285" s="263" t="str">
        <v/>
      </c>
      <c r="N285" s="263" t="str">
        <v/>
      </c>
      <c r="O285" s="258" t="str">
        <v/>
      </c>
      <c r="P285" s="258" t="str">
        <v/>
      </c>
      <c r="Q285" s="258" t="str">
        <v/>
      </c>
      <c r="R285" s="258" t="str">
        <v/>
      </c>
      <c r="S285" s="258" t="str">
        <v/>
      </c>
      <c r="T285" s="258" t="str">
        <v/>
      </c>
      <c r="U285" s="258" t="str">
        <v/>
      </c>
      <c r="V285" s="258" t="str">
        <v/>
      </c>
      <c r="W285" s="258" t="str">
        <v/>
      </c>
      <c r="X285" s="258" t="str">
        <v/>
      </c>
      <c r="Y285" s="258" t="str">
        <v/>
      </c>
      <c r="Z285" s="258" t="str">
        <v/>
      </c>
      <c r="AA285" s="258" t="str">
        <v/>
      </c>
    </row>
    <row r="286" spans="2:27" x14ac:dyDescent="0.2">
      <c r="B286" s="263" t="str">
        <v/>
      </c>
      <c r="C286" s="263" t="str">
        <v/>
      </c>
      <c r="D286" s="263" t="str">
        <v/>
      </c>
      <c r="E286" s="263" t="str">
        <v/>
      </c>
      <c r="F286" s="263" t="str">
        <v/>
      </c>
      <c r="G286" s="263" t="str">
        <v/>
      </c>
      <c r="H286" s="263" t="str">
        <v/>
      </c>
      <c r="I286" s="263" t="str">
        <v/>
      </c>
      <c r="J286" s="263" t="str">
        <v/>
      </c>
      <c r="K286" s="263" t="str">
        <v/>
      </c>
      <c r="L286" s="263" t="str">
        <v/>
      </c>
      <c r="M286" s="263" t="str">
        <v/>
      </c>
      <c r="N286" s="263" t="str">
        <v/>
      </c>
      <c r="O286" s="258" t="str">
        <v/>
      </c>
      <c r="P286" s="258" t="str">
        <v/>
      </c>
      <c r="Q286" s="258" t="str">
        <v/>
      </c>
      <c r="R286" s="258" t="str">
        <v/>
      </c>
      <c r="S286" s="258" t="str">
        <v/>
      </c>
      <c r="T286" s="258" t="str">
        <v/>
      </c>
      <c r="U286" s="258" t="str">
        <v/>
      </c>
      <c r="V286" s="258" t="str">
        <v/>
      </c>
      <c r="W286" s="258" t="str">
        <v/>
      </c>
      <c r="X286" s="258" t="str">
        <v/>
      </c>
      <c r="Y286" s="258" t="str">
        <v/>
      </c>
      <c r="Z286" s="258" t="str">
        <v/>
      </c>
      <c r="AA286" s="258" t="str">
        <v/>
      </c>
    </row>
    <row r="287" spans="2:27" x14ac:dyDescent="0.2">
      <c r="B287" s="263" t="str">
        <v/>
      </c>
      <c r="C287" s="263" t="str">
        <v/>
      </c>
      <c r="D287" s="263" t="str">
        <v/>
      </c>
      <c r="E287" s="263" t="str">
        <v/>
      </c>
      <c r="F287" s="263" t="str">
        <v/>
      </c>
      <c r="G287" s="263" t="str">
        <v/>
      </c>
      <c r="H287" s="263" t="str">
        <v/>
      </c>
      <c r="I287" s="263" t="str">
        <v/>
      </c>
      <c r="J287" s="263" t="str">
        <v/>
      </c>
      <c r="K287" s="263" t="str">
        <v/>
      </c>
      <c r="L287" s="263" t="str">
        <v/>
      </c>
      <c r="M287" s="263" t="str">
        <v/>
      </c>
      <c r="N287" s="263" t="str">
        <v/>
      </c>
      <c r="O287" s="258" t="str">
        <v/>
      </c>
      <c r="P287" s="258" t="str">
        <v/>
      </c>
      <c r="Q287" s="258" t="str">
        <v/>
      </c>
      <c r="R287" s="258" t="str">
        <v/>
      </c>
      <c r="S287" s="258" t="str">
        <v/>
      </c>
      <c r="T287" s="258" t="str">
        <v/>
      </c>
      <c r="U287" s="258" t="str">
        <v/>
      </c>
      <c r="V287" s="258" t="str">
        <v/>
      </c>
      <c r="W287" s="258" t="str">
        <v/>
      </c>
      <c r="X287" s="258" t="str">
        <v/>
      </c>
      <c r="Y287" s="258" t="str">
        <v/>
      </c>
      <c r="Z287" s="258" t="str">
        <v/>
      </c>
      <c r="AA287" s="258" t="str">
        <v/>
      </c>
    </row>
    <row r="288" spans="2:27" x14ac:dyDescent="0.2">
      <c r="B288" s="263" t="str">
        <v/>
      </c>
      <c r="C288" s="263" t="str">
        <v/>
      </c>
      <c r="D288" s="263" t="str">
        <v/>
      </c>
      <c r="E288" s="263" t="str">
        <v/>
      </c>
      <c r="F288" s="263" t="str">
        <v/>
      </c>
      <c r="G288" s="263" t="str">
        <v/>
      </c>
      <c r="H288" s="263" t="str">
        <v/>
      </c>
      <c r="I288" s="263" t="str">
        <v/>
      </c>
      <c r="J288" s="263" t="str">
        <v/>
      </c>
      <c r="K288" s="263" t="str">
        <v/>
      </c>
      <c r="L288" s="263" t="str">
        <v/>
      </c>
      <c r="M288" s="263" t="str">
        <v/>
      </c>
      <c r="N288" s="263" t="str">
        <v/>
      </c>
      <c r="O288" s="258" t="str">
        <v/>
      </c>
      <c r="P288" s="258" t="str">
        <v/>
      </c>
      <c r="Q288" s="258" t="str">
        <v/>
      </c>
      <c r="R288" s="258" t="str">
        <v/>
      </c>
      <c r="S288" s="258" t="str">
        <v/>
      </c>
      <c r="T288" s="258" t="str">
        <v/>
      </c>
      <c r="U288" s="258" t="str">
        <v/>
      </c>
      <c r="V288" s="258" t="str">
        <v/>
      </c>
      <c r="W288" s="258" t="str">
        <v/>
      </c>
      <c r="X288" s="258" t="str">
        <v/>
      </c>
      <c r="Y288" s="258" t="str">
        <v/>
      </c>
      <c r="Z288" s="258" t="str">
        <v/>
      </c>
      <c r="AA288" s="258" t="str">
        <v/>
      </c>
    </row>
    <row r="289" spans="2:27" x14ac:dyDescent="0.2">
      <c r="B289" s="263" t="str">
        <v/>
      </c>
      <c r="C289" s="263" t="str">
        <v/>
      </c>
      <c r="D289" s="263" t="str">
        <v/>
      </c>
      <c r="E289" s="263" t="str">
        <v/>
      </c>
      <c r="F289" s="263" t="str">
        <v/>
      </c>
      <c r="G289" s="263" t="str">
        <v/>
      </c>
      <c r="H289" s="263" t="str">
        <v/>
      </c>
      <c r="I289" s="263" t="str">
        <v/>
      </c>
      <c r="J289" s="263" t="str">
        <v/>
      </c>
      <c r="K289" s="263" t="str">
        <v/>
      </c>
      <c r="L289" s="263" t="str">
        <v/>
      </c>
      <c r="M289" s="263" t="str">
        <v/>
      </c>
      <c r="N289" s="263" t="str">
        <v/>
      </c>
      <c r="O289" s="258" t="str">
        <v/>
      </c>
      <c r="P289" s="258" t="str">
        <v/>
      </c>
      <c r="Q289" s="258" t="str">
        <v/>
      </c>
      <c r="R289" s="258" t="str">
        <v/>
      </c>
      <c r="S289" s="258" t="str">
        <v/>
      </c>
      <c r="T289" s="258" t="str">
        <v/>
      </c>
      <c r="U289" s="258" t="str">
        <v/>
      </c>
      <c r="V289" s="258" t="str">
        <v/>
      </c>
      <c r="W289" s="258" t="str">
        <v/>
      </c>
      <c r="X289" s="258" t="str">
        <v/>
      </c>
      <c r="Y289" s="258" t="str">
        <v/>
      </c>
      <c r="Z289" s="258" t="str">
        <v/>
      </c>
      <c r="AA289" s="258" t="str">
        <v/>
      </c>
    </row>
    <row r="290" spans="2:27" x14ac:dyDescent="0.2">
      <c r="B290" s="263" t="str">
        <v/>
      </c>
      <c r="C290" s="263" t="str">
        <v/>
      </c>
      <c r="D290" s="263" t="str">
        <v/>
      </c>
      <c r="E290" s="263" t="str">
        <v/>
      </c>
      <c r="F290" s="263" t="str">
        <v/>
      </c>
      <c r="G290" s="263" t="str">
        <v/>
      </c>
      <c r="H290" s="263" t="str">
        <v/>
      </c>
      <c r="I290" s="263" t="str">
        <v/>
      </c>
      <c r="J290" s="263" t="str">
        <v/>
      </c>
      <c r="K290" s="263" t="str">
        <v/>
      </c>
      <c r="L290" s="263" t="str">
        <v/>
      </c>
      <c r="M290" s="263" t="str">
        <v/>
      </c>
      <c r="N290" s="263" t="str">
        <v/>
      </c>
      <c r="O290" s="258" t="str">
        <v/>
      </c>
      <c r="P290" s="258" t="str">
        <v/>
      </c>
      <c r="Q290" s="258" t="str">
        <v/>
      </c>
      <c r="R290" s="258" t="str">
        <v/>
      </c>
      <c r="S290" s="258" t="str">
        <v/>
      </c>
      <c r="T290" s="258" t="str">
        <v/>
      </c>
      <c r="U290" s="258" t="str">
        <v/>
      </c>
      <c r="V290" s="258" t="str">
        <v/>
      </c>
      <c r="W290" s="258" t="str">
        <v/>
      </c>
      <c r="X290" s="258" t="str">
        <v/>
      </c>
      <c r="Y290" s="258" t="str">
        <v/>
      </c>
      <c r="Z290" s="258" t="str">
        <v/>
      </c>
      <c r="AA290" s="258" t="str">
        <v/>
      </c>
    </row>
    <row r="291" spans="2:27" x14ac:dyDescent="0.2">
      <c r="B291" s="263" t="str">
        <v/>
      </c>
      <c r="C291" s="263" t="str">
        <v/>
      </c>
      <c r="D291" s="263" t="str">
        <v/>
      </c>
      <c r="E291" s="263" t="str">
        <v/>
      </c>
      <c r="F291" s="263" t="str">
        <v/>
      </c>
      <c r="G291" s="263" t="str">
        <v/>
      </c>
      <c r="H291" s="263" t="str">
        <v/>
      </c>
      <c r="I291" s="263" t="str">
        <v/>
      </c>
      <c r="J291" s="263" t="str">
        <v/>
      </c>
      <c r="K291" s="263" t="str">
        <v/>
      </c>
      <c r="L291" s="263" t="str">
        <v/>
      </c>
      <c r="M291" s="263" t="str">
        <v/>
      </c>
      <c r="N291" s="263" t="str">
        <v/>
      </c>
      <c r="O291" s="258" t="str">
        <v/>
      </c>
      <c r="P291" s="258" t="str">
        <v/>
      </c>
      <c r="Q291" s="258" t="str">
        <v/>
      </c>
      <c r="R291" s="258" t="str">
        <v/>
      </c>
      <c r="S291" s="258" t="str">
        <v/>
      </c>
      <c r="T291" s="258" t="str">
        <v/>
      </c>
      <c r="U291" s="258" t="str">
        <v/>
      </c>
      <c r="V291" s="258" t="str">
        <v/>
      </c>
      <c r="W291" s="258" t="str">
        <v/>
      </c>
      <c r="X291" s="258" t="str">
        <v/>
      </c>
      <c r="Y291" s="258" t="str">
        <v/>
      </c>
      <c r="Z291" s="258" t="str">
        <v/>
      </c>
      <c r="AA291" s="258" t="str">
        <v/>
      </c>
    </row>
    <row r="292" spans="2:27" x14ac:dyDescent="0.2">
      <c r="B292" s="263" t="str">
        <v/>
      </c>
      <c r="C292" s="263" t="str">
        <v/>
      </c>
      <c r="D292" s="263" t="str">
        <v/>
      </c>
      <c r="E292" s="263" t="str">
        <v/>
      </c>
      <c r="F292" s="263" t="str">
        <v/>
      </c>
      <c r="G292" s="263" t="str">
        <v/>
      </c>
      <c r="H292" s="263" t="str">
        <v/>
      </c>
      <c r="I292" s="263" t="str">
        <v/>
      </c>
      <c r="J292" s="263" t="str">
        <v/>
      </c>
      <c r="K292" s="263" t="str">
        <v/>
      </c>
      <c r="L292" s="263" t="str">
        <v/>
      </c>
      <c r="M292" s="263" t="str">
        <v/>
      </c>
      <c r="N292" s="263" t="str">
        <v/>
      </c>
      <c r="O292" s="258" t="str">
        <v/>
      </c>
      <c r="P292" s="258" t="str">
        <v/>
      </c>
      <c r="Q292" s="258" t="str">
        <v/>
      </c>
      <c r="R292" s="258" t="str">
        <v/>
      </c>
      <c r="S292" s="258" t="str">
        <v/>
      </c>
      <c r="T292" s="258" t="str">
        <v/>
      </c>
      <c r="U292" s="258" t="str">
        <v/>
      </c>
      <c r="V292" s="258" t="str">
        <v/>
      </c>
      <c r="W292" s="258" t="str">
        <v/>
      </c>
      <c r="X292" s="258" t="str">
        <v/>
      </c>
      <c r="Y292" s="258" t="str">
        <v/>
      </c>
      <c r="Z292" s="258" t="str">
        <v/>
      </c>
      <c r="AA292" s="258" t="str">
        <v/>
      </c>
    </row>
    <row r="293" spans="2:27" x14ac:dyDescent="0.2">
      <c r="B293" s="263" t="str">
        <v/>
      </c>
      <c r="C293" s="263" t="str">
        <v/>
      </c>
      <c r="D293" s="263" t="str">
        <v/>
      </c>
      <c r="E293" s="263" t="str">
        <v/>
      </c>
      <c r="F293" s="263" t="str">
        <v/>
      </c>
      <c r="G293" s="263" t="str">
        <v/>
      </c>
      <c r="H293" s="263" t="str">
        <v/>
      </c>
      <c r="I293" s="263" t="str">
        <v/>
      </c>
      <c r="J293" s="263" t="str">
        <v/>
      </c>
      <c r="K293" s="263" t="str">
        <v/>
      </c>
      <c r="L293" s="263" t="str">
        <v/>
      </c>
      <c r="M293" s="263" t="str">
        <v/>
      </c>
      <c r="N293" s="263" t="str">
        <v/>
      </c>
      <c r="O293" s="258" t="str">
        <v/>
      </c>
      <c r="P293" s="258" t="str">
        <v/>
      </c>
      <c r="Q293" s="258" t="str">
        <v/>
      </c>
      <c r="R293" s="258" t="str">
        <v/>
      </c>
      <c r="S293" s="258" t="str">
        <v/>
      </c>
      <c r="T293" s="258" t="str">
        <v/>
      </c>
      <c r="U293" s="258" t="str">
        <v/>
      </c>
      <c r="V293" s="258" t="str">
        <v/>
      </c>
      <c r="W293" s="258" t="str">
        <v/>
      </c>
      <c r="X293" s="258" t="str">
        <v/>
      </c>
      <c r="Y293" s="258" t="str">
        <v/>
      </c>
      <c r="Z293" s="258" t="str">
        <v/>
      </c>
      <c r="AA293" s="258" t="str">
        <v/>
      </c>
    </row>
    <row r="294" spans="2:27" x14ac:dyDescent="0.2">
      <c r="B294" s="263" t="str">
        <v/>
      </c>
      <c r="C294" s="263" t="str">
        <v/>
      </c>
      <c r="D294" s="263" t="str">
        <v/>
      </c>
      <c r="E294" s="263" t="str">
        <v/>
      </c>
      <c r="F294" s="263" t="str">
        <v/>
      </c>
      <c r="G294" s="263" t="str">
        <v/>
      </c>
      <c r="H294" s="263" t="str">
        <v/>
      </c>
      <c r="I294" s="263" t="str">
        <v/>
      </c>
      <c r="J294" s="263" t="str">
        <v/>
      </c>
      <c r="K294" s="263" t="str">
        <v/>
      </c>
      <c r="L294" s="263" t="str">
        <v/>
      </c>
      <c r="M294" s="263" t="str">
        <v/>
      </c>
      <c r="N294" s="263" t="str">
        <v/>
      </c>
      <c r="O294" s="258" t="str">
        <v/>
      </c>
      <c r="P294" s="258" t="str">
        <v/>
      </c>
      <c r="Q294" s="258" t="str">
        <v/>
      </c>
      <c r="R294" s="258" t="str">
        <v/>
      </c>
      <c r="S294" s="258" t="str">
        <v/>
      </c>
      <c r="T294" s="258" t="str">
        <v/>
      </c>
      <c r="U294" s="258" t="str">
        <v/>
      </c>
      <c r="V294" s="258" t="str">
        <v/>
      </c>
      <c r="W294" s="258" t="str">
        <v/>
      </c>
      <c r="X294" s="258" t="str">
        <v/>
      </c>
      <c r="Y294" s="258" t="str">
        <v/>
      </c>
      <c r="Z294" s="258" t="str">
        <v/>
      </c>
      <c r="AA294" s="258" t="str">
        <v/>
      </c>
    </row>
    <row r="295" spans="2:27" x14ac:dyDescent="0.2">
      <c r="B295" s="263" t="str">
        <v/>
      </c>
      <c r="C295" s="263" t="str">
        <v/>
      </c>
      <c r="D295" s="263" t="str">
        <v/>
      </c>
      <c r="E295" s="263" t="str">
        <v/>
      </c>
      <c r="F295" s="263" t="str">
        <v/>
      </c>
      <c r="G295" s="263" t="str">
        <v/>
      </c>
      <c r="H295" s="263" t="str">
        <v/>
      </c>
      <c r="I295" s="263" t="str">
        <v/>
      </c>
      <c r="J295" s="263" t="str">
        <v/>
      </c>
      <c r="K295" s="263" t="str">
        <v/>
      </c>
      <c r="L295" s="263" t="str">
        <v/>
      </c>
      <c r="M295" s="263" t="str">
        <v/>
      </c>
      <c r="N295" s="263" t="str">
        <v/>
      </c>
      <c r="O295" s="258" t="str">
        <v/>
      </c>
      <c r="P295" s="258" t="str">
        <v/>
      </c>
      <c r="Q295" s="258" t="str">
        <v/>
      </c>
      <c r="R295" s="258" t="str">
        <v/>
      </c>
      <c r="S295" s="258" t="str">
        <v/>
      </c>
      <c r="T295" s="258" t="str">
        <v/>
      </c>
      <c r="U295" s="258" t="str">
        <v/>
      </c>
      <c r="V295" s="258" t="str">
        <v/>
      </c>
      <c r="W295" s="258" t="str">
        <v/>
      </c>
      <c r="X295" s="258" t="str">
        <v/>
      </c>
      <c r="Y295" s="258" t="str">
        <v/>
      </c>
      <c r="Z295" s="258" t="str">
        <v/>
      </c>
      <c r="AA295" s="258" t="str">
        <v/>
      </c>
    </row>
    <row r="296" spans="2:27" x14ac:dyDescent="0.2">
      <c r="B296" s="263" t="str">
        <v/>
      </c>
      <c r="C296" s="263" t="str">
        <v/>
      </c>
      <c r="D296" s="263" t="str">
        <v/>
      </c>
      <c r="E296" s="263" t="str">
        <v/>
      </c>
      <c r="F296" s="263" t="str">
        <v/>
      </c>
      <c r="G296" s="263" t="str">
        <v/>
      </c>
      <c r="H296" s="263" t="str">
        <v/>
      </c>
      <c r="I296" s="263" t="str">
        <v/>
      </c>
      <c r="J296" s="263" t="str">
        <v/>
      </c>
      <c r="K296" s="263" t="str">
        <v/>
      </c>
      <c r="L296" s="263" t="str">
        <v/>
      </c>
      <c r="M296" s="263" t="str">
        <v/>
      </c>
      <c r="N296" s="263" t="str">
        <v/>
      </c>
      <c r="O296" s="258" t="str">
        <v/>
      </c>
      <c r="P296" s="258" t="str">
        <v/>
      </c>
      <c r="Q296" s="258" t="str">
        <v/>
      </c>
      <c r="R296" s="258" t="str">
        <v/>
      </c>
      <c r="S296" s="258" t="str">
        <v/>
      </c>
      <c r="T296" s="258" t="str">
        <v/>
      </c>
      <c r="U296" s="258" t="str">
        <v/>
      </c>
      <c r="V296" s="258" t="str">
        <v/>
      </c>
      <c r="W296" s="258" t="str">
        <v/>
      </c>
      <c r="X296" s="258" t="str">
        <v/>
      </c>
      <c r="Y296" s="258" t="str">
        <v/>
      </c>
      <c r="Z296" s="258" t="str">
        <v/>
      </c>
      <c r="AA296" s="258" t="str">
        <v/>
      </c>
    </row>
    <row r="297" spans="2:27" x14ac:dyDescent="0.2">
      <c r="B297" s="263" t="str">
        <v/>
      </c>
      <c r="C297" s="263" t="str">
        <v/>
      </c>
      <c r="D297" s="263" t="str">
        <v/>
      </c>
      <c r="E297" s="263" t="str">
        <v/>
      </c>
      <c r="F297" s="263" t="str">
        <v/>
      </c>
      <c r="G297" s="263" t="str">
        <v/>
      </c>
      <c r="H297" s="263" t="str">
        <v/>
      </c>
      <c r="I297" s="263" t="str">
        <v/>
      </c>
      <c r="J297" s="263" t="str">
        <v/>
      </c>
      <c r="K297" s="263" t="str">
        <v/>
      </c>
      <c r="L297" s="263" t="str">
        <v/>
      </c>
      <c r="M297" s="263" t="str">
        <v/>
      </c>
      <c r="N297" s="263" t="str">
        <v/>
      </c>
      <c r="O297" s="258" t="str">
        <v/>
      </c>
      <c r="P297" s="258" t="str">
        <v/>
      </c>
      <c r="Q297" s="258" t="str">
        <v/>
      </c>
      <c r="R297" s="258" t="str">
        <v/>
      </c>
      <c r="S297" s="258" t="str">
        <v/>
      </c>
      <c r="T297" s="258" t="str">
        <v/>
      </c>
      <c r="U297" s="258" t="str">
        <v/>
      </c>
      <c r="V297" s="258" t="str">
        <v/>
      </c>
      <c r="W297" s="258" t="str">
        <v/>
      </c>
      <c r="X297" s="258" t="str">
        <v/>
      </c>
      <c r="Y297" s="258" t="str">
        <v/>
      </c>
      <c r="Z297" s="258" t="str">
        <v/>
      </c>
      <c r="AA297" s="258" t="str">
        <v/>
      </c>
    </row>
    <row r="298" spans="2:27" x14ac:dyDescent="0.2">
      <c r="B298" s="263" t="str">
        <v/>
      </c>
      <c r="C298" s="263" t="str">
        <v/>
      </c>
      <c r="D298" s="263" t="str">
        <v/>
      </c>
      <c r="E298" s="263" t="str">
        <v/>
      </c>
      <c r="F298" s="263" t="str">
        <v/>
      </c>
      <c r="G298" s="263" t="str">
        <v/>
      </c>
      <c r="H298" s="263" t="str">
        <v/>
      </c>
      <c r="I298" s="263" t="str">
        <v/>
      </c>
      <c r="J298" s="263" t="str">
        <v/>
      </c>
      <c r="K298" s="263" t="str">
        <v/>
      </c>
      <c r="L298" s="263" t="str">
        <v/>
      </c>
      <c r="M298" s="263" t="str">
        <v/>
      </c>
      <c r="N298" s="263" t="str">
        <v/>
      </c>
      <c r="O298" s="258" t="str">
        <v/>
      </c>
      <c r="P298" s="258" t="str">
        <v/>
      </c>
      <c r="Q298" s="258" t="str">
        <v/>
      </c>
      <c r="R298" s="258" t="str">
        <v/>
      </c>
      <c r="S298" s="258" t="str">
        <v/>
      </c>
      <c r="T298" s="258" t="str">
        <v/>
      </c>
      <c r="U298" s="258" t="str">
        <v/>
      </c>
      <c r="V298" s="258" t="str">
        <v/>
      </c>
      <c r="W298" s="258" t="str">
        <v/>
      </c>
      <c r="X298" s="258" t="str">
        <v/>
      </c>
      <c r="Y298" s="258" t="str">
        <v/>
      </c>
      <c r="Z298" s="258" t="str">
        <v/>
      </c>
      <c r="AA298" s="258" t="str">
        <v/>
      </c>
    </row>
    <row r="299" spans="2:27" x14ac:dyDescent="0.2">
      <c r="B299" s="263" t="str">
        <v/>
      </c>
      <c r="C299" s="263" t="str">
        <v/>
      </c>
      <c r="D299" s="263" t="str">
        <v/>
      </c>
      <c r="E299" s="263" t="str">
        <v/>
      </c>
      <c r="F299" s="263" t="str">
        <v/>
      </c>
      <c r="G299" s="263" t="str">
        <v/>
      </c>
      <c r="H299" s="263" t="str">
        <v/>
      </c>
      <c r="I299" s="263" t="str">
        <v/>
      </c>
      <c r="J299" s="263" t="str">
        <v/>
      </c>
      <c r="K299" s="263" t="str">
        <v/>
      </c>
      <c r="L299" s="263" t="str">
        <v/>
      </c>
      <c r="M299" s="263" t="str">
        <v/>
      </c>
      <c r="N299" s="263" t="str">
        <v/>
      </c>
      <c r="O299" s="258" t="str">
        <v/>
      </c>
      <c r="P299" s="258" t="str">
        <v/>
      </c>
      <c r="Q299" s="258" t="str">
        <v/>
      </c>
      <c r="R299" s="258" t="str">
        <v/>
      </c>
      <c r="S299" s="258" t="str">
        <v/>
      </c>
      <c r="T299" s="258" t="str">
        <v/>
      </c>
      <c r="U299" s="258" t="str">
        <v/>
      </c>
      <c r="V299" s="258" t="str">
        <v/>
      </c>
      <c r="W299" s="258" t="str">
        <v/>
      </c>
      <c r="X299" s="258" t="str">
        <v/>
      </c>
      <c r="Y299" s="258" t="str">
        <v/>
      </c>
      <c r="Z299" s="258" t="str">
        <v/>
      </c>
      <c r="AA299" s="258" t="str">
        <v/>
      </c>
    </row>
    <row r="300" spans="2:27" x14ac:dyDescent="0.2">
      <c r="B300" s="263" t="str">
        <v/>
      </c>
      <c r="C300" s="263" t="str">
        <v/>
      </c>
      <c r="D300" s="263" t="str">
        <v/>
      </c>
      <c r="E300" s="263" t="str">
        <v/>
      </c>
      <c r="F300" s="263" t="str">
        <v/>
      </c>
      <c r="G300" s="263" t="str">
        <v/>
      </c>
      <c r="H300" s="263" t="str">
        <v/>
      </c>
      <c r="I300" s="263" t="str">
        <v/>
      </c>
      <c r="J300" s="263" t="str">
        <v/>
      </c>
      <c r="K300" s="263" t="str">
        <v/>
      </c>
      <c r="L300" s="263" t="str">
        <v/>
      </c>
      <c r="M300" s="263" t="str">
        <v/>
      </c>
      <c r="N300" s="263" t="str">
        <v/>
      </c>
      <c r="O300" s="258" t="str">
        <v/>
      </c>
      <c r="P300" s="258" t="str">
        <v/>
      </c>
      <c r="Q300" s="258" t="str">
        <v/>
      </c>
      <c r="R300" s="258" t="str">
        <v/>
      </c>
      <c r="S300" s="258" t="str">
        <v/>
      </c>
      <c r="T300" s="258" t="str">
        <v/>
      </c>
      <c r="U300" s="258" t="str">
        <v/>
      </c>
      <c r="V300" s="258" t="str">
        <v/>
      </c>
      <c r="W300" s="258" t="str">
        <v/>
      </c>
      <c r="X300" s="258" t="str">
        <v/>
      </c>
      <c r="Y300" s="258" t="str">
        <v/>
      </c>
      <c r="Z300" s="258" t="str">
        <v/>
      </c>
      <c r="AA300" s="258" t="str">
        <v/>
      </c>
    </row>
    <row r="301" spans="2:27" x14ac:dyDescent="0.2">
      <c r="B301" s="263" t="str">
        <v/>
      </c>
      <c r="C301" s="263" t="str">
        <v/>
      </c>
      <c r="D301" s="263" t="str">
        <v/>
      </c>
      <c r="E301" s="263" t="str">
        <v/>
      </c>
      <c r="F301" s="263" t="str">
        <v/>
      </c>
      <c r="G301" s="263" t="str">
        <v/>
      </c>
      <c r="H301" s="263" t="str">
        <v/>
      </c>
      <c r="I301" s="263" t="str">
        <v/>
      </c>
      <c r="J301" s="263" t="str">
        <v/>
      </c>
      <c r="K301" s="263" t="str">
        <v/>
      </c>
      <c r="L301" s="263" t="str">
        <v/>
      </c>
      <c r="M301" s="263" t="str">
        <v/>
      </c>
      <c r="N301" s="263" t="str">
        <v/>
      </c>
      <c r="O301" s="258" t="str">
        <v/>
      </c>
      <c r="P301" s="258" t="str">
        <v/>
      </c>
      <c r="Q301" s="258" t="str">
        <v/>
      </c>
      <c r="R301" s="258" t="str">
        <v/>
      </c>
      <c r="S301" s="258" t="str">
        <v/>
      </c>
      <c r="T301" s="258" t="str">
        <v/>
      </c>
      <c r="U301" s="258" t="str">
        <v/>
      </c>
      <c r="V301" s="258" t="str">
        <v/>
      </c>
      <c r="W301" s="258" t="str">
        <v/>
      </c>
      <c r="X301" s="258" t="str">
        <v/>
      </c>
      <c r="Y301" s="258" t="str">
        <v/>
      </c>
      <c r="Z301" s="258" t="str">
        <v/>
      </c>
      <c r="AA301" s="258" t="str">
        <v/>
      </c>
    </row>
    <row r="302" spans="2:27" x14ac:dyDescent="0.2">
      <c r="B302" s="263" t="str">
        <v/>
      </c>
      <c r="C302" s="263" t="str">
        <v/>
      </c>
      <c r="D302" s="263" t="str">
        <v/>
      </c>
      <c r="E302" s="263" t="str">
        <v/>
      </c>
      <c r="F302" s="263" t="str">
        <v/>
      </c>
      <c r="G302" s="263" t="str">
        <v/>
      </c>
      <c r="H302" s="263" t="str">
        <v/>
      </c>
      <c r="I302" s="263" t="str">
        <v/>
      </c>
      <c r="J302" s="263" t="str">
        <v/>
      </c>
      <c r="K302" s="263" t="str">
        <v/>
      </c>
      <c r="L302" s="263" t="str">
        <v/>
      </c>
      <c r="M302" s="263" t="str">
        <v/>
      </c>
      <c r="N302" s="263" t="str">
        <v/>
      </c>
      <c r="O302" s="258" t="str">
        <v/>
      </c>
      <c r="P302" s="258" t="str">
        <v/>
      </c>
      <c r="Q302" s="258" t="str">
        <v/>
      </c>
      <c r="R302" s="258" t="str">
        <v/>
      </c>
      <c r="S302" s="258" t="str">
        <v/>
      </c>
      <c r="T302" s="258" t="str">
        <v/>
      </c>
      <c r="U302" s="258" t="str">
        <v/>
      </c>
      <c r="V302" s="258" t="str">
        <v/>
      </c>
      <c r="W302" s="258" t="str">
        <v/>
      </c>
      <c r="X302" s="258" t="str">
        <v/>
      </c>
      <c r="Y302" s="258" t="str">
        <v/>
      </c>
      <c r="Z302" s="258" t="str">
        <v/>
      </c>
      <c r="AA302" s="258" t="str">
        <v/>
      </c>
    </row>
    <row r="303" spans="2:27" x14ac:dyDescent="0.2">
      <c r="B303" s="263" t="str">
        <v/>
      </c>
      <c r="C303" s="263" t="str">
        <v/>
      </c>
      <c r="D303" s="263" t="str">
        <v/>
      </c>
      <c r="E303" s="263" t="str">
        <v/>
      </c>
      <c r="F303" s="263" t="str">
        <v/>
      </c>
      <c r="G303" s="263" t="str">
        <v/>
      </c>
      <c r="H303" s="263" t="str">
        <v/>
      </c>
      <c r="I303" s="263" t="str">
        <v/>
      </c>
      <c r="J303" s="263" t="str">
        <v/>
      </c>
      <c r="K303" s="263" t="str">
        <v/>
      </c>
      <c r="L303" s="263" t="str">
        <v/>
      </c>
      <c r="M303" s="263" t="str">
        <v/>
      </c>
      <c r="N303" s="263" t="str">
        <v/>
      </c>
      <c r="O303" s="258" t="str">
        <v/>
      </c>
      <c r="P303" s="258" t="str">
        <v/>
      </c>
      <c r="Q303" s="258" t="str">
        <v/>
      </c>
      <c r="R303" s="258" t="str">
        <v/>
      </c>
      <c r="S303" s="258" t="str">
        <v/>
      </c>
      <c r="T303" s="258" t="str">
        <v/>
      </c>
      <c r="U303" s="258" t="str">
        <v/>
      </c>
      <c r="V303" s="258" t="str">
        <v/>
      </c>
      <c r="W303" s="258" t="str">
        <v/>
      </c>
      <c r="X303" s="258" t="str">
        <v/>
      </c>
      <c r="Y303" s="258" t="str">
        <v/>
      </c>
      <c r="Z303" s="258" t="str">
        <v/>
      </c>
      <c r="AA303" s="258" t="str">
        <v/>
      </c>
    </row>
    <row r="304" spans="2:27" x14ac:dyDescent="0.2">
      <c r="B304" s="263" t="str">
        <v/>
      </c>
      <c r="C304" s="263" t="str">
        <v/>
      </c>
      <c r="D304" s="263" t="str">
        <v/>
      </c>
      <c r="E304" s="263" t="str">
        <v/>
      </c>
      <c r="F304" s="263" t="str">
        <v/>
      </c>
      <c r="G304" s="263" t="str">
        <v/>
      </c>
      <c r="H304" s="263" t="str">
        <v/>
      </c>
      <c r="I304" s="263" t="str">
        <v/>
      </c>
      <c r="J304" s="263" t="str">
        <v/>
      </c>
      <c r="K304" s="263" t="str">
        <v/>
      </c>
      <c r="L304" s="263" t="str">
        <v/>
      </c>
      <c r="M304" s="263" t="str">
        <v/>
      </c>
      <c r="N304" s="263" t="str">
        <v/>
      </c>
      <c r="O304" s="258" t="str">
        <v/>
      </c>
      <c r="P304" s="258" t="str">
        <v/>
      </c>
      <c r="Q304" s="258" t="str">
        <v/>
      </c>
      <c r="R304" s="258" t="str">
        <v/>
      </c>
      <c r="S304" s="258" t="str">
        <v/>
      </c>
      <c r="T304" s="258" t="str">
        <v/>
      </c>
      <c r="U304" s="258" t="str">
        <v/>
      </c>
      <c r="V304" s="258" t="str">
        <v/>
      </c>
      <c r="W304" s="258" t="str">
        <v/>
      </c>
      <c r="X304" s="258" t="str">
        <v/>
      </c>
      <c r="Y304" s="258" t="str">
        <v/>
      </c>
      <c r="Z304" s="258" t="str">
        <v/>
      </c>
      <c r="AA304" s="258" t="str">
        <v/>
      </c>
    </row>
    <row r="305" spans="2:27" x14ac:dyDescent="0.2">
      <c r="B305" s="263" t="str">
        <v/>
      </c>
      <c r="C305" s="263" t="str">
        <v/>
      </c>
      <c r="D305" s="263" t="str">
        <v/>
      </c>
      <c r="E305" s="263" t="str">
        <v/>
      </c>
      <c r="F305" s="263" t="str">
        <v/>
      </c>
      <c r="G305" s="263" t="str">
        <v/>
      </c>
      <c r="H305" s="263" t="str">
        <v/>
      </c>
      <c r="I305" s="263" t="str">
        <v/>
      </c>
      <c r="J305" s="263" t="str">
        <v/>
      </c>
      <c r="K305" s="263" t="str">
        <v/>
      </c>
      <c r="L305" s="263" t="str">
        <v/>
      </c>
      <c r="M305" s="263" t="str">
        <v/>
      </c>
      <c r="N305" s="263" t="str">
        <v/>
      </c>
      <c r="O305" s="258" t="str">
        <v/>
      </c>
      <c r="P305" s="258" t="str">
        <v/>
      </c>
      <c r="Q305" s="258" t="str">
        <v/>
      </c>
      <c r="R305" s="258" t="str">
        <v/>
      </c>
      <c r="S305" s="258" t="str">
        <v/>
      </c>
      <c r="T305" s="258" t="str">
        <v/>
      </c>
      <c r="U305" s="258" t="str">
        <v/>
      </c>
      <c r="V305" s="258" t="str">
        <v/>
      </c>
      <c r="W305" s="258" t="str">
        <v/>
      </c>
      <c r="X305" s="258" t="str">
        <v/>
      </c>
      <c r="Y305" s="258" t="str">
        <v/>
      </c>
      <c r="Z305" s="258" t="str">
        <v/>
      </c>
      <c r="AA305" s="258" t="str">
        <v/>
      </c>
    </row>
    <row r="306" spans="2:27" x14ac:dyDescent="0.2">
      <c r="B306" s="263" t="str">
        <v/>
      </c>
      <c r="C306" s="263" t="str">
        <v/>
      </c>
      <c r="D306" s="263" t="str">
        <v/>
      </c>
      <c r="E306" s="263" t="str">
        <v/>
      </c>
      <c r="F306" s="263" t="str">
        <v/>
      </c>
      <c r="G306" s="263" t="str">
        <v/>
      </c>
      <c r="H306" s="263" t="str">
        <v/>
      </c>
      <c r="I306" s="263" t="str">
        <v/>
      </c>
      <c r="J306" s="263" t="str">
        <v/>
      </c>
      <c r="K306" s="263" t="str">
        <v/>
      </c>
      <c r="L306" s="263" t="str">
        <v/>
      </c>
      <c r="M306" s="263" t="str">
        <v/>
      </c>
      <c r="N306" s="263" t="str">
        <v/>
      </c>
      <c r="O306" s="258" t="str">
        <v/>
      </c>
      <c r="P306" s="258" t="str">
        <v/>
      </c>
      <c r="Q306" s="258" t="str">
        <v/>
      </c>
      <c r="R306" s="258" t="str">
        <v/>
      </c>
      <c r="S306" s="258" t="str">
        <v/>
      </c>
      <c r="T306" s="258" t="str">
        <v/>
      </c>
      <c r="U306" s="258" t="str">
        <v/>
      </c>
      <c r="V306" s="258" t="str">
        <v/>
      </c>
      <c r="W306" s="258" t="str">
        <v/>
      </c>
      <c r="X306" s="258" t="str">
        <v/>
      </c>
      <c r="Y306" s="258" t="str">
        <v/>
      </c>
      <c r="Z306" s="258" t="str">
        <v/>
      </c>
      <c r="AA306" s="258" t="str">
        <v/>
      </c>
    </row>
    <row r="307" spans="2:27" x14ac:dyDescent="0.2">
      <c r="B307" s="263" t="str">
        <v/>
      </c>
      <c r="C307" s="263" t="str">
        <v/>
      </c>
      <c r="D307" s="263" t="str">
        <v/>
      </c>
      <c r="E307" s="263" t="str">
        <v/>
      </c>
      <c r="F307" s="263" t="str">
        <v/>
      </c>
      <c r="G307" s="263" t="str">
        <v/>
      </c>
      <c r="H307" s="263" t="str">
        <v/>
      </c>
      <c r="I307" s="263" t="str">
        <v/>
      </c>
      <c r="J307" s="263" t="str">
        <v/>
      </c>
      <c r="K307" s="263" t="str">
        <v/>
      </c>
      <c r="L307" s="263" t="str">
        <v/>
      </c>
      <c r="M307" s="263" t="str">
        <v/>
      </c>
      <c r="N307" s="263" t="str">
        <v/>
      </c>
      <c r="O307" s="258" t="str">
        <v/>
      </c>
      <c r="P307" s="258" t="str">
        <v/>
      </c>
      <c r="Q307" s="258" t="str">
        <v/>
      </c>
      <c r="R307" s="258" t="str">
        <v/>
      </c>
      <c r="S307" s="258" t="str">
        <v/>
      </c>
      <c r="T307" s="258" t="str">
        <v/>
      </c>
      <c r="U307" s="258" t="str">
        <v/>
      </c>
      <c r="V307" s="258" t="str">
        <v/>
      </c>
      <c r="W307" s="258" t="str">
        <v/>
      </c>
      <c r="X307" s="258" t="str">
        <v/>
      </c>
      <c r="Y307" s="258" t="str">
        <v/>
      </c>
      <c r="Z307" s="258" t="str">
        <v/>
      </c>
      <c r="AA307" s="258" t="str">
        <v/>
      </c>
    </row>
    <row r="308" spans="2:27" x14ac:dyDescent="0.2">
      <c r="B308" s="263" t="str">
        <v/>
      </c>
      <c r="C308" s="263" t="str">
        <v/>
      </c>
      <c r="D308" s="263" t="str">
        <v/>
      </c>
      <c r="E308" s="263" t="str">
        <v/>
      </c>
      <c r="F308" s="263" t="str">
        <v/>
      </c>
      <c r="G308" s="263" t="str">
        <v/>
      </c>
      <c r="H308" s="263" t="str">
        <v/>
      </c>
      <c r="I308" s="263" t="str">
        <v/>
      </c>
      <c r="J308" s="263" t="str">
        <v/>
      </c>
      <c r="K308" s="263" t="str">
        <v/>
      </c>
      <c r="L308" s="263" t="str">
        <v/>
      </c>
      <c r="M308" s="263" t="str">
        <v/>
      </c>
      <c r="N308" s="263" t="str">
        <v/>
      </c>
      <c r="O308" s="258" t="str">
        <v/>
      </c>
      <c r="P308" s="258" t="str">
        <v/>
      </c>
      <c r="Q308" s="258" t="str">
        <v/>
      </c>
      <c r="R308" s="258" t="str">
        <v/>
      </c>
      <c r="S308" s="258" t="str">
        <v/>
      </c>
      <c r="T308" s="258" t="str">
        <v/>
      </c>
      <c r="U308" s="258" t="str">
        <v/>
      </c>
      <c r="V308" s="258" t="str">
        <v/>
      </c>
      <c r="W308" s="258" t="str">
        <v/>
      </c>
      <c r="X308" s="258" t="str">
        <v/>
      </c>
      <c r="Y308" s="258" t="str">
        <v/>
      </c>
      <c r="Z308" s="258" t="str">
        <v/>
      </c>
      <c r="AA308" s="258" t="str">
        <v/>
      </c>
    </row>
    <row r="309" spans="2:27" x14ac:dyDescent="0.2">
      <c r="B309" s="263" t="str">
        <v/>
      </c>
      <c r="C309" s="263" t="str">
        <v/>
      </c>
      <c r="D309" s="263" t="str">
        <v/>
      </c>
      <c r="E309" s="263" t="str">
        <v/>
      </c>
      <c r="F309" s="263" t="str">
        <v/>
      </c>
      <c r="G309" s="263" t="str">
        <v/>
      </c>
      <c r="H309" s="263" t="str">
        <v/>
      </c>
      <c r="I309" s="263" t="str">
        <v/>
      </c>
      <c r="J309" s="263" t="str">
        <v/>
      </c>
      <c r="K309" s="263" t="str">
        <v/>
      </c>
      <c r="L309" s="263" t="str">
        <v/>
      </c>
      <c r="M309" s="263" t="str">
        <v/>
      </c>
      <c r="N309" s="263" t="str">
        <v/>
      </c>
      <c r="O309" s="258" t="str">
        <v/>
      </c>
      <c r="P309" s="258" t="str">
        <v/>
      </c>
      <c r="Q309" s="258" t="str">
        <v/>
      </c>
      <c r="R309" s="258" t="str">
        <v/>
      </c>
      <c r="S309" s="258" t="str">
        <v/>
      </c>
      <c r="T309" s="258" t="str">
        <v/>
      </c>
      <c r="U309" s="258" t="str">
        <v/>
      </c>
      <c r="V309" s="258" t="str">
        <v/>
      </c>
      <c r="W309" s="258" t="str">
        <v/>
      </c>
      <c r="X309" s="258" t="str">
        <v/>
      </c>
      <c r="Y309" s="258" t="str">
        <v/>
      </c>
      <c r="Z309" s="258" t="str">
        <v/>
      </c>
      <c r="AA309" s="258" t="str">
        <v/>
      </c>
    </row>
    <row r="310" spans="2:27" x14ac:dyDescent="0.2">
      <c r="B310" s="263" t="str">
        <v/>
      </c>
      <c r="C310" s="263" t="str">
        <v/>
      </c>
      <c r="D310" s="263" t="str">
        <v/>
      </c>
      <c r="E310" s="263" t="str">
        <v/>
      </c>
      <c r="F310" s="263" t="str">
        <v/>
      </c>
      <c r="G310" s="263" t="str">
        <v/>
      </c>
      <c r="H310" s="263" t="str">
        <v/>
      </c>
      <c r="I310" s="263" t="str">
        <v/>
      </c>
      <c r="J310" s="263" t="str">
        <v/>
      </c>
      <c r="K310" s="263" t="str">
        <v/>
      </c>
      <c r="L310" s="263" t="str">
        <v/>
      </c>
      <c r="M310" s="263" t="str">
        <v/>
      </c>
      <c r="N310" s="263" t="str">
        <v/>
      </c>
      <c r="O310" s="258" t="str">
        <v/>
      </c>
      <c r="P310" s="258" t="str">
        <v/>
      </c>
      <c r="Q310" s="258" t="str">
        <v/>
      </c>
      <c r="R310" s="258" t="str">
        <v/>
      </c>
      <c r="S310" s="258" t="str">
        <v/>
      </c>
      <c r="T310" s="258" t="str">
        <v/>
      </c>
      <c r="U310" s="258" t="str">
        <v/>
      </c>
      <c r="V310" s="258" t="str">
        <v/>
      </c>
      <c r="W310" s="258" t="str">
        <v/>
      </c>
      <c r="X310" s="258" t="str">
        <v/>
      </c>
      <c r="Y310" s="258" t="str">
        <v/>
      </c>
      <c r="Z310" s="258" t="str">
        <v/>
      </c>
      <c r="AA310" s="258" t="str">
        <v/>
      </c>
    </row>
    <row r="311" spans="2:27" x14ac:dyDescent="0.2">
      <c r="B311" s="263" t="str">
        <v/>
      </c>
      <c r="C311" s="263" t="str">
        <v/>
      </c>
      <c r="D311" s="263" t="str">
        <v/>
      </c>
      <c r="E311" s="263" t="str">
        <v/>
      </c>
      <c r="F311" s="263" t="str">
        <v/>
      </c>
      <c r="G311" s="263" t="str">
        <v/>
      </c>
      <c r="H311" s="263" t="str">
        <v/>
      </c>
      <c r="I311" s="263" t="str">
        <v/>
      </c>
      <c r="J311" s="263" t="str">
        <v/>
      </c>
      <c r="K311" s="263" t="str">
        <v/>
      </c>
      <c r="L311" s="263" t="str">
        <v/>
      </c>
      <c r="M311" s="263" t="str">
        <v/>
      </c>
      <c r="N311" s="263" t="str">
        <v/>
      </c>
      <c r="O311" s="258" t="str">
        <v/>
      </c>
      <c r="P311" s="258" t="str">
        <v/>
      </c>
      <c r="Q311" s="258" t="str">
        <v/>
      </c>
      <c r="R311" s="258" t="str">
        <v/>
      </c>
      <c r="S311" s="258" t="str">
        <v/>
      </c>
      <c r="T311" s="258" t="str">
        <v/>
      </c>
      <c r="U311" s="258" t="str">
        <v/>
      </c>
      <c r="V311" s="258" t="str">
        <v/>
      </c>
      <c r="W311" s="258" t="str">
        <v/>
      </c>
      <c r="X311" s="258" t="str">
        <v/>
      </c>
      <c r="Y311" s="258" t="str">
        <v/>
      </c>
      <c r="Z311" s="258" t="str">
        <v/>
      </c>
      <c r="AA311" s="258" t="str">
        <v/>
      </c>
    </row>
    <row r="312" spans="2:27" x14ac:dyDescent="0.2">
      <c r="B312" s="263" t="str">
        <v/>
      </c>
      <c r="C312" s="263" t="str">
        <v/>
      </c>
      <c r="D312" s="263" t="str">
        <v/>
      </c>
      <c r="E312" s="263" t="str">
        <v/>
      </c>
      <c r="F312" s="263" t="str">
        <v/>
      </c>
      <c r="G312" s="263" t="str">
        <v/>
      </c>
      <c r="H312" s="263" t="str">
        <v/>
      </c>
      <c r="I312" s="263" t="str">
        <v/>
      </c>
      <c r="J312" s="263" t="str">
        <v/>
      </c>
      <c r="K312" s="263" t="str">
        <v/>
      </c>
      <c r="L312" s="263" t="str">
        <v/>
      </c>
      <c r="M312" s="263" t="str">
        <v/>
      </c>
      <c r="N312" s="263" t="str">
        <v/>
      </c>
      <c r="O312" s="258" t="str">
        <v/>
      </c>
      <c r="P312" s="258" t="str">
        <v/>
      </c>
      <c r="Q312" s="258" t="str">
        <v/>
      </c>
      <c r="R312" s="258" t="str">
        <v/>
      </c>
      <c r="S312" s="258" t="str">
        <v/>
      </c>
      <c r="T312" s="258" t="str">
        <v/>
      </c>
      <c r="U312" s="258" t="str">
        <v/>
      </c>
      <c r="V312" s="258" t="str">
        <v/>
      </c>
      <c r="W312" s="258" t="str">
        <v/>
      </c>
      <c r="X312" s="258" t="str">
        <v/>
      </c>
      <c r="Y312" s="258" t="str">
        <v/>
      </c>
      <c r="Z312" s="258" t="str">
        <v/>
      </c>
      <c r="AA312" s="258" t="str">
        <v/>
      </c>
    </row>
    <row r="313" spans="2:27" x14ac:dyDescent="0.2">
      <c r="B313" s="263" t="str">
        <v/>
      </c>
      <c r="C313" s="263" t="str">
        <v/>
      </c>
      <c r="D313" s="263" t="str">
        <v/>
      </c>
      <c r="E313" s="263" t="str">
        <v/>
      </c>
      <c r="F313" s="263" t="str">
        <v/>
      </c>
      <c r="G313" s="263" t="str">
        <v/>
      </c>
      <c r="H313" s="263" t="str">
        <v/>
      </c>
      <c r="I313" s="263" t="str">
        <v/>
      </c>
      <c r="J313" s="263" t="str">
        <v/>
      </c>
      <c r="K313" s="263" t="str">
        <v/>
      </c>
      <c r="L313" s="263" t="str">
        <v/>
      </c>
      <c r="M313" s="263" t="str">
        <v/>
      </c>
      <c r="N313" s="263" t="str">
        <v/>
      </c>
      <c r="O313" s="258" t="str">
        <v/>
      </c>
      <c r="P313" s="258" t="str">
        <v/>
      </c>
      <c r="Q313" s="258" t="str">
        <v/>
      </c>
      <c r="R313" s="258" t="str">
        <v/>
      </c>
      <c r="S313" s="258" t="str">
        <v/>
      </c>
      <c r="T313" s="258" t="str">
        <v/>
      </c>
      <c r="U313" s="258" t="str">
        <v/>
      </c>
      <c r="V313" s="258" t="str">
        <v/>
      </c>
      <c r="W313" s="258" t="str">
        <v/>
      </c>
      <c r="X313" s="258" t="str">
        <v/>
      </c>
      <c r="Y313" s="258" t="str">
        <v/>
      </c>
      <c r="Z313" s="258" t="str">
        <v/>
      </c>
      <c r="AA313" s="258" t="str">
        <v/>
      </c>
    </row>
    <row r="314" spans="2:27" x14ac:dyDescent="0.2">
      <c r="B314" s="263" t="str">
        <v/>
      </c>
      <c r="C314" s="263" t="str">
        <v/>
      </c>
      <c r="D314" s="263" t="str">
        <v/>
      </c>
      <c r="E314" s="263" t="str">
        <v/>
      </c>
      <c r="F314" s="263" t="str">
        <v/>
      </c>
      <c r="G314" s="263" t="str">
        <v/>
      </c>
      <c r="H314" s="263" t="str">
        <v/>
      </c>
      <c r="I314" s="263" t="str">
        <v/>
      </c>
      <c r="J314" s="263" t="str">
        <v/>
      </c>
      <c r="K314" s="263" t="str">
        <v/>
      </c>
      <c r="L314" s="263" t="str">
        <v/>
      </c>
      <c r="M314" s="263" t="str">
        <v/>
      </c>
      <c r="N314" s="263" t="str">
        <v/>
      </c>
      <c r="O314" s="258" t="str">
        <v/>
      </c>
      <c r="P314" s="258" t="str">
        <v/>
      </c>
      <c r="Q314" s="258" t="str">
        <v/>
      </c>
      <c r="R314" s="258" t="str">
        <v/>
      </c>
      <c r="S314" s="258" t="str">
        <v/>
      </c>
      <c r="T314" s="258" t="str">
        <v/>
      </c>
      <c r="U314" s="258" t="str">
        <v/>
      </c>
      <c r="V314" s="258" t="str">
        <v/>
      </c>
      <c r="W314" s="258" t="str">
        <v/>
      </c>
      <c r="X314" s="258" t="str">
        <v/>
      </c>
      <c r="Y314" s="258" t="str">
        <v/>
      </c>
      <c r="Z314" s="258" t="str">
        <v/>
      </c>
      <c r="AA314" s="258" t="str">
        <v/>
      </c>
    </row>
    <row r="315" spans="2:27" x14ac:dyDescent="0.2">
      <c r="B315" s="263" t="str">
        <v/>
      </c>
      <c r="C315" s="263" t="str">
        <v/>
      </c>
      <c r="D315" s="263" t="str">
        <v/>
      </c>
      <c r="E315" s="263" t="str">
        <v/>
      </c>
      <c r="F315" s="263" t="str">
        <v/>
      </c>
      <c r="G315" s="263" t="str">
        <v/>
      </c>
      <c r="H315" s="263" t="str">
        <v/>
      </c>
      <c r="I315" s="263" t="str">
        <v/>
      </c>
      <c r="J315" s="263" t="str">
        <v/>
      </c>
      <c r="K315" s="263" t="str">
        <v/>
      </c>
      <c r="L315" s="263" t="str">
        <v/>
      </c>
      <c r="M315" s="263" t="str">
        <v/>
      </c>
      <c r="N315" s="263" t="str">
        <v/>
      </c>
      <c r="O315" s="258" t="str">
        <v/>
      </c>
      <c r="P315" s="258" t="str">
        <v/>
      </c>
      <c r="Q315" s="258" t="str">
        <v/>
      </c>
      <c r="R315" s="258" t="str">
        <v/>
      </c>
      <c r="S315" s="258" t="str">
        <v/>
      </c>
      <c r="T315" s="258" t="str">
        <v/>
      </c>
      <c r="U315" s="258" t="str">
        <v/>
      </c>
      <c r="V315" s="258" t="str">
        <v/>
      </c>
      <c r="W315" s="258" t="str">
        <v/>
      </c>
      <c r="X315" s="258" t="str">
        <v/>
      </c>
      <c r="Y315" s="258" t="str">
        <v/>
      </c>
      <c r="Z315" s="258" t="str">
        <v/>
      </c>
      <c r="AA315" s="258" t="str">
        <v/>
      </c>
    </row>
    <row r="316" spans="2:27" x14ac:dyDescent="0.2">
      <c r="B316" s="263" t="str">
        <v/>
      </c>
      <c r="C316" s="263" t="str">
        <v/>
      </c>
      <c r="D316" s="263" t="str">
        <v/>
      </c>
      <c r="E316" s="263" t="str">
        <v/>
      </c>
      <c r="F316" s="263" t="str">
        <v/>
      </c>
      <c r="G316" s="263" t="str">
        <v/>
      </c>
      <c r="H316" s="263" t="str">
        <v/>
      </c>
      <c r="I316" s="263" t="str">
        <v/>
      </c>
      <c r="J316" s="263" t="str">
        <v/>
      </c>
      <c r="K316" s="263" t="str">
        <v/>
      </c>
      <c r="L316" s="263" t="str">
        <v/>
      </c>
      <c r="M316" s="263" t="str">
        <v/>
      </c>
      <c r="N316" s="263" t="str">
        <v/>
      </c>
      <c r="O316" s="258" t="str">
        <v/>
      </c>
      <c r="P316" s="258" t="str">
        <v/>
      </c>
      <c r="Q316" s="258" t="str">
        <v/>
      </c>
      <c r="R316" s="258" t="str">
        <v/>
      </c>
      <c r="S316" s="258" t="str">
        <v/>
      </c>
      <c r="T316" s="258" t="str">
        <v/>
      </c>
      <c r="U316" s="258" t="str">
        <v/>
      </c>
      <c r="V316" s="258" t="str">
        <v/>
      </c>
      <c r="W316" s="258" t="str">
        <v/>
      </c>
      <c r="X316" s="258" t="str">
        <v/>
      </c>
      <c r="Y316" s="258" t="str">
        <v/>
      </c>
      <c r="Z316" s="258" t="str">
        <v/>
      </c>
      <c r="AA316" s="258" t="str">
        <v/>
      </c>
    </row>
    <row r="317" spans="2:27" x14ac:dyDescent="0.2">
      <c r="B317" s="263" t="str">
        <v/>
      </c>
      <c r="C317" s="263" t="str">
        <v/>
      </c>
      <c r="D317" s="263" t="str">
        <v/>
      </c>
      <c r="E317" s="263" t="str">
        <v/>
      </c>
      <c r="F317" s="263" t="str">
        <v/>
      </c>
      <c r="G317" s="263" t="str">
        <v/>
      </c>
      <c r="H317" s="263" t="str">
        <v/>
      </c>
      <c r="I317" s="263" t="str">
        <v/>
      </c>
      <c r="J317" s="263" t="str">
        <v/>
      </c>
      <c r="K317" s="263" t="str">
        <v/>
      </c>
      <c r="L317" s="263" t="str">
        <v/>
      </c>
      <c r="M317" s="263" t="str">
        <v/>
      </c>
      <c r="N317" s="263" t="str">
        <v/>
      </c>
      <c r="O317" s="258" t="str">
        <v/>
      </c>
      <c r="P317" s="258" t="str">
        <v/>
      </c>
      <c r="Q317" s="258" t="str">
        <v/>
      </c>
      <c r="R317" s="258" t="str">
        <v/>
      </c>
      <c r="S317" s="258" t="str">
        <v/>
      </c>
      <c r="T317" s="258" t="str">
        <v/>
      </c>
      <c r="U317" s="258" t="str">
        <v/>
      </c>
      <c r="V317" s="258" t="str">
        <v/>
      </c>
      <c r="W317" s="258" t="str">
        <v/>
      </c>
      <c r="X317" s="258" t="str">
        <v/>
      </c>
      <c r="Y317" s="258" t="str">
        <v/>
      </c>
      <c r="Z317" s="258" t="str">
        <v/>
      </c>
      <c r="AA317" s="258" t="str">
        <v/>
      </c>
    </row>
    <row r="318" spans="2:27" x14ac:dyDescent="0.2">
      <c r="B318" s="263" t="str">
        <v/>
      </c>
      <c r="C318" s="263" t="str">
        <v/>
      </c>
      <c r="D318" s="263" t="str">
        <v/>
      </c>
      <c r="E318" s="263" t="str">
        <v/>
      </c>
      <c r="F318" s="263" t="str">
        <v/>
      </c>
      <c r="G318" s="263" t="str">
        <v/>
      </c>
      <c r="H318" s="263" t="str">
        <v/>
      </c>
      <c r="I318" s="263" t="str">
        <v/>
      </c>
      <c r="J318" s="263" t="str">
        <v/>
      </c>
      <c r="K318" s="263" t="str">
        <v/>
      </c>
      <c r="L318" s="263" t="str">
        <v/>
      </c>
      <c r="M318" s="263" t="str">
        <v/>
      </c>
      <c r="N318" s="263" t="str">
        <v/>
      </c>
      <c r="O318" s="258" t="str">
        <v/>
      </c>
      <c r="P318" s="258" t="str">
        <v/>
      </c>
      <c r="Q318" s="258" t="str">
        <v/>
      </c>
      <c r="R318" s="258" t="str">
        <v/>
      </c>
      <c r="S318" s="258" t="str">
        <v/>
      </c>
      <c r="T318" s="258" t="str">
        <v/>
      </c>
      <c r="U318" s="258" t="str">
        <v/>
      </c>
      <c r="V318" s="258" t="str">
        <v/>
      </c>
      <c r="W318" s="258" t="str">
        <v/>
      </c>
      <c r="X318" s="258" t="str">
        <v/>
      </c>
      <c r="Y318" s="258" t="str">
        <v/>
      </c>
      <c r="Z318" s="258" t="str">
        <v/>
      </c>
      <c r="AA318" s="258" t="str">
        <v/>
      </c>
    </row>
    <row r="319" spans="2:27" x14ac:dyDescent="0.2">
      <c r="B319" s="263" t="str">
        <v/>
      </c>
      <c r="C319" s="263" t="str">
        <v/>
      </c>
      <c r="D319" s="263" t="str">
        <v/>
      </c>
      <c r="E319" s="263" t="str">
        <v/>
      </c>
      <c r="F319" s="263" t="str">
        <v/>
      </c>
      <c r="G319" s="263" t="str">
        <v/>
      </c>
      <c r="H319" s="263" t="str">
        <v/>
      </c>
      <c r="I319" s="263" t="str">
        <v/>
      </c>
      <c r="J319" s="263" t="str">
        <v/>
      </c>
      <c r="K319" s="263" t="str">
        <v/>
      </c>
      <c r="L319" s="263" t="str">
        <v/>
      </c>
      <c r="M319" s="263" t="str">
        <v/>
      </c>
      <c r="N319" s="263" t="str">
        <v/>
      </c>
      <c r="O319" s="258" t="str">
        <v/>
      </c>
      <c r="P319" s="258" t="str">
        <v/>
      </c>
      <c r="Q319" s="258" t="str">
        <v/>
      </c>
      <c r="R319" s="258" t="str">
        <v/>
      </c>
      <c r="S319" s="258" t="str">
        <v/>
      </c>
      <c r="T319" s="258" t="str">
        <v/>
      </c>
      <c r="U319" s="258" t="str">
        <v/>
      </c>
      <c r="V319" s="258" t="str">
        <v/>
      </c>
      <c r="W319" s="258" t="str">
        <v/>
      </c>
      <c r="X319" s="258" t="str">
        <v/>
      </c>
      <c r="Y319" s="258" t="str">
        <v/>
      </c>
      <c r="Z319" s="258" t="str">
        <v/>
      </c>
      <c r="AA319" s="258" t="str">
        <v/>
      </c>
    </row>
    <row r="320" spans="2:27" x14ac:dyDescent="0.2">
      <c r="B320" s="263" t="str">
        <v/>
      </c>
      <c r="C320" s="263" t="str">
        <v/>
      </c>
      <c r="D320" s="263" t="str">
        <v/>
      </c>
      <c r="E320" s="263" t="str">
        <v/>
      </c>
      <c r="F320" s="263" t="str">
        <v/>
      </c>
      <c r="G320" s="263" t="str">
        <v/>
      </c>
      <c r="H320" s="263" t="str">
        <v/>
      </c>
      <c r="I320" s="263" t="str">
        <v/>
      </c>
      <c r="J320" s="263" t="str">
        <v/>
      </c>
      <c r="K320" s="263" t="str">
        <v/>
      </c>
      <c r="L320" s="263" t="str">
        <v/>
      </c>
      <c r="M320" s="263" t="str">
        <v/>
      </c>
      <c r="N320" s="263" t="str">
        <v/>
      </c>
      <c r="O320" s="258" t="str">
        <v/>
      </c>
      <c r="P320" s="258" t="str">
        <v/>
      </c>
      <c r="Q320" s="258" t="str">
        <v/>
      </c>
      <c r="R320" s="258" t="str">
        <v/>
      </c>
      <c r="S320" s="258" t="str">
        <v/>
      </c>
      <c r="T320" s="258" t="str">
        <v/>
      </c>
      <c r="U320" s="258" t="str">
        <v/>
      </c>
      <c r="V320" s="258" t="str">
        <v/>
      </c>
      <c r="W320" s="258" t="str">
        <v/>
      </c>
      <c r="X320" s="258" t="str">
        <v/>
      </c>
      <c r="Y320" s="258" t="str">
        <v/>
      </c>
      <c r="Z320" s="258" t="str">
        <v/>
      </c>
      <c r="AA320" s="258" t="str">
        <v/>
      </c>
    </row>
    <row r="321" spans="2:27" x14ac:dyDescent="0.2">
      <c r="B321" s="263" t="str">
        <v/>
      </c>
      <c r="C321" s="263" t="str">
        <v/>
      </c>
      <c r="D321" s="263" t="str">
        <v/>
      </c>
      <c r="E321" s="263" t="str">
        <v/>
      </c>
      <c r="F321" s="263" t="str">
        <v/>
      </c>
      <c r="G321" s="263" t="str">
        <v/>
      </c>
      <c r="H321" s="263" t="str">
        <v/>
      </c>
      <c r="I321" s="263" t="str">
        <v/>
      </c>
      <c r="J321" s="263" t="str">
        <v/>
      </c>
      <c r="K321" s="263" t="str">
        <v/>
      </c>
      <c r="L321" s="263" t="str">
        <v/>
      </c>
      <c r="M321" s="263" t="str">
        <v/>
      </c>
      <c r="N321" s="263" t="str">
        <v/>
      </c>
      <c r="O321" s="258" t="str">
        <v/>
      </c>
      <c r="P321" s="258" t="str">
        <v/>
      </c>
      <c r="Q321" s="258" t="str">
        <v/>
      </c>
      <c r="R321" s="258" t="str">
        <v/>
      </c>
      <c r="S321" s="258" t="str">
        <v/>
      </c>
      <c r="T321" s="258" t="str">
        <v/>
      </c>
      <c r="U321" s="258" t="str">
        <v/>
      </c>
      <c r="V321" s="258" t="str">
        <v/>
      </c>
      <c r="W321" s="258" t="str">
        <v/>
      </c>
      <c r="X321" s="258" t="str">
        <v/>
      </c>
      <c r="Y321" s="258" t="str">
        <v/>
      </c>
      <c r="Z321" s="258" t="str">
        <v/>
      </c>
      <c r="AA321" s="258" t="str">
        <v/>
      </c>
    </row>
    <row r="322" spans="2:27" x14ac:dyDescent="0.2">
      <c r="B322" s="263" t="str">
        <v/>
      </c>
      <c r="C322" s="263" t="str">
        <v/>
      </c>
      <c r="D322" s="263" t="str">
        <v/>
      </c>
      <c r="E322" s="263" t="str">
        <v/>
      </c>
      <c r="F322" s="263" t="str">
        <v/>
      </c>
      <c r="G322" s="263" t="str">
        <v/>
      </c>
      <c r="H322" s="263" t="str">
        <v/>
      </c>
      <c r="I322" s="263" t="str">
        <v/>
      </c>
      <c r="J322" s="263" t="str">
        <v/>
      </c>
      <c r="K322" s="263" t="str">
        <v/>
      </c>
      <c r="L322" s="263" t="str">
        <v/>
      </c>
      <c r="M322" s="263" t="str">
        <v/>
      </c>
      <c r="N322" s="263" t="str">
        <v/>
      </c>
      <c r="O322" s="258" t="str">
        <v/>
      </c>
      <c r="P322" s="258" t="str">
        <v/>
      </c>
      <c r="Q322" s="258" t="str">
        <v/>
      </c>
      <c r="R322" s="258" t="str">
        <v/>
      </c>
      <c r="S322" s="258" t="str">
        <v/>
      </c>
      <c r="T322" s="258" t="str">
        <v/>
      </c>
      <c r="U322" s="258" t="str">
        <v/>
      </c>
      <c r="V322" s="258" t="str">
        <v/>
      </c>
      <c r="W322" s="258" t="str">
        <v/>
      </c>
      <c r="X322" s="258" t="str">
        <v/>
      </c>
      <c r="Y322" s="258" t="str">
        <v/>
      </c>
      <c r="Z322" s="258" t="str">
        <v/>
      </c>
      <c r="AA322" s="258" t="str">
        <v/>
      </c>
    </row>
    <row r="323" spans="2:27" x14ac:dyDescent="0.2">
      <c r="B323" s="263" t="str">
        <v/>
      </c>
      <c r="C323" s="263" t="str">
        <v/>
      </c>
      <c r="D323" s="263" t="str">
        <v/>
      </c>
      <c r="E323" s="263" t="str">
        <v/>
      </c>
      <c r="F323" s="263" t="str">
        <v/>
      </c>
      <c r="G323" s="263" t="str">
        <v/>
      </c>
      <c r="H323" s="263" t="str">
        <v/>
      </c>
      <c r="I323" s="263" t="str">
        <v/>
      </c>
      <c r="J323" s="263" t="str">
        <v/>
      </c>
      <c r="K323" s="263" t="str">
        <v/>
      </c>
      <c r="L323" s="263" t="str">
        <v/>
      </c>
      <c r="M323" s="263" t="str">
        <v/>
      </c>
      <c r="N323" s="263" t="str">
        <v/>
      </c>
      <c r="O323" s="258" t="str">
        <v/>
      </c>
      <c r="P323" s="258" t="str">
        <v/>
      </c>
      <c r="Q323" s="258" t="str">
        <v/>
      </c>
      <c r="R323" s="258" t="str">
        <v/>
      </c>
      <c r="S323" s="258" t="str">
        <v/>
      </c>
      <c r="T323" s="258" t="str">
        <v/>
      </c>
      <c r="U323" s="258" t="str">
        <v/>
      </c>
      <c r="V323" s="258" t="str">
        <v/>
      </c>
      <c r="W323" s="258" t="str">
        <v/>
      </c>
      <c r="X323" s="258" t="str">
        <v/>
      </c>
      <c r="Y323" s="258" t="str">
        <v/>
      </c>
      <c r="Z323" s="258" t="str">
        <v/>
      </c>
      <c r="AA323" s="258" t="str">
        <v/>
      </c>
    </row>
    <row r="324" spans="2:27" x14ac:dyDescent="0.2">
      <c r="B324" s="263" t="str">
        <v/>
      </c>
      <c r="C324" s="263" t="str">
        <v/>
      </c>
      <c r="D324" s="263" t="str">
        <v/>
      </c>
      <c r="E324" s="263" t="str">
        <v/>
      </c>
      <c r="F324" s="263" t="str">
        <v/>
      </c>
      <c r="G324" s="263" t="str">
        <v/>
      </c>
      <c r="H324" s="263" t="str">
        <v/>
      </c>
      <c r="I324" s="263" t="str">
        <v/>
      </c>
      <c r="J324" s="263" t="str">
        <v/>
      </c>
      <c r="K324" s="263" t="str">
        <v/>
      </c>
      <c r="L324" s="263" t="str">
        <v/>
      </c>
      <c r="M324" s="263" t="str">
        <v/>
      </c>
      <c r="N324" s="263" t="str">
        <v/>
      </c>
      <c r="O324" s="258" t="str">
        <v/>
      </c>
      <c r="P324" s="258" t="str">
        <v/>
      </c>
      <c r="Q324" s="258" t="str">
        <v/>
      </c>
      <c r="R324" s="258" t="str">
        <v/>
      </c>
      <c r="S324" s="258" t="str">
        <v/>
      </c>
      <c r="T324" s="258" t="str">
        <v/>
      </c>
      <c r="U324" s="258" t="str">
        <v/>
      </c>
      <c r="V324" s="258" t="str">
        <v/>
      </c>
      <c r="W324" s="258" t="str">
        <v/>
      </c>
      <c r="X324" s="258" t="str">
        <v/>
      </c>
      <c r="Y324" s="258" t="str">
        <v/>
      </c>
      <c r="Z324" s="258" t="str">
        <v/>
      </c>
      <c r="AA324" s="258" t="str">
        <v/>
      </c>
    </row>
    <row r="325" spans="2:27" x14ac:dyDescent="0.2">
      <c r="B325" s="263" t="str">
        <v/>
      </c>
      <c r="C325" s="263" t="str">
        <v/>
      </c>
      <c r="D325" s="263" t="str">
        <v/>
      </c>
      <c r="E325" s="263" t="str">
        <v/>
      </c>
      <c r="F325" s="263" t="str">
        <v/>
      </c>
      <c r="G325" s="263" t="str">
        <v/>
      </c>
      <c r="H325" s="263" t="str">
        <v/>
      </c>
      <c r="I325" s="263" t="str">
        <v/>
      </c>
      <c r="J325" s="263" t="str">
        <v/>
      </c>
      <c r="K325" s="263" t="str">
        <v/>
      </c>
      <c r="L325" s="263" t="str">
        <v/>
      </c>
      <c r="M325" s="263" t="str">
        <v/>
      </c>
      <c r="N325" s="263" t="str">
        <v/>
      </c>
      <c r="O325" s="258" t="str">
        <v/>
      </c>
      <c r="P325" s="258" t="str">
        <v/>
      </c>
      <c r="Q325" s="258" t="str">
        <v/>
      </c>
      <c r="R325" s="258" t="str">
        <v/>
      </c>
      <c r="S325" s="258" t="str">
        <v/>
      </c>
      <c r="T325" s="258" t="str">
        <v/>
      </c>
      <c r="U325" s="258" t="str">
        <v/>
      </c>
      <c r="V325" s="258" t="str">
        <v/>
      </c>
      <c r="W325" s="258" t="str">
        <v/>
      </c>
      <c r="X325" s="258" t="str">
        <v/>
      </c>
      <c r="Y325" s="258" t="str">
        <v/>
      </c>
      <c r="Z325" s="258" t="str">
        <v/>
      </c>
      <c r="AA325" s="258" t="str">
        <v/>
      </c>
    </row>
    <row r="326" spans="2:27" x14ac:dyDescent="0.2">
      <c r="B326" s="263" t="str">
        <v/>
      </c>
      <c r="C326" s="263" t="str">
        <v/>
      </c>
      <c r="D326" s="263" t="str">
        <v/>
      </c>
      <c r="E326" s="263" t="str">
        <v/>
      </c>
      <c r="F326" s="263" t="str">
        <v/>
      </c>
      <c r="G326" s="263" t="str">
        <v/>
      </c>
      <c r="H326" s="263" t="str">
        <v/>
      </c>
      <c r="I326" s="263" t="str">
        <v/>
      </c>
      <c r="J326" s="263" t="str">
        <v/>
      </c>
      <c r="K326" s="263" t="str">
        <v/>
      </c>
      <c r="L326" s="263" t="str">
        <v/>
      </c>
      <c r="M326" s="263" t="str">
        <v/>
      </c>
      <c r="N326" s="263" t="str">
        <v/>
      </c>
      <c r="O326" s="258" t="str">
        <v/>
      </c>
      <c r="P326" s="258" t="str">
        <v/>
      </c>
      <c r="Q326" s="258" t="str">
        <v/>
      </c>
      <c r="R326" s="258" t="str">
        <v/>
      </c>
      <c r="S326" s="258" t="str">
        <v/>
      </c>
      <c r="T326" s="258" t="str">
        <v/>
      </c>
      <c r="U326" s="258" t="str">
        <v/>
      </c>
      <c r="V326" s="258" t="str">
        <v/>
      </c>
      <c r="W326" s="258" t="str">
        <v/>
      </c>
      <c r="X326" s="258" t="str">
        <v/>
      </c>
      <c r="Y326" s="258" t="str">
        <v/>
      </c>
      <c r="Z326" s="258" t="str">
        <v/>
      </c>
      <c r="AA326" s="258" t="str">
        <v/>
      </c>
    </row>
    <row r="327" spans="2:27" x14ac:dyDescent="0.2">
      <c r="B327" s="263" t="str">
        <v/>
      </c>
      <c r="C327" s="263" t="str">
        <v/>
      </c>
      <c r="D327" s="263" t="str">
        <v/>
      </c>
      <c r="E327" s="263" t="str">
        <v/>
      </c>
      <c r="F327" s="263" t="str">
        <v/>
      </c>
      <c r="G327" s="263" t="str">
        <v/>
      </c>
      <c r="H327" s="263" t="str">
        <v/>
      </c>
      <c r="I327" s="263" t="str">
        <v/>
      </c>
      <c r="J327" s="263" t="str">
        <v/>
      </c>
      <c r="K327" s="263" t="str">
        <v/>
      </c>
      <c r="L327" s="263" t="str">
        <v/>
      </c>
      <c r="M327" s="263" t="str">
        <v/>
      </c>
      <c r="N327" s="263" t="str">
        <v/>
      </c>
      <c r="O327" s="258" t="str">
        <v/>
      </c>
      <c r="P327" s="258" t="str">
        <v/>
      </c>
      <c r="Q327" s="258" t="str">
        <v/>
      </c>
      <c r="R327" s="258" t="str">
        <v/>
      </c>
      <c r="S327" s="258" t="str">
        <v/>
      </c>
      <c r="T327" s="258" t="str">
        <v/>
      </c>
      <c r="U327" s="258" t="str">
        <v/>
      </c>
      <c r="V327" s="258" t="str">
        <v/>
      </c>
      <c r="W327" s="258" t="str">
        <v/>
      </c>
      <c r="X327" s="258" t="str">
        <v/>
      </c>
      <c r="Y327" s="258" t="str">
        <v/>
      </c>
      <c r="Z327" s="258" t="str">
        <v/>
      </c>
      <c r="AA327" s="258" t="str">
        <v/>
      </c>
    </row>
    <row r="328" spans="2:27" x14ac:dyDescent="0.2">
      <c r="B328" s="263" t="str">
        <v/>
      </c>
      <c r="C328" s="263" t="str">
        <v/>
      </c>
      <c r="D328" s="263" t="str">
        <v/>
      </c>
      <c r="E328" s="263" t="str">
        <v/>
      </c>
      <c r="F328" s="263" t="str">
        <v/>
      </c>
      <c r="G328" s="263" t="str">
        <v/>
      </c>
      <c r="H328" s="263" t="str">
        <v/>
      </c>
      <c r="I328" s="263" t="str">
        <v/>
      </c>
      <c r="J328" s="263" t="str">
        <v/>
      </c>
      <c r="K328" s="263" t="str">
        <v/>
      </c>
      <c r="L328" s="263" t="str">
        <v/>
      </c>
      <c r="M328" s="263" t="str">
        <v/>
      </c>
      <c r="N328" s="263" t="str">
        <v/>
      </c>
      <c r="O328" s="258" t="str">
        <v/>
      </c>
      <c r="P328" s="258" t="str">
        <v/>
      </c>
      <c r="Q328" s="258" t="str">
        <v/>
      </c>
      <c r="R328" s="258" t="str">
        <v/>
      </c>
      <c r="S328" s="258" t="str">
        <v/>
      </c>
      <c r="T328" s="258" t="str">
        <v/>
      </c>
      <c r="U328" s="258" t="str">
        <v/>
      </c>
      <c r="V328" s="258" t="str">
        <v/>
      </c>
      <c r="W328" s="258" t="str">
        <v/>
      </c>
      <c r="X328" s="258" t="str">
        <v/>
      </c>
      <c r="Y328" s="258" t="str">
        <v/>
      </c>
      <c r="Z328" s="258" t="str">
        <v/>
      </c>
      <c r="AA328" s="258" t="str">
        <v/>
      </c>
    </row>
    <row r="329" spans="2:27" x14ac:dyDescent="0.2">
      <c r="B329" s="263" t="str">
        <v/>
      </c>
      <c r="C329" s="263" t="str">
        <v/>
      </c>
      <c r="D329" s="263" t="str">
        <v/>
      </c>
      <c r="E329" s="263" t="str">
        <v/>
      </c>
      <c r="F329" s="263" t="str">
        <v/>
      </c>
      <c r="G329" s="263" t="str">
        <v/>
      </c>
      <c r="H329" s="263" t="str">
        <v/>
      </c>
      <c r="I329" s="263" t="str">
        <v/>
      </c>
      <c r="J329" s="263" t="str">
        <v/>
      </c>
      <c r="K329" s="263" t="str">
        <v/>
      </c>
      <c r="L329" s="263" t="str">
        <v/>
      </c>
      <c r="M329" s="263" t="str">
        <v/>
      </c>
      <c r="N329" s="263" t="str">
        <v/>
      </c>
      <c r="O329" s="258" t="str">
        <v/>
      </c>
      <c r="P329" s="258" t="str">
        <v/>
      </c>
      <c r="Q329" s="258" t="str">
        <v/>
      </c>
      <c r="R329" s="258" t="str">
        <v/>
      </c>
      <c r="S329" s="258" t="str">
        <v/>
      </c>
      <c r="T329" s="258" t="str">
        <v/>
      </c>
      <c r="U329" s="258" t="str">
        <v/>
      </c>
      <c r="V329" s="258" t="str">
        <v/>
      </c>
      <c r="W329" s="258" t="str">
        <v/>
      </c>
      <c r="X329" s="258" t="str">
        <v/>
      </c>
      <c r="Y329" s="258" t="str">
        <v/>
      </c>
      <c r="Z329" s="258" t="str">
        <v/>
      </c>
      <c r="AA329" s="258" t="str">
        <v/>
      </c>
    </row>
    <row r="330" spans="2:27" x14ac:dyDescent="0.2">
      <c r="B330" s="263" t="str">
        <v/>
      </c>
      <c r="C330" s="263" t="str">
        <v/>
      </c>
      <c r="D330" s="263" t="str">
        <v/>
      </c>
      <c r="E330" s="263" t="str">
        <v/>
      </c>
      <c r="F330" s="263" t="str">
        <v/>
      </c>
      <c r="G330" s="263" t="str">
        <v/>
      </c>
      <c r="H330" s="263" t="str">
        <v/>
      </c>
      <c r="I330" s="263" t="str">
        <v/>
      </c>
      <c r="J330" s="263" t="str">
        <v/>
      </c>
      <c r="K330" s="263" t="str">
        <v/>
      </c>
      <c r="L330" s="263" t="str">
        <v/>
      </c>
      <c r="M330" s="263" t="str">
        <v/>
      </c>
      <c r="N330" s="263" t="str">
        <v/>
      </c>
      <c r="O330" s="258" t="str">
        <v/>
      </c>
      <c r="P330" s="258" t="str">
        <v/>
      </c>
      <c r="Q330" s="258" t="str">
        <v/>
      </c>
      <c r="R330" s="258" t="str">
        <v/>
      </c>
      <c r="S330" s="258" t="str">
        <v/>
      </c>
      <c r="T330" s="258" t="str">
        <v/>
      </c>
      <c r="U330" s="258" t="str">
        <v/>
      </c>
      <c r="V330" s="258" t="str">
        <v/>
      </c>
      <c r="W330" s="258" t="str">
        <v/>
      </c>
      <c r="X330" s="258" t="str">
        <v/>
      </c>
      <c r="Y330" s="258" t="str">
        <v/>
      </c>
      <c r="Z330" s="258" t="str">
        <v/>
      </c>
      <c r="AA330" s="258" t="str">
        <v/>
      </c>
    </row>
    <row r="331" spans="2:27" x14ac:dyDescent="0.2">
      <c r="B331" s="263" t="str">
        <v/>
      </c>
      <c r="C331" s="263" t="str">
        <v/>
      </c>
      <c r="D331" s="263" t="str">
        <v/>
      </c>
      <c r="E331" s="263" t="str">
        <v/>
      </c>
      <c r="F331" s="263" t="str">
        <v/>
      </c>
      <c r="G331" s="263" t="str">
        <v/>
      </c>
      <c r="H331" s="263" t="str">
        <v/>
      </c>
      <c r="I331" s="263" t="str">
        <v/>
      </c>
      <c r="J331" s="263" t="str">
        <v/>
      </c>
      <c r="K331" s="263" t="str">
        <v/>
      </c>
      <c r="L331" s="263" t="str">
        <v/>
      </c>
      <c r="M331" s="263" t="str">
        <v/>
      </c>
      <c r="N331" s="263" t="str">
        <v/>
      </c>
      <c r="O331" s="258" t="str">
        <v/>
      </c>
      <c r="P331" s="258" t="str">
        <v/>
      </c>
      <c r="Q331" s="258" t="str">
        <v/>
      </c>
      <c r="R331" s="258" t="str">
        <v/>
      </c>
      <c r="S331" s="258" t="str">
        <v/>
      </c>
      <c r="T331" s="258" t="str">
        <v/>
      </c>
      <c r="U331" s="258" t="str">
        <v/>
      </c>
      <c r="V331" s="258" t="str">
        <v/>
      </c>
      <c r="W331" s="258" t="str">
        <v/>
      </c>
      <c r="X331" s="258" t="str">
        <v/>
      </c>
      <c r="Y331" s="258" t="str">
        <v/>
      </c>
      <c r="Z331" s="258" t="str">
        <v/>
      </c>
      <c r="AA331" s="258" t="str">
        <v/>
      </c>
    </row>
    <row r="332" spans="2:27" x14ac:dyDescent="0.2">
      <c r="B332" s="263" t="str">
        <v/>
      </c>
      <c r="C332" s="263" t="str">
        <v/>
      </c>
      <c r="D332" s="263" t="str">
        <v/>
      </c>
      <c r="E332" s="263" t="str">
        <v/>
      </c>
      <c r="F332" s="263" t="str">
        <v/>
      </c>
      <c r="G332" s="263" t="str">
        <v/>
      </c>
      <c r="H332" s="263" t="str">
        <v/>
      </c>
      <c r="I332" s="263" t="str">
        <v/>
      </c>
      <c r="J332" s="263" t="str">
        <v/>
      </c>
      <c r="K332" s="263" t="str">
        <v/>
      </c>
      <c r="L332" s="263" t="str">
        <v/>
      </c>
      <c r="M332" s="263" t="str">
        <v/>
      </c>
      <c r="N332" s="263" t="str">
        <v/>
      </c>
      <c r="O332" s="258" t="str">
        <v/>
      </c>
      <c r="P332" s="258" t="str">
        <v/>
      </c>
      <c r="Q332" s="258" t="str">
        <v/>
      </c>
      <c r="R332" s="258" t="str">
        <v/>
      </c>
      <c r="S332" s="258" t="str">
        <v/>
      </c>
      <c r="T332" s="258" t="str">
        <v/>
      </c>
      <c r="U332" s="258" t="str">
        <v/>
      </c>
      <c r="V332" s="258" t="str">
        <v/>
      </c>
      <c r="W332" s="258" t="str">
        <v/>
      </c>
      <c r="X332" s="258" t="str">
        <v/>
      </c>
      <c r="Y332" s="258" t="str">
        <v/>
      </c>
      <c r="Z332" s="258" t="str">
        <v/>
      </c>
      <c r="AA332" s="258" t="str">
        <v/>
      </c>
    </row>
    <row r="333" spans="2:27" x14ac:dyDescent="0.2">
      <c r="B333" s="263" t="str">
        <v/>
      </c>
      <c r="C333" s="263" t="str">
        <v/>
      </c>
      <c r="D333" s="263" t="str">
        <v/>
      </c>
      <c r="E333" s="263" t="str">
        <v/>
      </c>
      <c r="F333" s="263" t="str">
        <v/>
      </c>
      <c r="G333" s="263" t="str">
        <v/>
      </c>
      <c r="H333" s="263" t="str">
        <v/>
      </c>
      <c r="I333" s="263" t="str">
        <v/>
      </c>
      <c r="J333" s="263" t="str">
        <v/>
      </c>
      <c r="K333" s="263" t="str">
        <v/>
      </c>
      <c r="L333" s="263" t="str">
        <v/>
      </c>
      <c r="M333" s="263" t="str">
        <v/>
      </c>
      <c r="N333" s="263" t="str">
        <v/>
      </c>
      <c r="O333" s="258" t="str">
        <v/>
      </c>
      <c r="P333" s="258" t="str">
        <v/>
      </c>
      <c r="Q333" s="258" t="str">
        <v/>
      </c>
      <c r="R333" s="258" t="str">
        <v/>
      </c>
      <c r="S333" s="258" t="str">
        <v/>
      </c>
      <c r="T333" s="258" t="str">
        <v/>
      </c>
      <c r="U333" s="258" t="str">
        <v/>
      </c>
      <c r="V333" s="258" t="str">
        <v/>
      </c>
      <c r="W333" s="258" t="str">
        <v/>
      </c>
      <c r="X333" s="258" t="str">
        <v/>
      </c>
      <c r="Y333" s="258" t="str">
        <v/>
      </c>
      <c r="Z333" s="258" t="str">
        <v/>
      </c>
      <c r="AA333" s="258" t="str">
        <v/>
      </c>
    </row>
    <row r="334" spans="2:27" x14ac:dyDescent="0.2">
      <c r="B334" s="263" t="str">
        <v/>
      </c>
      <c r="C334" s="263" t="str">
        <v/>
      </c>
      <c r="D334" s="263" t="str">
        <v/>
      </c>
      <c r="E334" s="263" t="str">
        <v/>
      </c>
      <c r="F334" s="263" t="str">
        <v/>
      </c>
      <c r="G334" s="263" t="str">
        <v/>
      </c>
      <c r="H334" s="263" t="str">
        <v/>
      </c>
      <c r="I334" s="263" t="str">
        <v/>
      </c>
      <c r="J334" s="263" t="str">
        <v/>
      </c>
      <c r="K334" s="263" t="str">
        <v/>
      </c>
      <c r="L334" s="263" t="str">
        <v/>
      </c>
      <c r="M334" s="263" t="str">
        <v/>
      </c>
      <c r="N334" s="263" t="str">
        <v/>
      </c>
      <c r="O334" s="258" t="str">
        <v/>
      </c>
      <c r="P334" s="258" t="str">
        <v/>
      </c>
      <c r="Q334" s="258" t="str">
        <v/>
      </c>
      <c r="R334" s="258" t="str">
        <v/>
      </c>
      <c r="S334" s="258" t="str">
        <v/>
      </c>
      <c r="T334" s="258" t="str">
        <v/>
      </c>
      <c r="U334" s="258" t="str">
        <v/>
      </c>
      <c r="V334" s="258" t="str">
        <v/>
      </c>
      <c r="W334" s="258" t="str">
        <v/>
      </c>
      <c r="X334" s="258" t="str">
        <v/>
      </c>
      <c r="Y334" s="258" t="str">
        <v/>
      </c>
      <c r="Z334" s="258" t="str">
        <v/>
      </c>
      <c r="AA334" s="258" t="str">
        <v/>
      </c>
    </row>
    <row r="335" spans="2:27" x14ac:dyDescent="0.2">
      <c r="B335" s="263" t="str">
        <v/>
      </c>
      <c r="C335" s="263" t="str">
        <v/>
      </c>
      <c r="D335" s="263" t="str">
        <v/>
      </c>
      <c r="E335" s="263" t="str">
        <v/>
      </c>
      <c r="F335" s="263" t="str">
        <v/>
      </c>
      <c r="G335" s="263" t="str">
        <v/>
      </c>
      <c r="H335" s="263" t="str">
        <v/>
      </c>
      <c r="I335" s="263" t="str">
        <v/>
      </c>
      <c r="J335" s="263" t="str">
        <v/>
      </c>
      <c r="K335" s="263" t="str">
        <v/>
      </c>
      <c r="L335" s="263" t="str">
        <v/>
      </c>
      <c r="M335" s="263" t="str">
        <v/>
      </c>
      <c r="N335" s="263" t="str">
        <v/>
      </c>
      <c r="O335" s="258" t="str">
        <v/>
      </c>
      <c r="P335" s="258" t="str">
        <v/>
      </c>
      <c r="Q335" s="258" t="str">
        <v/>
      </c>
      <c r="R335" s="258" t="str">
        <v/>
      </c>
      <c r="S335" s="258" t="str">
        <v/>
      </c>
      <c r="T335" s="258" t="str">
        <v/>
      </c>
      <c r="U335" s="258" t="str">
        <v/>
      </c>
      <c r="V335" s="258" t="str">
        <v/>
      </c>
      <c r="W335" s="258" t="str">
        <v/>
      </c>
      <c r="X335" s="258" t="str">
        <v/>
      </c>
      <c r="Y335" s="258" t="str">
        <v/>
      </c>
      <c r="Z335" s="258" t="str">
        <v/>
      </c>
      <c r="AA335" s="258" t="str">
        <v/>
      </c>
    </row>
    <row r="336" spans="2:27" x14ac:dyDescent="0.2">
      <c r="B336" s="263" t="str">
        <v/>
      </c>
      <c r="C336" s="263" t="str">
        <v/>
      </c>
      <c r="D336" s="263" t="str">
        <v/>
      </c>
      <c r="E336" s="263" t="str">
        <v/>
      </c>
      <c r="F336" s="263" t="str">
        <v/>
      </c>
      <c r="G336" s="263" t="str">
        <v/>
      </c>
      <c r="H336" s="263" t="str">
        <v/>
      </c>
      <c r="I336" s="263" t="str">
        <v/>
      </c>
      <c r="J336" s="263" t="str">
        <v/>
      </c>
      <c r="K336" s="263" t="str">
        <v/>
      </c>
      <c r="L336" s="263" t="str">
        <v/>
      </c>
      <c r="M336" s="263" t="str">
        <v/>
      </c>
      <c r="N336" s="263" t="str">
        <v/>
      </c>
      <c r="O336" s="258" t="str">
        <v/>
      </c>
      <c r="P336" s="258" t="str">
        <v/>
      </c>
      <c r="Q336" s="258" t="str">
        <v/>
      </c>
      <c r="R336" s="258" t="str">
        <v/>
      </c>
      <c r="S336" s="258" t="str">
        <v/>
      </c>
      <c r="T336" s="258" t="str">
        <v/>
      </c>
      <c r="U336" s="258" t="str">
        <v/>
      </c>
      <c r="V336" s="258" t="str">
        <v/>
      </c>
      <c r="W336" s="258" t="str">
        <v/>
      </c>
      <c r="X336" s="258" t="str">
        <v/>
      </c>
      <c r="Y336" s="258" t="str">
        <v/>
      </c>
      <c r="Z336" s="258" t="str">
        <v/>
      </c>
      <c r="AA336" s="258" t="str">
        <v/>
      </c>
    </row>
    <row r="337" spans="2:27" x14ac:dyDescent="0.2">
      <c r="B337" s="263" t="str">
        <v/>
      </c>
      <c r="C337" s="263" t="str">
        <v/>
      </c>
      <c r="D337" s="263" t="str">
        <v/>
      </c>
      <c r="E337" s="263" t="str">
        <v/>
      </c>
      <c r="F337" s="263" t="str">
        <v/>
      </c>
      <c r="G337" s="263" t="str">
        <v/>
      </c>
      <c r="H337" s="263" t="str">
        <v/>
      </c>
      <c r="I337" s="263" t="str">
        <v/>
      </c>
      <c r="J337" s="263" t="str">
        <v/>
      </c>
      <c r="K337" s="263" t="str">
        <v/>
      </c>
      <c r="L337" s="263" t="str">
        <v/>
      </c>
      <c r="M337" s="263" t="str">
        <v/>
      </c>
      <c r="N337" s="263" t="str">
        <v/>
      </c>
      <c r="O337" s="258" t="str">
        <v/>
      </c>
      <c r="P337" s="258" t="str">
        <v/>
      </c>
      <c r="Q337" s="258" t="str">
        <v/>
      </c>
      <c r="R337" s="258" t="str">
        <v/>
      </c>
      <c r="S337" s="258" t="str">
        <v/>
      </c>
      <c r="T337" s="258" t="str">
        <v/>
      </c>
      <c r="U337" s="258" t="str">
        <v/>
      </c>
      <c r="V337" s="258" t="str">
        <v/>
      </c>
      <c r="W337" s="258" t="str">
        <v/>
      </c>
      <c r="X337" s="258" t="str">
        <v/>
      </c>
      <c r="Y337" s="258" t="str">
        <v/>
      </c>
      <c r="Z337" s="258" t="str">
        <v/>
      </c>
      <c r="AA337" s="258" t="str">
        <v/>
      </c>
    </row>
    <row r="338" spans="2:27" x14ac:dyDescent="0.2">
      <c r="B338" s="263" t="str">
        <v/>
      </c>
      <c r="C338" s="263" t="str">
        <v/>
      </c>
      <c r="D338" s="263" t="str">
        <v/>
      </c>
      <c r="E338" s="263" t="str">
        <v/>
      </c>
      <c r="F338" s="263" t="str">
        <v/>
      </c>
      <c r="G338" s="263" t="str">
        <v/>
      </c>
      <c r="H338" s="263" t="str">
        <v/>
      </c>
      <c r="I338" s="263" t="str">
        <v/>
      </c>
      <c r="J338" s="263" t="str">
        <v/>
      </c>
      <c r="K338" s="263" t="str">
        <v/>
      </c>
      <c r="L338" s="263" t="str">
        <v/>
      </c>
      <c r="M338" s="263" t="str">
        <v/>
      </c>
      <c r="N338" s="263" t="str">
        <v/>
      </c>
      <c r="O338" s="258" t="str">
        <v/>
      </c>
      <c r="P338" s="258" t="str">
        <v/>
      </c>
      <c r="Q338" s="258" t="str">
        <v/>
      </c>
      <c r="R338" s="258" t="str">
        <v/>
      </c>
      <c r="S338" s="258" t="str">
        <v/>
      </c>
      <c r="T338" s="258" t="str">
        <v/>
      </c>
      <c r="U338" s="258" t="str">
        <v/>
      </c>
      <c r="V338" s="258" t="str">
        <v/>
      </c>
      <c r="W338" s="258" t="str">
        <v/>
      </c>
      <c r="X338" s="258" t="str">
        <v/>
      </c>
      <c r="Y338" s="258" t="str">
        <v/>
      </c>
      <c r="Z338" s="258" t="str">
        <v/>
      </c>
      <c r="AA338" s="258" t="str">
        <v/>
      </c>
    </row>
    <row r="339" spans="2:27" x14ac:dyDescent="0.2">
      <c r="B339" s="263" t="str">
        <v/>
      </c>
      <c r="C339" s="263" t="str">
        <v/>
      </c>
      <c r="D339" s="263" t="str">
        <v/>
      </c>
      <c r="E339" s="263" t="str">
        <v/>
      </c>
      <c r="F339" s="263" t="str">
        <v/>
      </c>
      <c r="G339" s="263" t="str">
        <v/>
      </c>
      <c r="H339" s="263" t="str">
        <v/>
      </c>
      <c r="I339" s="263" t="str">
        <v/>
      </c>
      <c r="J339" s="263" t="str">
        <v/>
      </c>
      <c r="K339" s="263" t="str">
        <v/>
      </c>
      <c r="L339" s="263" t="str">
        <v/>
      </c>
      <c r="M339" s="263" t="str">
        <v/>
      </c>
      <c r="N339" s="263" t="str">
        <v/>
      </c>
      <c r="O339" s="258" t="str">
        <v/>
      </c>
      <c r="P339" s="258" t="str">
        <v/>
      </c>
      <c r="Q339" s="258" t="str">
        <v/>
      </c>
      <c r="R339" s="258" t="str">
        <v/>
      </c>
      <c r="S339" s="258" t="str">
        <v/>
      </c>
      <c r="T339" s="258" t="str">
        <v/>
      </c>
      <c r="U339" s="258" t="str">
        <v/>
      </c>
      <c r="V339" s="258" t="str">
        <v/>
      </c>
      <c r="W339" s="258" t="str">
        <v/>
      </c>
      <c r="X339" s="258" t="str">
        <v/>
      </c>
      <c r="Y339" s="258" t="str">
        <v/>
      </c>
      <c r="Z339" s="258" t="str">
        <v/>
      </c>
      <c r="AA339" s="258" t="str">
        <v/>
      </c>
    </row>
    <row r="340" spans="2:27" x14ac:dyDescent="0.2">
      <c r="B340" s="263" t="str">
        <v/>
      </c>
      <c r="C340" s="263" t="str">
        <v/>
      </c>
      <c r="D340" s="263" t="str">
        <v/>
      </c>
      <c r="E340" s="263" t="str">
        <v/>
      </c>
      <c r="F340" s="263" t="str">
        <v/>
      </c>
      <c r="G340" s="263" t="str">
        <v/>
      </c>
      <c r="H340" s="263" t="str">
        <v/>
      </c>
      <c r="I340" s="263" t="str">
        <v/>
      </c>
      <c r="J340" s="263" t="str">
        <v/>
      </c>
      <c r="K340" s="263" t="str">
        <v/>
      </c>
      <c r="L340" s="263" t="str">
        <v/>
      </c>
      <c r="M340" s="263" t="str">
        <v/>
      </c>
      <c r="N340" s="263" t="str">
        <v/>
      </c>
      <c r="O340" s="258" t="str">
        <v/>
      </c>
      <c r="P340" s="258" t="str">
        <v/>
      </c>
      <c r="Q340" s="258" t="str">
        <v/>
      </c>
      <c r="R340" s="258" t="str">
        <v/>
      </c>
      <c r="S340" s="258" t="str">
        <v/>
      </c>
      <c r="T340" s="258" t="str">
        <v/>
      </c>
      <c r="U340" s="258" t="str">
        <v/>
      </c>
      <c r="V340" s="258" t="str">
        <v/>
      </c>
      <c r="W340" s="258" t="str">
        <v/>
      </c>
      <c r="X340" s="258" t="str">
        <v/>
      </c>
      <c r="Y340" s="258" t="str">
        <v/>
      </c>
      <c r="Z340" s="258" t="str">
        <v/>
      </c>
      <c r="AA340" s="258" t="str">
        <v/>
      </c>
    </row>
    <row r="341" spans="2:27" x14ac:dyDescent="0.2">
      <c r="B341" s="263" t="str">
        <v/>
      </c>
      <c r="C341" s="263" t="str">
        <v/>
      </c>
      <c r="D341" s="263" t="str">
        <v/>
      </c>
      <c r="E341" s="263" t="str">
        <v/>
      </c>
      <c r="F341" s="263" t="str">
        <v/>
      </c>
      <c r="G341" s="263" t="str">
        <v/>
      </c>
      <c r="H341" s="263" t="str">
        <v/>
      </c>
      <c r="I341" s="263" t="str">
        <v/>
      </c>
      <c r="J341" s="263" t="str">
        <v/>
      </c>
      <c r="K341" s="263" t="str">
        <v/>
      </c>
      <c r="L341" s="263" t="str">
        <v/>
      </c>
      <c r="M341" s="263" t="str">
        <v/>
      </c>
      <c r="N341" s="263" t="str">
        <v/>
      </c>
      <c r="O341" s="258" t="str">
        <v/>
      </c>
      <c r="P341" s="258" t="str">
        <v/>
      </c>
      <c r="Q341" s="258" t="str">
        <v/>
      </c>
      <c r="R341" s="258" t="str">
        <v/>
      </c>
      <c r="S341" s="258" t="str">
        <v/>
      </c>
      <c r="T341" s="258" t="str">
        <v/>
      </c>
      <c r="U341" s="258" t="str">
        <v/>
      </c>
      <c r="V341" s="258" t="str">
        <v/>
      </c>
      <c r="W341" s="258" t="str">
        <v/>
      </c>
      <c r="X341" s="258" t="str">
        <v/>
      </c>
      <c r="Y341" s="258" t="str">
        <v/>
      </c>
      <c r="Z341" s="258" t="str">
        <v/>
      </c>
      <c r="AA341" s="258" t="str">
        <v/>
      </c>
    </row>
    <row r="342" spans="2:27" x14ac:dyDescent="0.2">
      <c r="B342" s="263" t="str">
        <v/>
      </c>
      <c r="C342" s="263" t="str">
        <v/>
      </c>
      <c r="D342" s="263" t="str">
        <v/>
      </c>
      <c r="E342" s="263" t="str">
        <v/>
      </c>
      <c r="F342" s="263" t="str">
        <v/>
      </c>
      <c r="G342" s="263" t="str">
        <v/>
      </c>
      <c r="H342" s="263" t="str">
        <v/>
      </c>
      <c r="I342" s="263" t="str">
        <v/>
      </c>
      <c r="J342" s="263" t="str">
        <v/>
      </c>
      <c r="K342" s="263" t="str">
        <v/>
      </c>
      <c r="L342" s="263" t="str">
        <v/>
      </c>
      <c r="M342" s="263" t="str">
        <v/>
      </c>
      <c r="N342" s="263" t="str">
        <v/>
      </c>
      <c r="O342" s="258" t="str">
        <v/>
      </c>
      <c r="P342" s="258" t="str">
        <v/>
      </c>
      <c r="Q342" s="258" t="str">
        <v/>
      </c>
      <c r="R342" s="258" t="str">
        <v/>
      </c>
      <c r="S342" s="258" t="str">
        <v/>
      </c>
      <c r="T342" s="258" t="str">
        <v/>
      </c>
      <c r="U342" s="258" t="str">
        <v/>
      </c>
      <c r="V342" s="258" t="str">
        <v/>
      </c>
      <c r="W342" s="258" t="str">
        <v/>
      </c>
      <c r="X342" s="258" t="str">
        <v/>
      </c>
      <c r="Y342" s="258" t="str">
        <v/>
      </c>
      <c r="Z342" s="258" t="str">
        <v/>
      </c>
      <c r="AA342" s="258" t="str">
        <v/>
      </c>
    </row>
    <row r="343" spans="2:27" x14ac:dyDescent="0.2">
      <c r="B343" s="263" t="str">
        <v/>
      </c>
      <c r="C343" s="263" t="str">
        <v/>
      </c>
      <c r="D343" s="263" t="str">
        <v/>
      </c>
      <c r="E343" s="263" t="str">
        <v/>
      </c>
      <c r="F343" s="263" t="str">
        <v/>
      </c>
      <c r="G343" s="263" t="str">
        <v/>
      </c>
      <c r="H343" s="263" t="str">
        <v/>
      </c>
      <c r="I343" s="263" t="str">
        <v/>
      </c>
      <c r="J343" s="263" t="str">
        <v/>
      </c>
      <c r="K343" s="263" t="str">
        <v/>
      </c>
      <c r="L343" s="263" t="str">
        <v/>
      </c>
      <c r="M343" s="263" t="str">
        <v/>
      </c>
      <c r="N343" s="263" t="str">
        <v/>
      </c>
      <c r="O343" s="258" t="str">
        <v/>
      </c>
      <c r="P343" s="258" t="str">
        <v/>
      </c>
      <c r="Q343" s="258" t="str">
        <v/>
      </c>
      <c r="R343" s="258" t="str">
        <v/>
      </c>
      <c r="S343" s="258" t="str">
        <v/>
      </c>
      <c r="T343" s="258" t="str">
        <v/>
      </c>
      <c r="U343" s="258" t="str">
        <v/>
      </c>
      <c r="V343" s="258" t="str">
        <v/>
      </c>
      <c r="W343" s="258" t="str">
        <v/>
      </c>
      <c r="X343" s="258" t="str">
        <v/>
      </c>
      <c r="Y343" s="258" t="str">
        <v/>
      </c>
      <c r="Z343" s="258" t="str">
        <v/>
      </c>
      <c r="AA343" s="258" t="str">
        <v/>
      </c>
    </row>
    <row r="344" spans="2:27" x14ac:dyDescent="0.2">
      <c r="B344" s="263" t="str">
        <v/>
      </c>
      <c r="C344" s="263" t="str">
        <v/>
      </c>
      <c r="D344" s="263" t="str">
        <v/>
      </c>
      <c r="E344" s="263" t="str">
        <v/>
      </c>
      <c r="F344" s="263" t="str">
        <v/>
      </c>
      <c r="G344" s="263" t="str">
        <v/>
      </c>
      <c r="H344" s="263" t="str">
        <v/>
      </c>
      <c r="I344" s="263" t="str">
        <v/>
      </c>
      <c r="J344" s="263" t="str">
        <v/>
      </c>
      <c r="K344" s="263" t="str">
        <v/>
      </c>
      <c r="L344" s="263" t="str">
        <v/>
      </c>
      <c r="M344" s="263" t="str">
        <v/>
      </c>
      <c r="N344" s="263" t="str">
        <v/>
      </c>
      <c r="O344" s="258" t="str">
        <v/>
      </c>
      <c r="P344" s="258" t="str">
        <v/>
      </c>
      <c r="Q344" s="258" t="str">
        <v/>
      </c>
      <c r="R344" s="258" t="str">
        <v/>
      </c>
      <c r="S344" s="258" t="str">
        <v/>
      </c>
      <c r="T344" s="258" t="str">
        <v/>
      </c>
      <c r="U344" s="258" t="str">
        <v/>
      </c>
      <c r="V344" s="258" t="str">
        <v/>
      </c>
      <c r="W344" s="258" t="str">
        <v/>
      </c>
      <c r="X344" s="258" t="str">
        <v/>
      </c>
      <c r="Y344" s="258" t="str">
        <v/>
      </c>
      <c r="Z344" s="258" t="str">
        <v/>
      </c>
      <c r="AA344" s="258" t="str">
        <v/>
      </c>
    </row>
    <row r="345" spans="2:27" x14ac:dyDescent="0.2">
      <c r="B345" s="263" t="str">
        <v/>
      </c>
      <c r="C345" s="263" t="str">
        <v/>
      </c>
      <c r="D345" s="263" t="str">
        <v/>
      </c>
      <c r="E345" s="263" t="str">
        <v/>
      </c>
      <c r="F345" s="263" t="str">
        <v/>
      </c>
      <c r="G345" s="263" t="str">
        <v/>
      </c>
      <c r="H345" s="263" t="str">
        <v/>
      </c>
      <c r="I345" s="263" t="str">
        <v/>
      </c>
      <c r="J345" s="263" t="str">
        <v/>
      </c>
      <c r="K345" s="263" t="str">
        <v/>
      </c>
      <c r="L345" s="263" t="str">
        <v/>
      </c>
      <c r="M345" s="263" t="str">
        <v/>
      </c>
      <c r="N345" s="263" t="str">
        <v/>
      </c>
      <c r="O345" s="258" t="str">
        <v/>
      </c>
      <c r="P345" s="258" t="str">
        <v/>
      </c>
      <c r="Q345" s="258" t="str">
        <v/>
      </c>
      <c r="R345" s="258" t="str">
        <v/>
      </c>
      <c r="S345" s="258" t="str">
        <v/>
      </c>
      <c r="T345" s="258" t="str">
        <v/>
      </c>
      <c r="U345" s="258" t="str">
        <v/>
      </c>
      <c r="V345" s="258" t="str">
        <v/>
      </c>
      <c r="W345" s="258" t="str">
        <v/>
      </c>
      <c r="X345" s="258" t="str">
        <v/>
      </c>
      <c r="Y345" s="258" t="str">
        <v/>
      </c>
      <c r="Z345" s="258" t="str">
        <v/>
      </c>
      <c r="AA345" s="258" t="str">
        <v/>
      </c>
    </row>
    <row r="346" spans="2:27" x14ac:dyDescent="0.2">
      <c r="B346" s="263" t="str">
        <v/>
      </c>
      <c r="C346" s="263" t="str">
        <v/>
      </c>
      <c r="D346" s="263" t="str">
        <v/>
      </c>
      <c r="E346" s="263" t="str">
        <v/>
      </c>
      <c r="F346" s="263" t="str">
        <v/>
      </c>
      <c r="G346" s="263" t="str">
        <v/>
      </c>
      <c r="H346" s="263" t="str">
        <v/>
      </c>
      <c r="I346" s="263" t="str">
        <v/>
      </c>
      <c r="J346" s="263" t="str">
        <v/>
      </c>
      <c r="K346" s="263" t="str">
        <v/>
      </c>
      <c r="L346" s="263" t="str">
        <v/>
      </c>
      <c r="M346" s="263" t="str">
        <v/>
      </c>
      <c r="N346" s="263" t="str">
        <v/>
      </c>
      <c r="O346" s="258" t="str">
        <v/>
      </c>
      <c r="P346" s="258" t="str">
        <v/>
      </c>
      <c r="Q346" s="258" t="str">
        <v/>
      </c>
      <c r="R346" s="258" t="str">
        <v/>
      </c>
      <c r="S346" s="258" t="str">
        <v/>
      </c>
      <c r="T346" s="258" t="str">
        <v/>
      </c>
      <c r="U346" s="258" t="str">
        <v/>
      </c>
      <c r="V346" s="258" t="str">
        <v/>
      </c>
      <c r="W346" s="258" t="str">
        <v/>
      </c>
      <c r="X346" s="258" t="str">
        <v/>
      </c>
      <c r="Y346" s="258" t="str">
        <v/>
      </c>
      <c r="Z346" s="258" t="str">
        <v/>
      </c>
      <c r="AA346" s="258" t="str">
        <v/>
      </c>
    </row>
    <row r="347" spans="2:27" x14ac:dyDescent="0.2">
      <c r="B347" s="263" t="str">
        <v/>
      </c>
      <c r="C347" s="263" t="str">
        <v/>
      </c>
      <c r="D347" s="263" t="str">
        <v/>
      </c>
      <c r="E347" s="263" t="str">
        <v/>
      </c>
      <c r="F347" s="263" t="str">
        <v/>
      </c>
      <c r="G347" s="263" t="str">
        <v/>
      </c>
      <c r="H347" s="263" t="str">
        <v/>
      </c>
      <c r="I347" s="263" t="str">
        <v/>
      </c>
      <c r="J347" s="263" t="str">
        <v/>
      </c>
      <c r="K347" s="263" t="str">
        <v/>
      </c>
      <c r="L347" s="263" t="str">
        <v/>
      </c>
      <c r="M347" s="263" t="str">
        <v/>
      </c>
      <c r="N347" s="263" t="str">
        <v/>
      </c>
      <c r="O347" s="258" t="str">
        <v/>
      </c>
      <c r="P347" s="258" t="str">
        <v/>
      </c>
      <c r="Q347" s="258" t="str">
        <v/>
      </c>
      <c r="R347" s="258" t="str">
        <v/>
      </c>
      <c r="S347" s="258" t="str">
        <v/>
      </c>
      <c r="T347" s="258" t="str">
        <v/>
      </c>
      <c r="U347" s="258" t="str">
        <v/>
      </c>
      <c r="V347" s="258" t="str">
        <v/>
      </c>
      <c r="W347" s="258" t="str">
        <v/>
      </c>
      <c r="X347" s="258" t="str">
        <v/>
      </c>
      <c r="Y347" s="258" t="str">
        <v/>
      </c>
      <c r="Z347" s="258" t="str">
        <v/>
      </c>
      <c r="AA347" s="258" t="str">
        <v/>
      </c>
    </row>
    <row r="348" spans="2:27" x14ac:dyDescent="0.2">
      <c r="B348" s="263" t="str">
        <v/>
      </c>
      <c r="C348" s="263" t="str">
        <v/>
      </c>
      <c r="D348" s="263" t="str">
        <v/>
      </c>
      <c r="E348" s="263" t="str">
        <v/>
      </c>
      <c r="F348" s="263" t="str">
        <v/>
      </c>
      <c r="G348" s="263" t="str">
        <v/>
      </c>
      <c r="H348" s="263" t="str">
        <v/>
      </c>
      <c r="I348" s="263" t="str">
        <v/>
      </c>
      <c r="J348" s="263" t="str">
        <v/>
      </c>
      <c r="K348" s="263" t="str">
        <v/>
      </c>
      <c r="L348" s="263" t="str">
        <v/>
      </c>
      <c r="M348" s="263" t="str">
        <v/>
      </c>
      <c r="N348" s="263" t="str">
        <v/>
      </c>
      <c r="O348" s="258" t="str">
        <v/>
      </c>
      <c r="P348" s="258" t="str">
        <v/>
      </c>
      <c r="Q348" s="258" t="str">
        <v/>
      </c>
      <c r="R348" s="258" t="str">
        <v/>
      </c>
      <c r="S348" s="258" t="str">
        <v/>
      </c>
      <c r="T348" s="258" t="str">
        <v/>
      </c>
      <c r="U348" s="258" t="str">
        <v/>
      </c>
      <c r="V348" s="258" t="str">
        <v/>
      </c>
      <c r="W348" s="258" t="str">
        <v/>
      </c>
      <c r="X348" s="258" t="str">
        <v/>
      </c>
      <c r="Y348" s="258" t="str">
        <v/>
      </c>
      <c r="Z348" s="258" t="str">
        <v/>
      </c>
      <c r="AA348" s="258" t="str">
        <v/>
      </c>
    </row>
    <row r="349" spans="2:27" x14ac:dyDescent="0.2">
      <c r="B349" s="263" t="str">
        <v/>
      </c>
      <c r="C349" s="263" t="str">
        <v/>
      </c>
      <c r="D349" s="263" t="str">
        <v/>
      </c>
      <c r="E349" s="263" t="str">
        <v/>
      </c>
      <c r="F349" s="263" t="str">
        <v/>
      </c>
      <c r="G349" s="263" t="str">
        <v/>
      </c>
      <c r="H349" s="263" t="str">
        <v/>
      </c>
      <c r="I349" s="263" t="str">
        <v/>
      </c>
      <c r="J349" s="263" t="str">
        <v/>
      </c>
      <c r="K349" s="263" t="str">
        <v/>
      </c>
      <c r="L349" s="263" t="str">
        <v/>
      </c>
      <c r="M349" s="263" t="str">
        <v/>
      </c>
      <c r="N349" s="263" t="str">
        <v/>
      </c>
      <c r="O349" s="258" t="str">
        <v/>
      </c>
      <c r="P349" s="258" t="str">
        <v/>
      </c>
      <c r="Q349" s="258" t="str">
        <v/>
      </c>
      <c r="R349" s="258" t="str">
        <v/>
      </c>
      <c r="S349" s="258" t="str">
        <v/>
      </c>
      <c r="T349" s="258" t="str">
        <v/>
      </c>
      <c r="U349" s="258" t="str">
        <v/>
      </c>
      <c r="V349" s="258" t="str">
        <v/>
      </c>
      <c r="W349" s="258" t="str">
        <v/>
      </c>
      <c r="X349" s="258" t="str">
        <v/>
      </c>
      <c r="Y349" s="258" t="str">
        <v/>
      </c>
      <c r="Z349" s="258" t="str">
        <v/>
      </c>
      <c r="AA349" s="258" t="str">
        <v/>
      </c>
    </row>
    <row r="350" spans="2:27" x14ac:dyDescent="0.2">
      <c r="B350" s="263" t="str">
        <v/>
      </c>
      <c r="C350" s="263" t="str">
        <v/>
      </c>
      <c r="D350" s="263" t="str">
        <v/>
      </c>
      <c r="E350" s="263" t="str">
        <v/>
      </c>
      <c r="F350" s="263" t="str">
        <v/>
      </c>
      <c r="G350" s="263" t="str">
        <v/>
      </c>
      <c r="H350" s="263" t="str">
        <v/>
      </c>
      <c r="I350" s="263" t="str">
        <v/>
      </c>
      <c r="J350" s="263" t="str">
        <v/>
      </c>
      <c r="K350" s="263" t="str">
        <v/>
      </c>
      <c r="L350" s="263" t="str">
        <v/>
      </c>
      <c r="M350" s="263" t="str">
        <v/>
      </c>
      <c r="N350" s="263" t="str">
        <v/>
      </c>
      <c r="O350" s="258" t="str">
        <v/>
      </c>
      <c r="P350" s="258" t="str">
        <v/>
      </c>
      <c r="Q350" s="258" t="str">
        <v/>
      </c>
      <c r="R350" s="258" t="str">
        <v/>
      </c>
      <c r="S350" s="258" t="str">
        <v/>
      </c>
      <c r="T350" s="258" t="str">
        <v/>
      </c>
      <c r="U350" s="258" t="str">
        <v/>
      </c>
      <c r="V350" s="258" t="str">
        <v/>
      </c>
      <c r="W350" s="258" t="str">
        <v/>
      </c>
      <c r="X350" s="258" t="str">
        <v/>
      </c>
      <c r="Y350" s="258" t="str">
        <v/>
      </c>
      <c r="Z350" s="258" t="str">
        <v/>
      </c>
      <c r="AA350" s="258" t="str">
        <v/>
      </c>
    </row>
    <row r="351" spans="2:27" x14ac:dyDescent="0.2">
      <c r="B351" s="263" t="str">
        <v/>
      </c>
      <c r="C351" s="263" t="str">
        <v/>
      </c>
      <c r="D351" s="263" t="str">
        <v/>
      </c>
      <c r="E351" s="263" t="str">
        <v/>
      </c>
      <c r="F351" s="263" t="str">
        <v/>
      </c>
      <c r="G351" s="263" t="str">
        <v/>
      </c>
      <c r="H351" s="263" t="str">
        <v/>
      </c>
      <c r="I351" s="263" t="str">
        <v/>
      </c>
      <c r="J351" s="263" t="str">
        <v/>
      </c>
      <c r="K351" s="263" t="str">
        <v/>
      </c>
      <c r="L351" s="263" t="str">
        <v/>
      </c>
      <c r="M351" s="263" t="str">
        <v/>
      </c>
      <c r="N351" s="263" t="str">
        <v/>
      </c>
      <c r="O351" s="258" t="str">
        <v/>
      </c>
      <c r="P351" s="258" t="str">
        <v/>
      </c>
      <c r="Q351" s="258" t="str">
        <v/>
      </c>
      <c r="R351" s="258" t="str">
        <v/>
      </c>
      <c r="S351" s="258" t="str">
        <v/>
      </c>
      <c r="T351" s="258" t="str">
        <v/>
      </c>
      <c r="U351" s="258" t="str">
        <v/>
      </c>
      <c r="V351" s="258" t="str">
        <v/>
      </c>
      <c r="W351" s="258" t="str">
        <v/>
      </c>
      <c r="X351" s="258" t="str">
        <v/>
      </c>
      <c r="Y351" s="258" t="str">
        <v/>
      </c>
      <c r="Z351" s="258" t="str">
        <v/>
      </c>
      <c r="AA351" s="258" t="str">
        <v/>
      </c>
    </row>
    <row r="352" spans="2:27" x14ac:dyDescent="0.2">
      <c r="B352" s="263" t="str">
        <v/>
      </c>
      <c r="C352" s="263" t="str">
        <v/>
      </c>
      <c r="D352" s="263" t="str">
        <v/>
      </c>
      <c r="E352" s="263" t="str">
        <v/>
      </c>
      <c r="F352" s="263" t="str">
        <v/>
      </c>
      <c r="G352" s="263" t="str">
        <v/>
      </c>
      <c r="H352" s="263" t="str">
        <v/>
      </c>
      <c r="I352" s="263" t="str">
        <v/>
      </c>
      <c r="J352" s="263" t="str">
        <v/>
      </c>
      <c r="K352" s="263" t="str">
        <v/>
      </c>
      <c r="L352" s="263" t="str">
        <v/>
      </c>
      <c r="M352" s="263" t="str">
        <v/>
      </c>
      <c r="N352" s="263" t="str">
        <v/>
      </c>
      <c r="O352" s="258" t="str">
        <v/>
      </c>
      <c r="P352" s="258" t="str">
        <v/>
      </c>
      <c r="Q352" s="258" t="str">
        <v/>
      </c>
      <c r="R352" s="258" t="str">
        <v/>
      </c>
      <c r="S352" s="258" t="str">
        <v/>
      </c>
      <c r="T352" s="258" t="str">
        <v/>
      </c>
      <c r="U352" s="258" t="str">
        <v/>
      </c>
      <c r="V352" s="258" t="str">
        <v/>
      </c>
      <c r="W352" s="258" t="str">
        <v/>
      </c>
      <c r="X352" s="258" t="str">
        <v/>
      </c>
      <c r="Y352" s="258" t="str">
        <v/>
      </c>
      <c r="Z352" s="258" t="str">
        <v/>
      </c>
      <c r="AA352" s="258" t="str">
        <v/>
      </c>
    </row>
    <row r="353" spans="2:27" x14ac:dyDescent="0.2">
      <c r="B353" s="263" t="str">
        <v/>
      </c>
      <c r="C353" s="263" t="str">
        <v/>
      </c>
      <c r="D353" s="263" t="str">
        <v/>
      </c>
      <c r="E353" s="263" t="str">
        <v/>
      </c>
      <c r="F353" s="263" t="str">
        <v/>
      </c>
      <c r="G353" s="263" t="str">
        <v/>
      </c>
      <c r="H353" s="263" t="str">
        <v/>
      </c>
      <c r="I353" s="263" t="str">
        <v/>
      </c>
      <c r="J353" s="263" t="str">
        <v/>
      </c>
      <c r="K353" s="263" t="str">
        <v/>
      </c>
      <c r="L353" s="263" t="str">
        <v/>
      </c>
      <c r="M353" s="263" t="str">
        <v/>
      </c>
      <c r="N353" s="263" t="str">
        <v/>
      </c>
      <c r="O353" s="258" t="str">
        <v/>
      </c>
      <c r="P353" s="258" t="str">
        <v/>
      </c>
      <c r="Q353" s="258" t="str">
        <v/>
      </c>
      <c r="R353" s="258" t="str">
        <v/>
      </c>
      <c r="S353" s="258" t="str">
        <v/>
      </c>
      <c r="T353" s="258" t="str">
        <v/>
      </c>
      <c r="U353" s="258" t="str">
        <v/>
      </c>
      <c r="V353" s="258" t="str">
        <v/>
      </c>
      <c r="W353" s="258" t="str">
        <v/>
      </c>
      <c r="X353" s="258" t="str">
        <v/>
      </c>
      <c r="Y353" s="258" t="str">
        <v/>
      </c>
      <c r="Z353" s="258" t="str">
        <v/>
      </c>
      <c r="AA353" s="258" t="str">
        <v/>
      </c>
    </row>
    <row r="354" spans="2:27" x14ac:dyDescent="0.2">
      <c r="B354" s="263" t="str">
        <v/>
      </c>
      <c r="C354" s="263" t="str">
        <v/>
      </c>
      <c r="D354" s="263" t="str">
        <v/>
      </c>
      <c r="E354" s="263" t="str">
        <v/>
      </c>
      <c r="F354" s="263" t="str">
        <v/>
      </c>
      <c r="G354" s="263" t="str">
        <v/>
      </c>
      <c r="H354" s="263" t="str">
        <v/>
      </c>
      <c r="I354" s="263" t="str">
        <v/>
      </c>
      <c r="J354" s="263" t="str">
        <v/>
      </c>
      <c r="K354" s="263" t="str">
        <v/>
      </c>
      <c r="L354" s="263" t="str">
        <v/>
      </c>
      <c r="M354" s="263" t="str">
        <v/>
      </c>
      <c r="N354" s="263" t="str">
        <v/>
      </c>
      <c r="O354" s="258" t="str">
        <v/>
      </c>
      <c r="P354" s="258" t="str">
        <v/>
      </c>
      <c r="Q354" s="258" t="str">
        <v/>
      </c>
      <c r="R354" s="258" t="str">
        <v/>
      </c>
      <c r="S354" s="258" t="str">
        <v/>
      </c>
      <c r="T354" s="258" t="str">
        <v/>
      </c>
      <c r="U354" s="258" t="str">
        <v/>
      </c>
      <c r="V354" s="258" t="str">
        <v/>
      </c>
      <c r="W354" s="258" t="str">
        <v/>
      </c>
      <c r="X354" s="258" t="str">
        <v/>
      </c>
      <c r="Y354" s="258" t="str">
        <v/>
      </c>
      <c r="Z354" s="258" t="str">
        <v/>
      </c>
      <c r="AA354" s="258" t="str">
        <v/>
      </c>
    </row>
    <row r="355" spans="2:27" x14ac:dyDescent="0.2">
      <c r="B355" s="263" t="str">
        <v/>
      </c>
      <c r="C355" s="263" t="str">
        <v/>
      </c>
      <c r="D355" s="263" t="str">
        <v/>
      </c>
      <c r="E355" s="263" t="str">
        <v/>
      </c>
      <c r="F355" s="263" t="str">
        <v/>
      </c>
      <c r="G355" s="263" t="str">
        <v/>
      </c>
      <c r="H355" s="263" t="str">
        <v/>
      </c>
      <c r="I355" s="263" t="str">
        <v/>
      </c>
      <c r="J355" s="263" t="str">
        <v/>
      </c>
      <c r="K355" s="263" t="str">
        <v/>
      </c>
      <c r="L355" s="263" t="str">
        <v/>
      </c>
      <c r="M355" s="263" t="str">
        <v/>
      </c>
      <c r="N355" s="263" t="str">
        <v/>
      </c>
      <c r="O355" s="258" t="str">
        <v/>
      </c>
      <c r="P355" s="258" t="str">
        <v/>
      </c>
      <c r="Q355" s="258" t="str">
        <v/>
      </c>
      <c r="R355" s="258" t="str">
        <v/>
      </c>
      <c r="S355" s="258" t="str">
        <v/>
      </c>
      <c r="T355" s="258" t="str">
        <v/>
      </c>
      <c r="U355" s="258" t="str">
        <v/>
      </c>
      <c r="V355" s="258" t="str">
        <v/>
      </c>
      <c r="W355" s="258" t="str">
        <v/>
      </c>
      <c r="X355" s="258" t="str">
        <v/>
      </c>
      <c r="Y355" s="258" t="str">
        <v/>
      </c>
      <c r="Z355" s="258" t="str">
        <v/>
      </c>
      <c r="AA355" s="258" t="str">
        <v/>
      </c>
    </row>
    <row r="356" spans="2:27" x14ac:dyDescent="0.2">
      <c r="B356" s="263" t="str">
        <v/>
      </c>
      <c r="C356" s="263" t="str">
        <v/>
      </c>
      <c r="D356" s="263" t="str">
        <v/>
      </c>
      <c r="E356" s="263" t="str">
        <v/>
      </c>
      <c r="F356" s="263" t="str">
        <v/>
      </c>
      <c r="G356" s="263" t="str">
        <v/>
      </c>
      <c r="H356" s="263" t="str">
        <v/>
      </c>
      <c r="I356" s="263" t="str">
        <v/>
      </c>
      <c r="J356" s="263" t="str">
        <v/>
      </c>
      <c r="K356" s="263" t="str">
        <v/>
      </c>
      <c r="L356" s="263" t="str">
        <v/>
      </c>
      <c r="M356" s="263" t="str">
        <v/>
      </c>
      <c r="N356" s="263" t="str">
        <v/>
      </c>
      <c r="O356" s="258" t="str">
        <v/>
      </c>
      <c r="P356" s="258" t="str">
        <v/>
      </c>
      <c r="Q356" s="258" t="str">
        <v/>
      </c>
      <c r="R356" s="258" t="str">
        <v/>
      </c>
      <c r="S356" s="258" t="str">
        <v/>
      </c>
      <c r="T356" s="258" t="str">
        <v/>
      </c>
      <c r="U356" s="258" t="str">
        <v/>
      </c>
      <c r="V356" s="258" t="str">
        <v/>
      </c>
      <c r="W356" s="258" t="str">
        <v/>
      </c>
      <c r="X356" s="258" t="str">
        <v/>
      </c>
      <c r="Y356" s="258" t="str">
        <v/>
      </c>
      <c r="Z356" s="258" t="str">
        <v/>
      </c>
      <c r="AA356" s="258" t="str">
        <v/>
      </c>
    </row>
    <row r="357" spans="2:27" x14ac:dyDescent="0.2">
      <c r="B357" s="263" t="str">
        <v/>
      </c>
      <c r="C357" s="263" t="str">
        <v/>
      </c>
      <c r="D357" s="263" t="str">
        <v/>
      </c>
      <c r="E357" s="263" t="str">
        <v/>
      </c>
      <c r="F357" s="263" t="str">
        <v/>
      </c>
      <c r="G357" s="263" t="str">
        <v/>
      </c>
      <c r="H357" s="263" t="str">
        <v/>
      </c>
      <c r="I357" s="263" t="str">
        <v/>
      </c>
      <c r="J357" s="263" t="str">
        <v/>
      </c>
      <c r="K357" s="263" t="str">
        <v/>
      </c>
      <c r="L357" s="263" t="str">
        <v/>
      </c>
      <c r="M357" s="263" t="str">
        <v/>
      </c>
      <c r="N357" s="263" t="str">
        <v/>
      </c>
      <c r="O357" s="258" t="str">
        <v/>
      </c>
      <c r="P357" s="258" t="str">
        <v/>
      </c>
      <c r="Q357" s="258" t="str">
        <v/>
      </c>
      <c r="R357" s="258" t="str">
        <v/>
      </c>
      <c r="S357" s="258" t="str">
        <v/>
      </c>
      <c r="T357" s="258" t="str">
        <v/>
      </c>
      <c r="U357" s="258" t="str">
        <v/>
      </c>
      <c r="V357" s="258" t="str">
        <v/>
      </c>
      <c r="W357" s="258" t="str">
        <v/>
      </c>
      <c r="X357" s="258" t="str">
        <v/>
      </c>
      <c r="Y357" s="258" t="str">
        <v/>
      </c>
      <c r="Z357" s="258" t="str">
        <v/>
      </c>
      <c r="AA357" s="258" t="str">
        <v/>
      </c>
    </row>
    <row r="358" spans="2:27" x14ac:dyDescent="0.2">
      <c r="B358" s="263" t="str">
        <v/>
      </c>
      <c r="C358" s="263" t="str">
        <v/>
      </c>
      <c r="D358" s="263" t="str">
        <v/>
      </c>
      <c r="E358" s="263" t="str">
        <v/>
      </c>
      <c r="F358" s="263" t="str">
        <v/>
      </c>
      <c r="G358" s="263" t="str">
        <v/>
      </c>
      <c r="H358" s="263" t="str">
        <v/>
      </c>
      <c r="I358" s="263" t="str">
        <v/>
      </c>
      <c r="J358" s="263" t="str">
        <v/>
      </c>
      <c r="K358" s="263" t="str">
        <v/>
      </c>
      <c r="L358" s="263" t="str">
        <v/>
      </c>
      <c r="M358" s="263" t="str">
        <v/>
      </c>
      <c r="N358" s="263" t="str">
        <v/>
      </c>
      <c r="O358" s="258" t="str">
        <v/>
      </c>
      <c r="P358" s="258" t="str">
        <v/>
      </c>
      <c r="Q358" s="258" t="str">
        <v/>
      </c>
      <c r="R358" s="258" t="str">
        <v/>
      </c>
      <c r="S358" s="258" t="str">
        <v/>
      </c>
      <c r="T358" s="258" t="str">
        <v/>
      </c>
      <c r="U358" s="258" t="str">
        <v/>
      </c>
      <c r="V358" s="258" t="str">
        <v/>
      </c>
      <c r="W358" s="258" t="str">
        <v/>
      </c>
      <c r="X358" s="258" t="str">
        <v/>
      </c>
      <c r="Y358" s="258" t="str">
        <v/>
      </c>
      <c r="Z358" s="258" t="str">
        <v/>
      </c>
      <c r="AA358" s="258" t="str">
        <v/>
      </c>
    </row>
    <row r="359" spans="2:27" x14ac:dyDescent="0.2">
      <c r="B359" s="263" t="str">
        <v/>
      </c>
      <c r="C359" s="263" t="str">
        <v/>
      </c>
      <c r="D359" s="263" t="str">
        <v/>
      </c>
      <c r="E359" s="263" t="str">
        <v/>
      </c>
      <c r="F359" s="263" t="str">
        <v/>
      </c>
      <c r="G359" s="263" t="str">
        <v/>
      </c>
      <c r="H359" s="263" t="str">
        <v/>
      </c>
      <c r="I359" s="263" t="str">
        <v/>
      </c>
      <c r="J359" s="263" t="str">
        <v/>
      </c>
      <c r="K359" s="263" t="str">
        <v/>
      </c>
      <c r="L359" s="263" t="str">
        <v/>
      </c>
      <c r="M359" s="263" t="str">
        <v/>
      </c>
      <c r="N359" s="263" t="str">
        <v/>
      </c>
      <c r="O359" s="258" t="str">
        <v/>
      </c>
      <c r="P359" s="258" t="str">
        <v/>
      </c>
      <c r="Q359" s="258" t="str">
        <v/>
      </c>
      <c r="R359" s="258" t="str">
        <v/>
      </c>
      <c r="S359" s="258" t="str">
        <v/>
      </c>
      <c r="T359" s="258" t="str">
        <v/>
      </c>
      <c r="U359" s="258" t="str">
        <v/>
      </c>
      <c r="V359" s="258" t="str">
        <v/>
      </c>
      <c r="W359" s="258" t="str">
        <v/>
      </c>
      <c r="X359" s="258" t="str">
        <v/>
      </c>
      <c r="Y359" s="258" t="str">
        <v/>
      </c>
      <c r="Z359" s="258" t="str">
        <v/>
      </c>
      <c r="AA359" s="258" t="str">
        <v/>
      </c>
    </row>
    <row r="360" spans="2:27" x14ac:dyDescent="0.2">
      <c r="B360" s="263"/>
      <c r="C360" s="263"/>
      <c r="D360" s="263"/>
      <c r="E360" s="263"/>
      <c r="F360" s="263"/>
      <c r="G360" s="263"/>
      <c r="H360" s="263"/>
      <c r="I360" s="263"/>
      <c r="J360" s="263"/>
      <c r="K360" s="263"/>
      <c r="L360" s="263"/>
      <c r="M360" s="263"/>
      <c r="N360" s="263"/>
      <c r="O360" s="263"/>
      <c r="P360" s="263"/>
      <c r="Q360" s="263"/>
      <c r="R360" s="263"/>
      <c r="S360" s="263"/>
      <c r="T360" s="263"/>
      <c r="U360" s="263"/>
      <c r="V360" s="263"/>
      <c r="W360" s="263"/>
      <c r="X360" s="263"/>
      <c r="Y360" s="263"/>
      <c r="Z360" s="263"/>
      <c r="AA360" s="263"/>
    </row>
    <row r="361" spans="2:27" x14ac:dyDescent="0.2">
      <c r="B361" s="263"/>
      <c r="C361" s="263"/>
      <c r="D361" s="263"/>
      <c r="E361" s="263"/>
      <c r="F361" s="263"/>
      <c r="G361" s="263"/>
      <c r="H361" s="263"/>
      <c r="I361" s="263"/>
      <c r="J361" s="263"/>
      <c r="K361" s="263"/>
      <c r="L361" s="263"/>
      <c r="M361" s="263"/>
      <c r="N361" s="263"/>
      <c r="O361" s="263"/>
      <c r="P361" s="263"/>
      <c r="Q361" s="263"/>
      <c r="R361" s="263"/>
      <c r="S361" s="263"/>
      <c r="T361" s="263"/>
      <c r="U361" s="263"/>
      <c r="V361" s="263"/>
      <c r="W361" s="263"/>
      <c r="X361" s="263"/>
      <c r="Y361" s="263"/>
      <c r="Z361" s="263"/>
      <c r="AA361" s="263"/>
    </row>
    <row r="362" spans="2:27" x14ac:dyDescent="0.2">
      <c r="B362" s="263"/>
      <c r="C362" s="263"/>
      <c r="D362" s="263"/>
      <c r="E362" s="263"/>
      <c r="F362" s="263"/>
      <c r="G362" s="263"/>
      <c r="H362" s="263"/>
      <c r="I362" s="263"/>
      <c r="J362" s="263"/>
      <c r="K362" s="263"/>
      <c r="L362" s="263"/>
      <c r="M362" s="263"/>
      <c r="N362" s="263"/>
      <c r="O362" s="263"/>
      <c r="P362" s="263"/>
      <c r="Q362" s="263"/>
      <c r="R362" s="263"/>
      <c r="S362" s="263"/>
      <c r="T362" s="263"/>
      <c r="U362" s="263"/>
      <c r="V362" s="263"/>
      <c r="W362" s="263"/>
      <c r="X362" s="263"/>
      <c r="Y362" s="263"/>
      <c r="Z362" s="263"/>
      <c r="AA362" s="263"/>
    </row>
    <row r="363" spans="2:27" x14ac:dyDescent="0.2">
      <c r="B363" s="263"/>
      <c r="C363" s="263"/>
      <c r="D363" s="263"/>
      <c r="E363" s="263"/>
      <c r="F363" s="263"/>
      <c r="G363" s="263"/>
      <c r="H363" s="263"/>
      <c r="I363" s="263"/>
      <c r="J363" s="263"/>
      <c r="K363" s="263"/>
      <c r="L363" s="263"/>
      <c r="M363" s="263"/>
      <c r="N363" s="263"/>
      <c r="O363" s="263"/>
      <c r="P363" s="263"/>
      <c r="Q363" s="263"/>
      <c r="R363" s="263"/>
      <c r="S363" s="263"/>
      <c r="T363" s="263"/>
      <c r="U363" s="263"/>
      <c r="V363" s="263"/>
      <c r="W363" s="263"/>
      <c r="X363" s="263"/>
      <c r="Y363" s="263"/>
      <c r="Z363" s="263"/>
      <c r="AA363" s="263"/>
    </row>
    <row r="364" spans="2:27" x14ac:dyDescent="0.2">
      <c r="B364" s="263"/>
      <c r="C364" s="263"/>
      <c r="D364" s="263"/>
      <c r="E364" s="263"/>
      <c r="F364" s="263"/>
      <c r="G364" s="263"/>
      <c r="H364" s="263"/>
      <c r="I364" s="263"/>
      <c r="J364" s="263"/>
      <c r="K364" s="263"/>
      <c r="L364" s="263"/>
      <c r="M364" s="263"/>
      <c r="N364" s="263"/>
      <c r="O364" s="263"/>
      <c r="P364" s="263"/>
      <c r="Q364" s="263"/>
      <c r="R364" s="263"/>
      <c r="S364" s="263"/>
      <c r="T364" s="263"/>
      <c r="U364" s="263"/>
      <c r="V364" s="263"/>
      <c r="W364" s="263"/>
      <c r="X364" s="263"/>
      <c r="Y364" s="263"/>
      <c r="Z364" s="263"/>
      <c r="AA364" s="263"/>
    </row>
    <row r="365" spans="2:27" x14ac:dyDescent="0.2">
      <c r="B365" s="263"/>
      <c r="C365" s="263"/>
      <c r="D365" s="263"/>
      <c r="E365" s="263"/>
      <c r="F365" s="263"/>
      <c r="G365" s="263"/>
      <c r="H365" s="263"/>
      <c r="I365" s="263"/>
      <c r="J365" s="263"/>
      <c r="K365" s="263"/>
      <c r="L365" s="263"/>
      <c r="M365" s="263"/>
      <c r="N365" s="263"/>
      <c r="O365" s="263"/>
      <c r="P365" s="263"/>
      <c r="Q365" s="263"/>
      <c r="R365" s="263"/>
      <c r="S365" s="263"/>
      <c r="T365" s="263"/>
      <c r="U365" s="263"/>
      <c r="V365" s="263"/>
      <c r="W365" s="263"/>
      <c r="X365" s="263"/>
      <c r="Y365" s="263"/>
      <c r="Z365" s="263"/>
      <c r="AA365" s="263"/>
    </row>
    <row r="366" spans="2:27" x14ac:dyDescent="0.2">
      <c r="B366" s="263"/>
      <c r="C366" s="263"/>
      <c r="D366" s="263"/>
      <c r="E366" s="263"/>
      <c r="F366" s="263"/>
      <c r="G366" s="263"/>
      <c r="H366" s="263"/>
      <c r="I366" s="263"/>
      <c r="J366" s="263"/>
      <c r="K366" s="263"/>
      <c r="L366" s="263"/>
      <c r="M366" s="263"/>
      <c r="N366" s="263"/>
      <c r="O366" s="263"/>
      <c r="P366" s="263"/>
      <c r="Q366" s="263"/>
      <c r="R366" s="263"/>
      <c r="S366" s="263"/>
      <c r="T366" s="263"/>
      <c r="U366" s="263"/>
      <c r="V366" s="263"/>
      <c r="W366" s="263"/>
      <c r="X366" s="263"/>
      <c r="Y366" s="263"/>
      <c r="Z366" s="263"/>
      <c r="AA366" s="263"/>
    </row>
    <row r="367" spans="2:27" x14ac:dyDescent="0.2">
      <c r="B367" s="263"/>
      <c r="C367" s="263"/>
      <c r="D367" s="263"/>
      <c r="E367" s="263"/>
      <c r="F367" s="263"/>
      <c r="G367" s="263"/>
      <c r="H367" s="263"/>
      <c r="I367" s="263"/>
      <c r="J367" s="263"/>
      <c r="K367" s="263"/>
      <c r="L367" s="263"/>
      <c r="M367" s="263"/>
      <c r="N367" s="263"/>
      <c r="O367" s="263"/>
      <c r="P367" s="263"/>
      <c r="Q367" s="263"/>
      <c r="R367" s="263"/>
      <c r="S367" s="263"/>
      <c r="T367" s="263"/>
      <c r="U367" s="263"/>
      <c r="V367" s="263"/>
      <c r="W367" s="263"/>
      <c r="X367" s="263"/>
      <c r="Y367" s="263"/>
      <c r="Z367" s="263"/>
      <c r="AA367" s="263"/>
    </row>
    <row r="368" spans="2:27" x14ac:dyDescent="0.2">
      <c r="B368" s="263"/>
      <c r="C368" s="263"/>
      <c r="D368" s="263"/>
      <c r="E368" s="263"/>
      <c r="F368" s="263"/>
      <c r="G368" s="263"/>
      <c r="H368" s="263"/>
      <c r="I368" s="263"/>
      <c r="J368" s="263"/>
      <c r="K368" s="263"/>
      <c r="L368" s="263"/>
      <c r="M368" s="263"/>
      <c r="N368" s="263"/>
      <c r="O368" s="263"/>
      <c r="P368" s="263"/>
      <c r="Q368" s="263"/>
      <c r="R368" s="263"/>
      <c r="S368" s="263"/>
      <c r="T368" s="263"/>
      <c r="U368" s="263"/>
      <c r="V368" s="263"/>
      <c r="W368" s="263"/>
      <c r="X368" s="263"/>
      <c r="Y368" s="263"/>
      <c r="Z368" s="263"/>
      <c r="AA368" s="263"/>
    </row>
    <row r="369" spans="2:27" x14ac:dyDescent="0.2">
      <c r="B369" s="263"/>
      <c r="C369" s="263"/>
      <c r="D369" s="263"/>
      <c r="E369" s="263"/>
      <c r="F369" s="263"/>
      <c r="G369" s="263"/>
      <c r="H369" s="263"/>
      <c r="I369" s="263"/>
      <c r="J369" s="263"/>
      <c r="K369" s="263"/>
      <c r="L369" s="263"/>
      <c r="M369" s="263"/>
      <c r="N369" s="263"/>
      <c r="O369" s="263"/>
      <c r="P369" s="263"/>
      <c r="Q369" s="263"/>
      <c r="R369" s="263"/>
      <c r="S369" s="263"/>
      <c r="T369" s="263"/>
      <c r="U369" s="263"/>
      <c r="V369" s="263"/>
      <c r="W369" s="263"/>
      <c r="X369" s="263"/>
      <c r="Y369" s="263"/>
      <c r="Z369" s="263"/>
      <c r="AA369" s="263"/>
    </row>
    <row r="370" spans="2:27" x14ac:dyDescent="0.2">
      <c r="B370" s="263"/>
      <c r="C370" s="263"/>
      <c r="D370" s="263"/>
      <c r="E370" s="263"/>
      <c r="F370" s="263"/>
      <c r="G370" s="263"/>
      <c r="H370" s="263"/>
      <c r="I370" s="263"/>
      <c r="J370" s="263"/>
      <c r="K370" s="263"/>
      <c r="L370" s="263"/>
      <c r="M370" s="263"/>
      <c r="N370" s="263"/>
      <c r="O370" s="263"/>
      <c r="P370" s="263"/>
      <c r="Q370" s="263"/>
      <c r="R370" s="263"/>
      <c r="S370" s="263"/>
      <c r="T370" s="263"/>
      <c r="U370" s="263"/>
      <c r="V370" s="263"/>
      <c r="W370" s="263"/>
      <c r="X370" s="263"/>
      <c r="Y370" s="263"/>
      <c r="Z370" s="263"/>
      <c r="AA370" s="263"/>
    </row>
    <row r="371" spans="2:27" x14ac:dyDescent="0.2">
      <c r="B371" s="263"/>
      <c r="C371" s="263"/>
      <c r="D371" s="263"/>
      <c r="E371" s="263"/>
      <c r="F371" s="263"/>
      <c r="G371" s="263"/>
      <c r="H371" s="263"/>
      <c r="I371" s="263"/>
      <c r="J371" s="263"/>
      <c r="K371" s="263"/>
      <c r="L371" s="263"/>
      <c r="M371" s="263"/>
      <c r="N371" s="263"/>
      <c r="O371" s="263"/>
      <c r="P371" s="263"/>
      <c r="Q371" s="263"/>
      <c r="R371" s="263"/>
      <c r="S371" s="263"/>
      <c r="T371" s="263"/>
      <c r="U371" s="263"/>
      <c r="V371" s="263"/>
      <c r="W371" s="263"/>
      <c r="X371" s="263"/>
      <c r="Y371" s="263"/>
      <c r="Z371" s="263"/>
      <c r="AA371" s="263"/>
    </row>
    <row r="372" spans="2:27" x14ac:dyDescent="0.2">
      <c r="B372" s="263"/>
      <c r="C372" s="263"/>
      <c r="D372" s="263"/>
      <c r="E372" s="263"/>
      <c r="F372" s="263"/>
      <c r="G372" s="263"/>
      <c r="H372" s="263"/>
      <c r="I372" s="263"/>
      <c r="J372" s="263"/>
      <c r="K372" s="263"/>
      <c r="L372" s="263"/>
      <c r="M372" s="263"/>
      <c r="N372" s="263"/>
      <c r="O372" s="263"/>
      <c r="P372" s="263"/>
      <c r="Q372" s="263"/>
      <c r="R372" s="263"/>
      <c r="S372" s="263"/>
      <c r="T372" s="263"/>
      <c r="U372" s="263"/>
      <c r="V372" s="263"/>
      <c r="W372" s="263"/>
      <c r="X372" s="263"/>
      <c r="Y372" s="263"/>
      <c r="Z372" s="263"/>
      <c r="AA372" s="263"/>
    </row>
    <row r="373" spans="2:27" x14ac:dyDescent="0.2">
      <c r="B373" s="263"/>
      <c r="C373" s="263"/>
      <c r="D373" s="263"/>
      <c r="E373" s="263"/>
      <c r="F373" s="263"/>
      <c r="G373" s="263"/>
      <c r="H373" s="263"/>
      <c r="I373" s="263"/>
      <c r="J373" s="263"/>
      <c r="K373" s="263"/>
      <c r="L373" s="263"/>
      <c r="M373" s="263"/>
      <c r="N373" s="263"/>
      <c r="O373" s="263"/>
      <c r="P373" s="263"/>
      <c r="Q373" s="263"/>
      <c r="R373" s="263"/>
      <c r="S373" s="263"/>
      <c r="T373" s="263"/>
      <c r="U373" s="263"/>
      <c r="V373" s="263"/>
      <c r="W373" s="263"/>
      <c r="X373" s="263"/>
      <c r="Y373" s="263"/>
      <c r="Z373" s="263"/>
      <c r="AA373" s="263"/>
    </row>
    <row r="374" spans="2:27" x14ac:dyDescent="0.2">
      <c r="B374" s="263"/>
      <c r="C374" s="263"/>
      <c r="D374" s="263"/>
      <c r="E374" s="263"/>
      <c r="F374" s="263"/>
      <c r="G374" s="263"/>
      <c r="H374" s="263"/>
      <c r="I374" s="263"/>
      <c r="J374" s="263"/>
      <c r="K374" s="263"/>
      <c r="L374" s="263"/>
      <c r="M374" s="263"/>
      <c r="N374" s="263"/>
      <c r="O374" s="263"/>
      <c r="P374" s="263"/>
      <c r="Q374" s="263"/>
      <c r="R374" s="263"/>
      <c r="S374" s="263"/>
      <c r="T374" s="263"/>
      <c r="U374" s="263"/>
      <c r="V374" s="263"/>
      <c r="W374" s="263"/>
      <c r="X374" s="263"/>
      <c r="Y374" s="263"/>
      <c r="Z374" s="263"/>
      <c r="AA374" s="263"/>
    </row>
    <row r="375" spans="2:27" x14ac:dyDescent="0.2">
      <c r="B375" s="263"/>
      <c r="C375" s="263"/>
      <c r="D375" s="263"/>
      <c r="E375" s="263"/>
      <c r="F375" s="263"/>
      <c r="G375" s="263"/>
      <c r="H375" s="263"/>
      <c r="I375" s="263"/>
      <c r="J375" s="263"/>
      <c r="K375" s="263"/>
      <c r="L375" s="263"/>
      <c r="M375" s="263"/>
      <c r="N375" s="263"/>
      <c r="O375" s="263"/>
      <c r="P375" s="263"/>
      <c r="Q375" s="263"/>
      <c r="R375" s="263"/>
      <c r="S375" s="263"/>
      <c r="T375" s="263"/>
      <c r="U375" s="263"/>
      <c r="V375" s="263"/>
      <c r="W375" s="263"/>
      <c r="X375" s="263"/>
      <c r="Y375" s="263"/>
      <c r="Z375" s="263"/>
      <c r="AA375" s="263"/>
    </row>
    <row r="376" spans="2:27" x14ac:dyDescent="0.2">
      <c r="B376" s="263"/>
      <c r="C376" s="263"/>
      <c r="D376" s="263"/>
      <c r="E376" s="263"/>
      <c r="F376" s="263"/>
      <c r="G376" s="263"/>
      <c r="H376" s="263"/>
      <c r="I376" s="263"/>
      <c r="J376" s="263"/>
      <c r="K376" s="263"/>
      <c r="L376" s="263"/>
      <c r="M376" s="263"/>
      <c r="N376" s="263"/>
      <c r="O376" s="263"/>
      <c r="P376" s="263"/>
      <c r="Q376" s="263"/>
      <c r="R376" s="263"/>
      <c r="S376" s="263"/>
      <c r="T376" s="263"/>
      <c r="U376" s="263"/>
      <c r="V376" s="263"/>
      <c r="W376" s="263"/>
      <c r="X376" s="263"/>
      <c r="Y376" s="263"/>
      <c r="Z376" s="263"/>
      <c r="AA376" s="263"/>
    </row>
    <row r="377" spans="2:27" x14ac:dyDescent="0.2">
      <c r="B377" s="263"/>
      <c r="C377" s="263"/>
      <c r="D377" s="263"/>
      <c r="E377" s="263"/>
      <c r="F377" s="263"/>
      <c r="G377" s="263"/>
      <c r="H377" s="263"/>
      <c r="I377" s="263"/>
      <c r="J377" s="263"/>
      <c r="K377" s="263"/>
      <c r="L377" s="263"/>
      <c r="M377" s="263"/>
      <c r="N377" s="263"/>
      <c r="O377" s="263"/>
      <c r="P377" s="263"/>
      <c r="Q377" s="263"/>
      <c r="R377" s="263"/>
      <c r="S377" s="263"/>
      <c r="T377" s="263"/>
      <c r="U377" s="263"/>
      <c r="V377" s="263"/>
      <c r="W377" s="263"/>
      <c r="X377" s="263"/>
      <c r="Y377" s="263"/>
      <c r="Z377" s="263"/>
      <c r="AA377" s="263"/>
    </row>
    <row r="378" spans="2:27" x14ac:dyDescent="0.2">
      <c r="B378" s="263"/>
      <c r="C378" s="263"/>
      <c r="D378" s="263"/>
      <c r="E378" s="263"/>
      <c r="F378" s="263"/>
      <c r="G378" s="263"/>
      <c r="H378" s="263"/>
      <c r="I378" s="263"/>
      <c r="J378" s="263"/>
      <c r="K378" s="263"/>
      <c r="L378" s="263"/>
      <c r="M378" s="263"/>
      <c r="N378" s="263"/>
      <c r="O378" s="263"/>
      <c r="P378" s="263"/>
      <c r="Q378" s="263"/>
      <c r="R378" s="263"/>
      <c r="S378" s="263"/>
      <c r="T378" s="263"/>
      <c r="U378" s="263"/>
      <c r="V378" s="263"/>
      <c r="W378" s="263"/>
      <c r="X378" s="263"/>
      <c r="Y378" s="263"/>
      <c r="Z378" s="263"/>
      <c r="AA378" s="263"/>
    </row>
    <row r="379" spans="2:27" x14ac:dyDescent="0.2">
      <c r="B379" s="263"/>
      <c r="C379" s="263"/>
      <c r="D379" s="263"/>
      <c r="E379" s="263"/>
      <c r="F379" s="263"/>
      <c r="G379" s="263"/>
      <c r="H379" s="263"/>
      <c r="I379" s="263"/>
      <c r="J379" s="263"/>
      <c r="K379" s="263"/>
      <c r="L379" s="263"/>
      <c r="M379" s="263"/>
      <c r="N379" s="263"/>
      <c r="O379" s="263"/>
      <c r="P379" s="263"/>
      <c r="Q379" s="263"/>
      <c r="R379" s="263"/>
      <c r="S379" s="263"/>
      <c r="T379" s="263"/>
      <c r="U379" s="263"/>
      <c r="V379" s="263"/>
      <c r="W379" s="263"/>
      <c r="X379" s="263"/>
      <c r="Y379" s="263"/>
      <c r="Z379" s="263"/>
      <c r="AA379" s="263"/>
    </row>
    <row r="380" spans="2:27" x14ac:dyDescent="0.2">
      <c r="B380" s="263"/>
      <c r="C380" s="263"/>
      <c r="D380" s="263"/>
      <c r="E380" s="263"/>
      <c r="F380" s="263"/>
      <c r="G380" s="263"/>
      <c r="H380" s="263"/>
      <c r="I380" s="263"/>
      <c r="J380" s="263"/>
      <c r="K380" s="263"/>
      <c r="L380" s="263"/>
      <c r="M380" s="263"/>
      <c r="N380" s="263"/>
      <c r="O380" s="263"/>
      <c r="P380" s="263"/>
      <c r="Q380" s="263"/>
      <c r="R380" s="263"/>
      <c r="S380" s="263"/>
      <c r="T380" s="263"/>
      <c r="U380" s="263"/>
      <c r="V380" s="263"/>
      <c r="W380" s="263"/>
      <c r="X380" s="263"/>
      <c r="Y380" s="263"/>
      <c r="Z380" s="263"/>
      <c r="AA380" s="263"/>
    </row>
    <row r="381" spans="2:27" x14ac:dyDescent="0.2">
      <c r="B381" s="263"/>
      <c r="C381" s="263"/>
      <c r="D381" s="263"/>
      <c r="E381" s="263"/>
      <c r="F381" s="263"/>
      <c r="G381" s="263"/>
      <c r="H381" s="263"/>
      <c r="I381" s="263"/>
      <c r="J381" s="263"/>
      <c r="K381" s="263"/>
      <c r="L381" s="263"/>
      <c r="M381" s="263"/>
      <c r="N381" s="263"/>
      <c r="O381" s="263"/>
      <c r="P381" s="263"/>
      <c r="Q381" s="263"/>
      <c r="R381" s="263"/>
      <c r="S381" s="263"/>
      <c r="T381" s="263"/>
      <c r="U381" s="263"/>
      <c r="V381" s="263"/>
      <c r="W381" s="263"/>
      <c r="X381" s="263"/>
      <c r="Y381" s="263"/>
      <c r="Z381" s="263"/>
      <c r="AA381" s="263"/>
    </row>
    <row r="382" spans="2:27" x14ac:dyDescent="0.2">
      <c r="B382" s="263"/>
      <c r="C382" s="263"/>
      <c r="D382" s="263"/>
      <c r="E382" s="263"/>
      <c r="F382" s="263"/>
      <c r="G382" s="263"/>
      <c r="H382" s="263"/>
      <c r="I382" s="263"/>
      <c r="J382" s="263"/>
      <c r="K382" s="263"/>
      <c r="L382" s="263"/>
      <c r="M382" s="263"/>
      <c r="N382" s="263"/>
      <c r="O382" s="263"/>
      <c r="P382" s="263"/>
      <c r="Q382" s="263"/>
      <c r="R382" s="263"/>
      <c r="S382" s="263"/>
      <c r="T382" s="263"/>
      <c r="U382" s="263"/>
      <c r="V382" s="263"/>
      <c r="W382" s="263"/>
      <c r="X382" s="263"/>
      <c r="Y382" s="263"/>
      <c r="Z382" s="263"/>
      <c r="AA382" s="263"/>
    </row>
    <row r="383" spans="2:27" x14ac:dyDescent="0.2">
      <c r="B383" s="263"/>
      <c r="C383" s="263"/>
      <c r="D383" s="263"/>
      <c r="E383" s="263"/>
      <c r="F383" s="263"/>
      <c r="G383" s="263"/>
      <c r="H383" s="263"/>
      <c r="I383" s="263"/>
      <c r="J383" s="263"/>
      <c r="K383" s="263"/>
      <c r="L383" s="263"/>
      <c r="M383" s="263"/>
      <c r="N383" s="263"/>
      <c r="O383" s="263"/>
      <c r="P383" s="263"/>
      <c r="Q383" s="263"/>
      <c r="R383" s="263"/>
      <c r="S383" s="263"/>
      <c r="T383" s="263"/>
      <c r="U383" s="263"/>
      <c r="V383" s="263"/>
      <c r="W383" s="263"/>
      <c r="X383" s="263"/>
      <c r="Y383" s="263"/>
      <c r="Z383" s="263"/>
      <c r="AA383" s="263"/>
    </row>
    <row r="384" spans="2:27" x14ac:dyDescent="0.2">
      <c r="B384" s="263"/>
      <c r="C384" s="263"/>
      <c r="D384" s="263"/>
      <c r="E384" s="263"/>
      <c r="F384" s="263"/>
      <c r="G384" s="263"/>
      <c r="H384" s="263"/>
      <c r="I384" s="263"/>
      <c r="J384" s="263"/>
      <c r="K384" s="263"/>
      <c r="L384" s="263"/>
      <c r="M384" s="263"/>
      <c r="N384" s="263"/>
      <c r="O384" s="263"/>
      <c r="P384" s="263"/>
      <c r="Q384" s="263"/>
      <c r="R384" s="263"/>
      <c r="S384" s="263"/>
      <c r="T384" s="263"/>
      <c r="U384" s="263"/>
      <c r="V384" s="263"/>
      <c r="W384" s="263"/>
      <c r="X384" s="263"/>
      <c r="Y384" s="263"/>
      <c r="Z384" s="263"/>
      <c r="AA384" s="263"/>
    </row>
    <row r="385" spans="2:27" x14ac:dyDescent="0.2">
      <c r="B385" s="263"/>
      <c r="C385" s="263"/>
      <c r="D385" s="263"/>
      <c r="E385" s="263"/>
      <c r="F385" s="263"/>
      <c r="G385" s="263"/>
      <c r="H385" s="263"/>
      <c r="I385" s="263"/>
      <c r="J385" s="263"/>
      <c r="K385" s="263"/>
      <c r="L385" s="263"/>
      <c r="M385" s="263"/>
      <c r="N385" s="263"/>
      <c r="O385" s="263"/>
      <c r="P385" s="263"/>
      <c r="Q385" s="263"/>
      <c r="R385" s="263"/>
      <c r="S385" s="263"/>
      <c r="T385" s="263"/>
      <c r="U385" s="263"/>
      <c r="V385" s="263"/>
      <c r="W385" s="263"/>
      <c r="X385" s="263"/>
      <c r="Y385" s="263"/>
      <c r="Z385" s="263"/>
      <c r="AA385" s="263"/>
    </row>
    <row r="386" spans="2:27" x14ac:dyDescent="0.2">
      <c r="B386" s="263"/>
      <c r="C386" s="263"/>
      <c r="D386" s="263"/>
      <c r="E386" s="263"/>
      <c r="F386" s="263"/>
      <c r="G386" s="263"/>
      <c r="H386" s="263"/>
      <c r="I386" s="263"/>
      <c r="J386" s="263"/>
      <c r="K386" s="263"/>
      <c r="L386" s="263"/>
      <c r="M386" s="263"/>
      <c r="N386" s="263"/>
      <c r="O386" s="263"/>
      <c r="P386" s="263"/>
      <c r="Q386" s="263"/>
      <c r="R386" s="263"/>
      <c r="S386" s="263"/>
      <c r="T386" s="263"/>
      <c r="U386" s="263"/>
      <c r="V386" s="263"/>
      <c r="W386" s="263"/>
      <c r="X386" s="263"/>
      <c r="Y386" s="263"/>
      <c r="Z386" s="263"/>
      <c r="AA386" s="263"/>
    </row>
    <row r="387" spans="2:27" x14ac:dyDescent="0.2">
      <c r="B387" s="263"/>
      <c r="C387" s="263"/>
      <c r="D387" s="263"/>
      <c r="E387" s="263"/>
      <c r="F387" s="263"/>
      <c r="G387" s="263"/>
      <c r="H387" s="263"/>
      <c r="I387" s="263"/>
      <c r="J387" s="263"/>
      <c r="K387" s="263"/>
      <c r="L387" s="263"/>
      <c r="M387" s="263"/>
      <c r="N387" s="263"/>
      <c r="O387" s="263"/>
      <c r="P387" s="263"/>
      <c r="Q387" s="263"/>
      <c r="R387" s="263"/>
      <c r="S387" s="263"/>
      <c r="T387" s="263"/>
      <c r="U387" s="263"/>
      <c r="V387" s="263"/>
      <c r="W387" s="263"/>
      <c r="X387" s="263"/>
      <c r="Y387" s="263"/>
      <c r="Z387" s="263"/>
      <c r="AA387" s="263"/>
    </row>
    <row r="388" spans="2:27" x14ac:dyDescent="0.2">
      <c r="B388" s="263"/>
      <c r="C388" s="263"/>
      <c r="D388" s="263"/>
      <c r="E388" s="263"/>
      <c r="F388" s="263"/>
      <c r="G388" s="263"/>
      <c r="H388" s="263"/>
      <c r="I388" s="263"/>
      <c r="J388" s="263"/>
      <c r="K388" s="263"/>
      <c r="L388" s="263"/>
      <c r="M388" s="263"/>
      <c r="N388" s="263"/>
      <c r="O388" s="263"/>
      <c r="P388" s="263"/>
      <c r="Q388" s="263"/>
      <c r="R388" s="263"/>
      <c r="S388" s="263"/>
      <c r="T388" s="263"/>
      <c r="U388" s="263"/>
      <c r="V388" s="263"/>
      <c r="W388" s="263"/>
      <c r="X388" s="263"/>
      <c r="Y388" s="263"/>
      <c r="Z388" s="263"/>
      <c r="AA388" s="263"/>
    </row>
    <row r="389" spans="2:27" x14ac:dyDescent="0.2">
      <c r="B389" s="263"/>
      <c r="C389" s="263"/>
      <c r="D389" s="263"/>
      <c r="E389" s="263"/>
      <c r="F389" s="263"/>
      <c r="G389" s="263"/>
      <c r="H389" s="263"/>
      <c r="I389" s="263"/>
      <c r="J389" s="263"/>
      <c r="K389" s="263"/>
      <c r="L389" s="263"/>
      <c r="M389" s="263"/>
      <c r="N389" s="263"/>
      <c r="O389" s="263"/>
      <c r="P389" s="263"/>
      <c r="Q389" s="263"/>
      <c r="R389" s="263"/>
      <c r="S389" s="263"/>
      <c r="T389" s="263"/>
      <c r="U389" s="263"/>
      <c r="V389" s="263"/>
      <c r="W389" s="263"/>
      <c r="X389" s="263"/>
      <c r="Y389" s="263"/>
      <c r="Z389" s="263"/>
      <c r="AA389" s="263"/>
    </row>
    <row r="390" spans="2:27" x14ac:dyDescent="0.2">
      <c r="B390" s="263"/>
      <c r="C390" s="263"/>
      <c r="D390" s="263"/>
      <c r="E390" s="263"/>
      <c r="F390" s="263"/>
      <c r="G390" s="263"/>
      <c r="H390" s="263"/>
      <c r="I390" s="263"/>
      <c r="J390" s="263"/>
      <c r="K390" s="263"/>
      <c r="L390" s="263"/>
      <c r="M390" s="263"/>
      <c r="N390" s="263"/>
      <c r="O390" s="263"/>
      <c r="P390" s="263"/>
      <c r="Q390" s="263"/>
      <c r="R390" s="263"/>
      <c r="S390" s="263"/>
      <c r="T390" s="263"/>
      <c r="U390" s="263"/>
      <c r="V390" s="263"/>
      <c r="W390" s="263"/>
      <c r="X390" s="263"/>
      <c r="Y390" s="263"/>
      <c r="Z390" s="263"/>
      <c r="AA390" s="263"/>
    </row>
    <row r="391" spans="2:27" x14ac:dyDescent="0.2">
      <c r="B391" s="263"/>
      <c r="C391" s="263"/>
      <c r="D391" s="263"/>
      <c r="E391" s="263"/>
      <c r="F391" s="263"/>
      <c r="G391" s="263"/>
      <c r="H391" s="263"/>
      <c r="I391" s="263"/>
      <c r="J391" s="263"/>
      <c r="K391" s="263"/>
      <c r="L391" s="263"/>
      <c r="M391" s="263"/>
      <c r="N391" s="263"/>
      <c r="O391" s="263"/>
      <c r="P391" s="263"/>
      <c r="Q391" s="263"/>
      <c r="R391" s="263"/>
      <c r="S391" s="263"/>
      <c r="T391" s="263"/>
      <c r="U391" s="263"/>
      <c r="V391" s="263"/>
      <c r="W391" s="263"/>
      <c r="X391" s="263"/>
      <c r="Y391" s="263"/>
      <c r="Z391" s="263"/>
      <c r="AA391" s="263"/>
    </row>
    <row r="392" spans="2:27" x14ac:dyDescent="0.2">
      <c r="B392" s="263"/>
      <c r="C392" s="263"/>
      <c r="D392" s="263"/>
      <c r="E392" s="263"/>
      <c r="F392" s="263"/>
      <c r="G392" s="263"/>
      <c r="H392" s="263"/>
      <c r="I392" s="263"/>
      <c r="J392" s="263"/>
      <c r="K392" s="263"/>
      <c r="L392" s="263"/>
      <c r="M392" s="263"/>
      <c r="N392" s="263"/>
      <c r="O392" s="263"/>
      <c r="P392" s="263"/>
      <c r="Q392" s="263"/>
      <c r="R392" s="263"/>
      <c r="S392" s="263"/>
      <c r="T392" s="263"/>
      <c r="U392" s="263"/>
      <c r="V392" s="263"/>
      <c r="W392" s="263"/>
      <c r="X392" s="263"/>
      <c r="Y392" s="263"/>
      <c r="Z392" s="263"/>
      <c r="AA392" s="263"/>
    </row>
    <row r="393" spans="2:27" x14ac:dyDescent="0.2">
      <c r="B393" s="263"/>
      <c r="C393" s="263"/>
      <c r="D393" s="263"/>
      <c r="E393" s="263"/>
      <c r="F393" s="263"/>
      <c r="G393" s="263"/>
      <c r="H393" s="263"/>
      <c r="I393" s="263"/>
      <c r="J393" s="263"/>
      <c r="K393" s="263"/>
      <c r="L393" s="263"/>
      <c r="M393" s="263"/>
      <c r="N393" s="263"/>
      <c r="O393" s="263"/>
      <c r="P393" s="263"/>
      <c r="Q393" s="263"/>
      <c r="R393" s="263"/>
      <c r="S393" s="263"/>
      <c r="T393" s="263"/>
      <c r="U393" s="263"/>
      <c r="V393" s="263"/>
      <c r="W393" s="263"/>
      <c r="X393" s="263"/>
      <c r="Y393" s="263"/>
      <c r="Z393" s="263"/>
      <c r="AA393" s="263"/>
    </row>
    <row r="394" spans="2:27" x14ac:dyDescent="0.2">
      <c r="B394" s="263"/>
      <c r="C394" s="263"/>
      <c r="D394" s="263"/>
      <c r="E394" s="263"/>
      <c r="F394" s="263"/>
      <c r="G394" s="263"/>
      <c r="H394" s="263"/>
      <c r="I394" s="263"/>
      <c r="J394" s="263"/>
      <c r="K394" s="263"/>
      <c r="L394" s="263"/>
      <c r="M394" s="263"/>
      <c r="N394" s="263"/>
      <c r="O394" s="263"/>
      <c r="P394" s="263"/>
      <c r="Q394" s="263"/>
      <c r="R394" s="263"/>
      <c r="S394" s="263"/>
      <c r="T394" s="263"/>
      <c r="U394" s="263"/>
      <c r="V394" s="263"/>
      <c r="W394" s="263"/>
      <c r="X394" s="263"/>
      <c r="Y394" s="263"/>
      <c r="Z394" s="263"/>
      <c r="AA394" s="263"/>
    </row>
    <row r="395" spans="2:27" x14ac:dyDescent="0.2">
      <c r="B395" s="263"/>
      <c r="C395" s="263"/>
      <c r="D395" s="263"/>
      <c r="E395" s="263"/>
      <c r="F395" s="263"/>
      <c r="G395" s="263"/>
      <c r="H395" s="263"/>
      <c r="I395" s="263"/>
      <c r="J395" s="263"/>
      <c r="K395" s="263"/>
      <c r="L395" s="263"/>
      <c r="M395" s="263"/>
      <c r="N395" s="263"/>
      <c r="O395" s="263"/>
      <c r="P395" s="263"/>
      <c r="Q395" s="263"/>
      <c r="R395" s="263"/>
      <c r="S395" s="263"/>
      <c r="T395" s="263"/>
      <c r="U395" s="263"/>
      <c r="V395" s="263"/>
      <c r="W395" s="263"/>
      <c r="X395" s="263"/>
      <c r="Y395" s="263"/>
      <c r="Z395" s="263"/>
      <c r="AA395" s="263"/>
    </row>
    <row r="396" spans="2:27" x14ac:dyDescent="0.2">
      <c r="B396" s="263"/>
      <c r="C396" s="263"/>
      <c r="D396" s="263"/>
      <c r="E396" s="263"/>
      <c r="F396" s="263"/>
      <c r="G396" s="263"/>
      <c r="H396" s="263"/>
      <c r="I396" s="263"/>
      <c r="J396" s="263"/>
      <c r="K396" s="263"/>
      <c r="L396" s="263"/>
      <c r="M396" s="263"/>
      <c r="N396" s="263"/>
      <c r="O396" s="263"/>
      <c r="P396" s="263"/>
      <c r="Q396" s="263"/>
      <c r="R396" s="263"/>
      <c r="S396" s="263"/>
      <c r="T396" s="263"/>
      <c r="U396" s="263"/>
      <c r="V396" s="263"/>
      <c r="W396" s="263"/>
      <c r="X396" s="263"/>
      <c r="Y396" s="263"/>
      <c r="Z396" s="263"/>
      <c r="AA396" s="263"/>
    </row>
    <row r="397" spans="2:27" x14ac:dyDescent="0.2">
      <c r="B397" s="263"/>
      <c r="C397" s="263"/>
      <c r="D397" s="263"/>
      <c r="E397" s="263"/>
      <c r="F397" s="263"/>
      <c r="G397" s="263"/>
      <c r="H397" s="263"/>
      <c r="I397" s="263"/>
      <c r="J397" s="263"/>
      <c r="K397" s="263"/>
      <c r="L397" s="263"/>
      <c r="M397" s="263"/>
      <c r="N397" s="263"/>
      <c r="O397" s="263"/>
      <c r="P397" s="263"/>
      <c r="Q397" s="263"/>
      <c r="R397" s="263"/>
      <c r="S397" s="263"/>
      <c r="T397" s="263"/>
      <c r="U397" s="263"/>
      <c r="V397" s="263"/>
      <c r="W397" s="263"/>
      <c r="X397" s="263"/>
      <c r="Y397" s="263"/>
      <c r="Z397" s="263"/>
      <c r="AA397" s="263"/>
    </row>
    <row r="398" spans="2:27" x14ac:dyDescent="0.2">
      <c r="B398" s="263"/>
      <c r="C398" s="263"/>
      <c r="D398" s="263"/>
      <c r="E398" s="263"/>
      <c r="F398" s="263"/>
      <c r="G398" s="263"/>
      <c r="H398" s="263"/>
      <c r="I398" s="263"/>
      <c r="J398" s="263"/>
      <c r="K398" s="263"/>
      <c r="L398" s="263"/>
      <c r="M398" s="263"/>
      <c r="N398" s="263"/>
      <c r="O398" s="263"/>
      <c r="P398" s="263"/>
      <c r="Q398" s="263"/>
      <c r="R398" s="263"/>
      <c r="S398" s="263"/>
      <c r="T398" s="263"/>
      <c r="U398" s="263"/>
      <c r="V398" s="263"/>
      <c r="W398" s="263"/>
      <c r="X398" s="263"/>
      <c r="Y398" s="263"/>
      <c r="Z398" s="263"/>
      <c r="AA398" s="263"/>
    </row>
    <row r="399" spans="2:27" x14ac:dyDescent="0.2">
      <c r="B399" s="263"/>
      <c r="C399" s="263"/>
      <c r="D399" s="263"/>
      <c r="E399" s="263"/>
      <c r="F399" s="263"/>
      <c r="G399" s="263"/>
      <c r="H399" s="263"/>
      <c r="I399" s="263"/>
      <c r="J399" s="263"/>
      <c r="K399" s="263"/>
      <c r="L399" s="263"/>
      <c r="M399" s="263"/>
      <c r="N399" s="263"/>
      <c r="O399" s="263"/>
      <c r="P399" s="263"/>
      <c r="Q399" s="263"/>
      <c r="R399" s="263"/>
      <c r="S399" s="263"/>
      <c r="T399" s="263"/>
      <c r="U399" s="263"/>
      <c r="V399" s="263"/>
      <c r="W399" s="263"/>
      <c r="X399" s="263"/>
      <c r="Y399" s="263"/>
      <c r="Z399" s="263"/>
      <c r="AA399" s="263"/>
    </row>
    <row r="400" spans="2:27" x14ac:dyDescent="0.2">
      <c r="B400" s="263"/>
      <c r="C400" s="263"/>
      <c r="D400" s="263"/>
      <c r="E400" s="263"/>
      <c r="F400" s="263"/>
      <c r="G400" s="263"/>
      <c r="H400" s="263"/>
      <c r="I400" s="263"/>
      <c r="J400" s="263"/>
      <c r="K400" s="263"/>
      <c r="L400" s="263"/>
      <c r="M400" s="263"/>
      <c r="N400" s="263"/>
      <c r="O400" s="263"/>
      <c r="P400" s="263"/>
      <c r="Q400" s="263"/>
      <c r="R400" s="263"/>
      <c r="S400" s="263"/>
      <c r="T400" s="263"/>
      <c r="U400" s="263"/>
      <c r="V400" s="263"/>
      <c r="W400" s="263"/>
      <c r="X400" s="263"/>
      <c r="Y400" s="263"/>
      <c r="Z400" s="263"/>
      <c r="AA400" s="263"/>
    </row>
  </sheetData>
  <sheetProtection sheet="1" objects="1" autoFilter="0" pivotTables="0"/>
  <protectedRanges>
    <protectedRange sqref="C8:F8" name="ConsultaRápida"/>
  </protectedRanges>
  <autoFilter ref="B10:P359" xr:uid="{ACDCD066-1674-4070-9AB9-F0D0527BEAE8}"/>
  <mergeCells count="6">
    <mergeCell ref="B2:P2"/>
    <mergeCell ref="C7:D7"/>
    <mergeCell ref="C8:D8"/>
    <mergeCell ref="E7:F7"/>
    <mergeCell ref="E8:F8"/>
    <mergeCell ref="B5:P5"/>
  </mergeCells>
  <conditionalFormatting sqref="B11:Q11">
    <cfRule type="notContainsBlanks" dxfId="1" priority="1">
      <formula>LEN(TRIM(B11))&gt;0</formula>
    </cfRule>
  </conditionalFormatting>
  <conditionalFormatting sqref="B12:AA360">
    <cfRule type="notContainsBlanks" dxfId="0" priority="4">
      <formula>LEN(TRIM(B12))&gt;0</formula>
    </cfRule>
  </conditionalFormatting>
  <dataValidations count="1">
    <dataValidation allowBlank="1" showInputMessage="1" showErrorMessage="1" sqref="B7:B8 E7 C7" xr:uid="{36AF5417-EBBF-4505-BEAD-FD55F00D834F}"/>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890CC6B2-F6FC-440D-941E-D862DC1B6451}">
          <x14:formula1>
            <xm:f>dados!$AC$2:$AC$300</xm:f>
          </x14:formula1>
          <xm:sqref>E8</xm:sqref>
        </x14:dataValidation>
        <x14:dataValidation type="list" allowBlank="1" showInputMessage="1" showErrorMessage="1" xr:uid="{95276F62-8618-4107-B230-FFDF1845215C}">
          <x14:formula1>
            <xm:f>dados!$A$2:$A$25</xm:f>
          </x14:formula1>
          <xm:sqref>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23B36-F114-43BC-9C1B-C51288408DBD}">
  <sheetPr codeName="Planilha6"/>
  <dimension ref="A1:AE408"/>
  <sheetViews>
    <sheetView showGridLines="0" tabSelected="1" workbookViewId="0">
      <pane xSplit="2" topLeftCell="C1" activePane="topRight" state="frozen"/>
      <selection pane="topRight" activeCell="B1" sqref="B1"/>
    </sheetView>
  </sheetViews>
  <sheetFormatPr defaultColWidth="0" defaultRowHeight="14.25" customHeight="1" zeroHeight="1" x14ac:dyDescent="0.2"/>
  <cols>
    <col min="1" max="1" width="1.5" style="5" customWidth="1"/>
    <col min="2" max="2" width="9.875" customWidth="1"/>
    <col min="3" max="3" width="14.375" customWidth="1"/>
    <col min="4" max="4" width="40.5" style="5" customWidth="1"/>
    <col min="5" max="5" width="18.5" customWidth="1"/>
    <col min="6" max="6" width="21" customWidth="1"/>
    <col min="7" max="7" width="15.25" customWidth="1"/>
    <col min="8" max="8" width="16.625" style="5" customWidth="1"/>
    <col min="9" max="9" width="12.75" customWidth="1"/>
    <col min="10" max="10" width="39.25" style="5" customWidth="1"/>
    <col min="11" max="11" width="12.75" customWidth="1"/>
    <col min="12" max="12" width="10.125" customWidth="1"/>
    <col min="13" max="13" width="9.375" customWidth="1"/>
    <col min="14" max="14" width="9" style="5" customWidth="1"/>
    <col min="15" max="15" width="11.375" style="5" customWidth="1"/>
    <col min="16" max="16" width="12" style="5" customWidth="1"/>
    <col min="17" max="17" width="14.625" style="5" customWidth="1"/>
    <col min="18" max="18" width="12.375" style="5" customWidth="1"/>
    <col min="19" max="19" width="11.875" customWidth="1"/>
    <col min="20" max="20" width="26.25" customWidth="1"/>
    <col min="21" max="21" width="12.125" customWidth="1"/>
    <col min="22" max="22" width="1.875" customWidth="1"/>
  </cols>
  <sheetData>
    <row r="1" spans="1:31" s="12" customFormat="1" ht="9.9499999999999993" customHeight="1" x14ac:dyDescent="0.2">
      <c r="A1" s="126"/>
      <c r="D1" s="126"/>
      <c r="H1" s="126"/>
      <c r="J1" s="126"/>
      <c r="N1" s="126"/>
      <c r="O1" s="126"/>
      <c r="P1" s="126"/>
      <c r="Q1" s="126"/>
      <c r="R1" s="126"/>
      <c r="U1"/>
    </row>
    <row r="2" spans="1:31" s="48" customFormat="1" ht="42" customHeight="1" x14ac:dyDescent="0.2">
      <c r="A2" s="25"/>
      <c r="B2" s="127"/>
      <c r="C2" s="307" t="s">
        <v>31</v>
      </c>
      <c r="D2" s="307"/>
      <c r="E2" s="307"/>
      <c r="F2" s="307"/>
      <c r="G2" s="307"/>
      <c r="H2" s="307"/>
      <c r="I2" s="307"/>
      <c r="J2" s="307"/>
      <c r="K2" s="127"/>
      <c r="L2" s="128"/>
      <c r="M2" s="127"/>
      <c r="N2" s="127"/>
      <c r="O2" s="127"/>
      <c r="P2" s="127"/>
      <c r="Q2" s="127"/>
      <c r="R2" s="127"/>
      <c r="S2" s="127"/>
      <c r="T2" s="127"/>
      <c r="U2" s="32"/>
      <c r="V2" s="27" t="str">
        <f>IF(A2="","",IF(VLOOKUP(A2,#REF!,11,FALSE)="","",VLOOKUP(A2,#REF!,11,FALSE)))</f>
        <v/>
      </c>
      <c r="W2" s="27" t="str">
        <f>IF(A2="","",IF(VLOOKUP(A2,#REF!,12,FALSE)="","",VLOOKUP(A2,#REF!,12,FALSE)))</f>
        <v/>
      </c>
      <c r="X2" s="27" t="str">
        <f>IF(A2="","",IF(VLOOKUP(A2,#REF!,13,FALSE)="","",VLOOKUP(A2,#REF!,13,FALSE)))</f>
        <v/>
      </c>
      <c r="Y2" s="27" t="str">
        <f>IF(A2="","",IF(VLOOKUP(A2,#REF!,14,FALSE)="","",VLOOKUP(A2,#REF!,14,FALSE)))</f>
        <v/>
      </c>
      <c r="Z2" s="28" t="str">
        <f>IF(A2="","",IF(VLOOKUP(A2,#REF!,15,FALSE)="","",VLOOKUP(A2,#REF!,15,FALSE)))</f>
        <v/>
      </c>
      <c r="AA2" s="27" t="str">
        <f>IF(A2="","",IF(VLOOKUP(A2,#REF!,16,FALSE)="","",VLOOKUP(A2,#REF!,16,FALSE)))</f>
        <v/>
      </c>
      <c r="AB2" s="27" t="str">
        <f>IF(A2="","",IF(VLOOKUP(A2,#REF!,17,FALSE)="","",VLOOKUP(A2,#REF!,17,FALSE)))</f>
        <v/>
      </c>
      <c r="AC2" s="29" t="str">
        <f>IF(Y2="","",Y2-X2)</f>
        <v/>
      </c>
      <c r="AD2" s="132" t="str">
        <f>IF(Y2="","",YEAR(Y2))</f>
        <v/>
      </c>
    </row>
    <row r="3" spans="1:31" s="48" customFormat="1" ht="6" customHeight="1" x14ac:dyDescent="0.2">
      <c r="A3" s="31"/>
      <c r="B3" s="129"/>
      <c r="C3" s="129"/>
      <c r="D3" s="130"/>
      <c r="E3" s="129"/>
      <c r="F3" s="131"/>
      <c r="G3" s="131"/>
      <c r="H3" s="129"/>
      <c r="I3" s="129"/>
      <c r="J3" s="129"/>
      <c r="K3" s="129"/>
      <c r="L3" s="131"/>
      <c r="M3" s="129"/>
      <c r="N3" s="129"/>
      <c r="O3" s="129"/>
      <c r="P3" s="129"/>
      <c r="Q3" s="129"/>
      <c r="R3" s="129"/>
      <c r="S3" s="129"/>
      <c r="T3" s="129"/>
      <c r="U3" s="35"/>
      <c r="V3" s="27" t="str">
        <f>IF(A3="","",IF(VLOOKUP(A3,#REF!,11,FALSE)="","",VLOOKUP(A3,#REF!,11,FALSE)))</f>
        <v/>
      </c>
      <c r="W3" s="27" t="str">
        <f>IF(A3="","",IF(VLOOKUP(A3,#REF!,12,FALSE)="","",VLOOKUP(A3,#REF!,12,FALSE)))</f>
        <v/>
      </c>
      <c r="X3" s="27" t="str">
        <f>IF(A3="","",IF(VLOOKUP(A3,#REF!,13,FALSE)="","",VLOOKUP(A3,#REF!,13,FALSE)))</f>
        <v/>
      </c>
      <c r="Y3" s="27" t="str">
        <f>IF(A3="","",IF(VLOOKUP(A3,#REF!,14,FALSE)="","",VLOOKUP(A3,#REF!,14,FALSE)))</f>
        <v/>
      </c>
      <c r="Z3" s="28" t="str">
        <f>IF(A3="","",IF(VLOOKUP(A3,#REF!,15,FALSE)="","",VLOOKUP(A3,#REF!,15,FALSE)))</f>
        <v/>
      </c>
      <c r="AA3" s="27" t="str">
        <f>IF(A3="","",IF(VLOOKUP(A3,#REF!,16,FALSE)="","",VLOOKUP(A3,#REF!,16,FALSE)))</f>
        <v/>
      </c>
      <c r="AB3" s="27" t="str">
        <f>IF(A3="","",IF(VLOOKUP(A3,#REF!,17,FALSE)="","",VLOOKUP(A3,#REF!,17,FALSE)))</f>
        <v/>
      </c>
      <c r="AC3" s="29" t="str">
        <f t="shared" ref="AC3" si="0">IF(Y3="","",Y3-X3)</f>
        <v/>
      </c>
      <c r="AD3" s="132" t="str">
        <f t="shared" ref="AD3" si="1">IF(Y3="","",YEAR(Y3))</f>
        <v/>
      </c>
      <c r="AE3" s="133"/>
    </row>
    <row r="4" spans="1:31" s="12" customFormat="1" ht="6" customHeight="1" x14ac:dyDescent="0.2">
      <c r="A4" s="126"/>
      <c r="J4" s="126"/>
      <c r="N4" s="126"/>
      <c r="O4" s="126"/>
      <c r="P4" s="126"/>
      <c r="Q4" s="126"/>
      <c r="R4" s="126"/>
      <c r="U4"/>
    </row>
    <row r="5" spans="1:31" s="12" customFormat="1" ht="90" x14ac:dyDescent="0.2">
      <c r="A5" s="126"/>
      <c r="B5" s="89" t="s">
        <v>4</v>
      </c>
      <c r="C5" s="90" t="s">
        <v>6</v>
      </c>
      <c r="D5" s="90" t="s">
        <v>7</v>
      </c>
      <c r="E5" s="90" t="s">
        <v>32</v>
      </c>
      <c r="F5" s="90" t="s">
        <v>33</v>
      </c>
      <c r="G5" s="90" t="s">
        <v>34</v>
      </c>
      <c r="H5" s="91" t="s">
        <v>8</v>
      </c>
      <c r="I5" s="90" t="s">
        <v>35</v>
      </c>
      <c r="J5" s="90" t="s">
        <v>36</v>
      </c>
      <c r="K5" s="90" t="s">
        <v>9</v>
      </c>
      <c r="L5" s="90" t="s">
        <v>10</v>
      </c>
      <c r="M5" s="90" t="s">
        <v>11</v>
      </c>
      <c r="N5" s="90" t="s">
        <v>12</v>
      </c>
      <c r="O5" s="90" t="s">
        <v>13</v>
      </c>
      <c r="P5" s="90" t="s">
        <v>14</v>
      </c>
      <c r="Q5" s="90" t="s">
        <v>15</v>
      </c>
      <c r="R5" s="90" t="s">
        <v>16</v>
      </c>
      <c r="S5" s="90" t="s">
        <v>17</v>
      </c>
      <c r="T5" s="92" t="s">
        <v>37</v>
      </c>
      <c r="U5" s="90" t="s">
        <v>38</v>
      </c>
    </row>
    <row r="6" spans="1:31" ht="30" x14ac:dyDescent="0.2">
      <c r="B6" s="146" t="s">
        <v>39</v>
      </c>
      <c r="C6" s="156" t="s">
        <v>40</v>
      </c>
      <c r="D6" s="156" t="s">
        <v>41</v>
      </c>
      <c r="E6" s="156">
        <v>1</v>
      </c>
      <c r="F6" s="157">
        <v>2000000</v>
      </c>
      <c r="G6" s="148">
        <v>0</v>
      </c>
      <c r="H6" s="157" t="s">
        <v>42</v>
      </c>
      <c r="I6" s="156">
        <v>1627</v>
      </c>
      <c r="J6" s="156" t="s">
        <v>43</v>
      </c>
      <c r="K6" s="156" t="s">
        <v>44</v>
      </c>
      <c r="L6" s="156" t="s">
        <v>44</v>
      </c>
      <c r="M6" s="156" t="s">
        <v>45</v>
      </c>
      <c r="N6" s="156" t="s">
        <v>46</v>
      </c>
      <c r="O6" s="158">
        <v>46235</v>
      </c>
      <c r="P6" s="158">
        <v>46355</v>
      </c>
      <c r="Q6" s="158">
        <v>46370</v>
      </c>
      <c r="R6" s="158">
        <v>46375</v>
      </c>
      <c r="S6" s="158">
        <v>46555</v>
      </c>
      <c r="T6" s="150"/>
      <c r="U6" s="39">
        <v>50</v>
      </c>
    </row>
    <row r="7" spans="1:31" ht="60" x14ac:dyDescent="0.2">
      <c r="B7" s="146" t="s">
        <v>47</v>
      </c>
      <c r="C7" s="156" t="s">
        <v>40</v>
      </c>
      <c r="D7" s="156" t="s">
        <v>48</v>
      </c>
      <c r="E7" s="156">
        <v>1</v>
      </c>
      <c r="F7" s="157">
        <v>30000000</v>
      </c>
      <c r="G7" s="148">
        <v>0</v>
      </c>
      <c r="H7" s="157" t="s">
        <v>42</v>
      </c>
      <c r="I7" s="156">
        <v>1627</v>
      </c>
      <c r="J7" s="156" t="s">
        <v>49</v>
      </c>
      <c r="K7" s="156" t="s">
        <v>44</v>
      </c>
      <c r="L7" s="156" t="s">
        <v>44</v>
      </c>
      <c r="M7" s="156" t="s">
        <v>45</v>
      </c>
      <c r="N7" s="156" t="s">
        <v>46</v>
      </c>
      <c r="O7" s="158">
        <v>45030</v>
      </c>
      <c r="P7" s="158">
        <v>46327</v>
      </c>
      <c r="Q7" s="158">
        <v>46342</v>
      </c>
      <c r="R7" s="158">
        <v>46347</v>
      </c>
      <c r="S7" s="158">
        <v>46527</v>
      </c>
      <c r="T7" s="150"/>
      <c r="U7" s="40">
        <v>44</v>
      </c>
    </row>
    <row r="8" spans="1:31" ht="15" x14ac:dyDescent="0.2">
      <c r="B8" s="146" t="s">
        <v>50</v>
      </c>
      <c r="C8" s="156" t="s">
        <v>40</v>
      </c>
      <c r="D8" s="156" t="s">
        <v>51</v>
      </c>
      <c r="E8" s="156">
        <v>1</v>
      </c>
      <c r="F8" s="157">
        <v>600000</v>
      </c>
      <c r="G8" s="148">
        <v>100000</v>
      </c>
      <c r="H8" s="157" t="s">
        <v>42</v>
      </c>
      <c r="I8" s="156">
        <v>1627</v>
      </c>
      <c r="J8" s="156" t="s">
        <v>52</v>
      </c>
      <c r="K8" s="156" t="s">
        <v>44</v>
      </c>
      <c r="L8" s="156" t="s">
        <v>44</v>
      </c>
      <c r="M8" s="156" t="s">
        <v>45</v>
      </c>
      <c r="N8" s="156" t="s">
        <v>46</v>
      </c>
      <c r="O8" s="158">
        <v>46065</v>
      </c>
      <c r="P8" s="158">
        <v>46185</v>
      </c>
      <c r="Q8" s="158">
        <v>46200</v>
      </c>
      <c r="R8" s="158">
        <v>46205</v>
      </c>
      <c r="S8" s="158">
        <v>46385</v>
      </c>
      <c r="T8" s="150"/>
      <c r="U8" s="39">
        <v>41</v>
      </c>
    </row>
    <row r="9" spans="1:31" ht="60" x14ac:dyDescent="0.2">
      <c r="B9" s="146" t="s">
        <v>53</v>
      </c>
      <c r="C9" s="156" t="s">
        <v>40</v>
      </c>
      <c r="D9" s="156" t="s">
        <v>54</v>
      </c>
      <c r="E9" s="156">
        <v>1</v>
      </c>
      <c r="F9" s="157">
        <v>37500000</v>
      </c>
      <c r="G9" s="148">
        <v>0</v>
      </c>
      <c r="H9" s="157" t="s">
        <v>42</v>
      </c>
      <c r="I9" s="156">
        <v>1627</v>
      </c>
      <c r="J9" s="156" t="s">
        <v>49</v>
      </c>
      <c r="K9" s="156" t="s">
        <v>44</v>
      </c>
      <c r="L9" s="156" t="s">
        <v>44</v>
      </c>
      <c r="M9" s="156" t="s">
        <v>45</v>
      </c>
      <c r="N9" s="156" t="s">
        <v>46</v>
      </c>
      <c r="O9" s="158">
        <v>44427</v>
      </c>
      <c r="P9" s="158">
        <v>46355</v>
      </c>
      <c r="Q9" s="158">
        <v>46370</v>
      </c>
      <c r="R9" s="158">
        <v>46375</v>
      </c>
      <c r="S9" s="158">
        <v>46555</v>
      </c>
      <c r="T9" s="150"/>
      <c r="U9" s="40">
        <v>49</v>
      </c>
    </row>
    <row r="10" spans="1:31" ht="60" x14ac:dyDescent="0.2">
      <c r="B10" s="146" t="s">
        <v>55</v>
      </c>
      <c r="C10" s="156" t="s">
        <v>40</v>
      </c>
      <c r="D10" s="156" t="s">
        <v>56</v>
      </c>
      <c r="E10" s="156">
        <v>1</v>
      </c>
      <c r="F10" s="157">
        <v>17000000</v>
      </c>
      <c r="G10" s="148">
        <v>500000</v>
      </c>
      <c r="H10" s="157" t="s">
        <v>42</v>
      </c>
      <c r="I10" s="156">
        <v>1627</v>
      </c>
      <c r="J10" s="156" t="s">
        <v>49</v>
      </c>
      <c r="K10" s="156" t="s">
        <v>44</v>
      </c>
      <c r="L10" s="156" t="s">
        <v>44</v>
      </c>
      <c r="M10" s="156" t="s">
        <v>45</v>
      </c>
      <c r="N10" s="156" t="s">
        <v>46</v>
      </c>
      <c r="O10" s="158">
        <v>45866</v>
      </c>
      <c r="P10" s="158">
        <v>45986</v>
      </c>
      <c r="Q10" s="158">
        <v>46001</v>
      </c>
      <c r="R10" s="158">
        <v>46052</v>
      </c>
      <c r="S10" s="158">
        <v>46186</v>
      </c>
      <c r="T10" s="150"/>
      <c r="U10" s="39">
        <v>38</v>
      </c>
    </row>
    <row r="11" spans="1:31" ht="60" x14ac:dyDescent="0.2">
      <c r="B11" s="146" t="s">
        <v>57</v>
      </c>
      <c r="C11" s="156" t="s">
        <v>40</v>
      </c>
      <c r="D11" s="156" t="s">
        <v>58</v>
      </c>
      <c r="E11" s="156">
        <v>1</v>
      </c>
      <c r="F11" s="157">
        <v>15000000</v>
      </c>
      <c r="G11" s="148">
        <v>0</v>
      </c>
      <c r="H11" s="157" t="s">
        <v>42</v>
      </c>
      <c r="I11" s="156">
        <v>1627</v>
      </c>
      <c r="J11" s="156" t="s">
        <v>49</v>
      </c>
      <c r="K11" s="156" t="s">
        <v>44</v>
      </c>
      <c r="L11" s="156" t="s">
        <v>44</v>
      </c>
      <c r="M11" s="156" t="s">
        <v>45</v>
      </c>
      <c r="N11" s="156" t="s">
        <v>46</v>
      </c>
      <c r="O11" s="158">
        <v>45187</v>
      </c>
      <c r="P11" s="158">
        <v>46355</v>
      </c>
      <c r="Q11" s="158">
        <v>46370</v>
      </c>
      <c r="R11" s="158">
        <v>46375</v>
      </c>
      <c r="S11" s="158">
        <v>46555</v>
      </c>
      <c r="T11" s="150"/>
      <c r="U11" s="39">
        <v>47</v>
      </c>
    </row>
    <row r="12" spans="1:31" ht="30" x14ac:dyDescent="0.2">
      <c r="B12" s="146" t="s">
        <v>59</v>
      </c>
      <c r="C12" s="156" t="s">
        <v>40</v>
      </c>
      <c r="D12" s="156" t="s">
        <v>60</v>
      </c>
      <c r="E12" s="156">
        <v>1</v>
      </c>
      <c r="F12" s="157">
        <v>500000</v>
      </c>
      <c r="G12" s="148">
        <v>500000</v>
      </c>
      <c r="H12" s="157" t="s">
        <v>42</v>
      </c>
      <c r="I12" s="156">
        <v>1627</v>
      </c>
      <c r="J12" s="156" t="s">
        <v>61</v>
      </c>
      <c r="K12" s="156" t="s">
        <v>44</v>
      </c>
      <c r="L12" s="156" t="s">
        <v>44</v>
      </c>
      <c r="M12" s="156" t="s">
        <v>45</v>
      </c>
      <c r="N12" s="156" t="s">
        <v>46</v>
      </c>
      <c r="O12" s="158">
        <v>45915</v>
      </c>
      <c r="P12" s="158">
        <v>46073</v>
      </c>
      <c r="Q12" s="158">
        <v>46088</v>
      </c>
      <c r="R12" s="158">
        <v>46093</v>
      </c>
      <c r="S12" s="158">
        <v>46273</v>
      </c>
      <c r="T12" s="150"/>
      <c r="U12" s="40">
        <v>40</v>
      </c>
    </row>
    <row r="13" spans="1:31" ht="60" x14ac:dyDescent="0.2">
      <c r="B13" s="146" t="s">
        <v>62</v>
      </c>
      <c r="C13" s="156" t="s">
        <v>40</v>
      </c>
      <c r="D13" s="156" t="s">
        <v>63</v>
      </c>
      <c r="E13" s="156">
        <v>1</v>
      </c>
      <c r="F13" s="157">
        <v>25000000</v>
      </c>
      <c r="G13" s="148">
        <v>0</v>
      </c>
      <c r="H13" s="157" t="s">
        <v>42</v>
      </c>
      <c r="I13" s="156">
        <v>1627</v>
      </c>
      <c r="J13" s="156" t="s">
        <v>49</v>
      </c>
      <c r="K13" s="156" t="s">
        <v>44</v>
      </c>
      <c r="L13" s="156" t="s">
        <v>44</v>
      </c>
      <c r="M13" s="156" t="s">
        <v>45</v>
      </c>
      <c r="N13" s="156" t="s">
        <v>46</v>
      </c>
      <c r="O13" s="158">
        <v>45546</v>
      </c>
      <c r="P13" s="158">
        <v>46346</v>
      </c>
      <c r="Q13" s="158">
        <v>46361</v>
      </c>
      <c r="R13" s="158">
        <v>46366</v>
      </c>
      <c r="S13" s="158">
        <v>46546</v>
      </c>
      <c r="T13" s="150"/>
      <c r="U13" s="39">
        <v>45</v>
      </c>
    </row>
    <row r="14" spans="1:31" ht="30" x14ac:dyDescent="0.2">
      <c r="B14" s="146" t="s">
        <v>64</v>
      </c>
      <c r="C14" s="156" t="s">
        <v>40</v>
      </c>
      <c r="D14" s="156" t="s">
        <v>65</v>
      </c>
      <c r="E14" s="156">
        <v>1</v>
      </c>
      <c r="F14" s="157">
        <v>1200000</v>
      </c>
      <c r="G14" s="148">
        <v>0</v>
      </c>
      <c r="H14" s="157" t="s">
        <v>42</v>
      </c>
      <c r="I14" s="156">
        <v>1627</v>
      </c>
      <c r="J14" s="156" t="s">
        <v>66</v>
      </c>
      <c r="K14" s="156" t="s">
        <v>44</v>
      </c>
      <c r="L14" s="156" t="s">
        <v>44</v>
      </c>
      <c r="M14" s="156" t="s">
        <v>45</v>
      </c>
      <c r="N14" s="156" t="s">
        <v>46</v>
      </c>
      <c r="O14" s="158">
        <v>45910</v>
      </c>
      <c r="P14" s="158">
        <v>46346</v>
      </c>
      <c r="Q14" s="158">
        <v>46361</v>
      </c>
      <c r="R14" s="158">
        <v>46366</v>
      </c>
      <c r="S14" s="158">
        <v>46546</v>
      </c>
      <c r="T14" s="150"/>
      <c r="U14" s="40">
        <v>46</v>
      </c>
    </row>
    <row r="15" spans="1:31" ht="30" x14ac:dyDescent="0.2">
      <c r="B15" s="146" t="s">
        <v>67</v>
      </c>
      <c r="C15" s="156" t="s">
        <v>40</v>
      </c>
      <c r="D15" s="156" t="s">
        <v>68</v>
      </c>
      <c r="E15" s="156">
        <v>1</v>
      </c>
      <c r="F15" s="157">
        <v>500000</v>
      </c>
      <c r="G15" s="148">
        <v>0</v>
      </c>
      <c r="H15" s="157" t="s">
        <v>69</v>
      </c>
      <c r="I15" s="156">
        <v>1341</v>
      </c>
      <c r="J15" s="156" t="s">
        <v>70</v>
      </c>
      <c r="K15" s="156" t="s">
        <v>44</v>
      </c>
      <c r="L15" s="156" t="s">
        <v>44</v>
      </c>
      <c r="M15" s="156" t="s">
        <v>45</v>
      </c>
      <c r="N15" s="156" t="s">
        <v>46</v>
      </c>
      <c r="O15" s="158">
        <v>46226</v>
      </c>
      <c r="P15" s="158">
        <v>46346</v>
      </c>
      <c r="Q15" s="158">
        <v>46361</v>
      </c>
      <c r="R15" s="158">
        <v>46366</v>
      </c>
      <c r="S15" s="158">
        <v>46486</v>
      </c>
      <c r="T15" s="150"/>
      <c r="U15" s="39">
        <v>51</v>
      </c>
    </row>
    <row r="16" spans="1:31" ht="30" x14ac:dyDescent="0.2">
      <c r="B16" s="146" t="s">
        <v>71</v>
      </c>
      <c r="C16" s="156" t="s">
        <v>40</v>
      </c>
      <c r="D16" s="156" t="s">
        <v>72</v>
      </c>
      <c r="E16" s="156">
        <v>1</v>
      </c>
      <c r="F16" s="157">
        <v>120000</v>
      </c>
      <c r="G16" s="148">
        <v>60000</v>
      </c>
      <c r="H16" s="157" t="s">
        <v>73</v>
      </c>
      <c r="I16" s="156">
        <v>1635</v>
      </c>
      <c r="J16" s="156" t="s">
        <v>74</v>
      </c>
      <c r="K16" s="156" t="s">
        <v>44</v>
      </c>
      <c r="L16" s="156" t="s">
        <v>44</v>
      </c>
      <c r="M16" s="156" t="s">
        <v>45</v>
      </c>
      <c r="N16" s="156" t="s">
        <v>46</v>
      </c>
      <c r="O16" s="158">
        <v>45981</v>
      </c>
      <c r="P16" s="158">
        <v>46101</v>
      </c>
      <c r="Q16" s="158">
        <v>46116</v>
      </c>
      <c r="R16" s="158">
        <v>46121</v>
      </c>
      <c r="S16" s="158">
        <v>46211</v>
      </c>
      <c r="T16" s="150"/>
      <c r="U16" s="39">
        <v>55</v>
      </c>
    </row>
    <row r="17" spans="2:21" ht="30" x14ac:dyDescent="0.2">
      <c r="B17" s="146" t="s">
        <v>75</v>
      </c>
      <c r="C17" s="156" t="s">
        <v>40</v>
      </c>
      <c r="D17" s="156" t="s">
        <v>76</v>
      </c>
      <c r="E17" s="156">
        <v>1</v>
      </c>
      <c r="F17" s="157">
        <v>2500000</v>
      </c>
      <c r="G17" s="148">
        <v>0</v>
      </c>
      <c r="H17" s="157" t="s">
        <v>42</v>
      </c>
      <c r="I17" s="156">
        <v>1627</v>
      </c>
      <c r="J17" s="156" t="s">
        <v>77</v>
      </c>
      <c r="K17" s="156" t="s">
        <v>44</v>
      </c>
      <c r="L17" s="156" t="s">
        <v>44</v>
      </c>
      <c r="M17" s="156" t="s">
        <v>45</v>
      </c>
      <c r="N17" s="156" t="s">
        <v>46</v>
      </c>
      <c r="O17" s="158">
        <v>46095</v>
      </c>
      <c r="P17" s="158">
        <v>46215</v>
      </c>
      <c r="Q17" s="158">
        <v>46230</v>
      </c>
      <c r="R17" s="158">
        <v>46235</v>
      </c>
      <c r="S17" s="158">
        <v>46415</v>
      </c>
      <c r="T17" s="150"/>
      <c r="U17" s="40">
        <v>43</v>
      </c>
    </row>
    <row r="18" spans="2:21" ht="30" x14ac:dyDescent="0.2">
      <c r="B18" s="146" t="s">
        <v>78</v>
      </c>
      <c r="C18" s="156" t="s">
        <v>40</v>
      </c>
      <c r="D18" s="156" t="s">
        <v>79</v>
      </c>
      <c r="E18" s="156">
        <v>1</v>
      </c>
      <c r="F18" s="157">
        <v>350000</v>
      </c>
      <c r="G18" s="148">
        <v>0</v>
      </c>
      <c r="H18" s="157" t="s">
        <v>42</v>
      </c>
      <c r="I18" s="156">
        <v>1627</v>
      </c>
      <c r="J18" s="156" t="s">
        <v>80</v>
      </c>
      <c r="K18" s="156" t="s">
        <v>44</v>
      </c>
      <c r="L18" s="156" t="s">
        <v>44</v>
      </c>
      <c r="M18" s="156" t="s">
        <v>45</v>
      </c>
      <c r="N18" s="156" t="s">
        <v>46</v>
      </c>
      <c r="O18" s="158">
        <v>46235</v>
      </c>
      <c r="P18" s="158">
        <v>46355</v>
      </c>
      <c r="Q18" s="158">
        <v>46370</v>
      </c>
      <c r="R18" s="158">
        <v>46375</v>
      </c>
      <c r="S18" s="158">
        <v>46555</v>
      </c>
      <c r="T18" s="150"/>
      <c r="U18" s="39">
        <v>48</v>
      </c>
    </row>
    <row r="19" spans="2:21" ht="60" x14ac:dyDescent="0.2">
      <c r="B19" s="146" t="s">
        <v>81</v>
      </c>
      <c r="C19" s="156" t="s">
        <v>40</v>
      </c>
      <c r="D19" s="156" t="s">
        <v>82</v>
      </c>
      <c r="E19" s="156">
        <v>1</v>
      </c>
      <c r="F19" s="157">
        <v>19500000</v>
      </c>
      <c r="G19" s="148">
        <v>750000</v>
      </c>
      <c r="H19" s="157" t="s">
        <v>42</v>
      </c>
      <c r="I19" s="156">
        <v>5622</v>
      </c>
      <c r="J19" s="156" t="s">
        <v>83</v>
      </c>
      <c r="K19" s="156" t="s">
        <v>44</v>
      </c>
      <c r="L19" s="156" t="s">
        <v>44</v>
      </c>
      <c r="M19" s="156" t="s">
        <v>45</v>
      </c>
      <c r="N19" s="156" t="s">
        <v>46</v>
      </c>
      <c r="O19" s="158">
        <v>45718</v>
      </c>
      <c r="P19" s="158">
        <v>46052</v>
      </c>
      <c r="Q19" s="158">
        <v>46067</v>
      </c>
      <c r="R19" s="158">
        <v>46072</v>
      </c>
      <c r="S19" s="158">
        <v>46252</v>
      </c>
      <c r="T19" s="150"/>
      <c r="U19" s="40">
        <v>39</v>
      </c>
    </row>
    <row r="20" spans="2:21" ht="135" x14ac:dyDescent="0.2">
      <c r="B20" s="146" t="s">
        <v>84</v>
      </c>
      <c r="C20" s="156" t="s">
        <v>40</v>
      </c>
      <c r="D20" s="156" t="s">
        <v>85</v>
      </c>
      <c r="E20" s="156">
        <v>1</v>
      </c>
      <c r="F20" s="157">
        <v>200000</v>
      </c>
      <c r="G20" s="148">
        <v>80000</v>
      </c>
      <c r="H20" s="157" t="s">
        <v>73</v>
      </c>
      <c r="I20" s="156">
        <v>2763</v>
      </c>
      <c r="J20" s="156" t="s">
        <v>86</v>
      </c>
      <c r="K20" s="156" t="s">
        <v>44</v>
      </c>
      <c r="L20" s="156" t="s">
        <v>44</v>
      </c>
      <c r="M20" s="156" t="s">
        <v>45</v>
      </c>
      <c r="N20" s="156" t="s">
        <v>46</v>
      </c>
      <c r="O20" s="158">
        <v>46007</v>
      </c>
      <c r="P20" s="158">
        <v>46127</v>
      </c>
      <c r="Q20" s="158">
        <v>46142</v>
      </c>
      <c r="R20" s="158">
        <v>46147</v>
      </c>
      <c r="S20" s="158">
        <v>46237</v>
      </c>
      <c r="T20" s="150"/>
      <c r="U20" s="39">
        <v>61</v>
      </c>
    </row>
    <row r="21" spans="2:21" ht="105" x14ac:dyDescent="0.2">
      <c r="B21" s="146" t="s">
        <v>87</v>
      </c>
      <c r="C21" s="156" t="s">
        <v>40</v>
      </c>
      <c r="D21" s="156" t="s">
        <v>88</v>
      </c>
      <c r="E21" s="156">
        <v>1</v>
      </c>
      <c r="F21" s="157">
        <v>120000</v>
      </c>
      <c r="G21" s="148">
        <v>80000</v>
      </c>
      <c r="H21" s="157" t="s">
        <v>73</v>
      </c>
      <c r="I21" s="156">
        <v>2763</v>
      </c>
      <c r="J21" s="156" t="s">
        <v>89</v>
      </c>
      <c r="K21" s="156" t="s">
        <v>44</v>
      </c>
      <c r="L21" s="156" t="s">
        <v>44</v>
      </c>
      <c r="M21" s="156" t="s">
        <v>45</v>
      </c>
      <c r="N21" s="156" t="s">
        <v>46</v>
      </c>
      <c r="O21" s="158">
        <v>46023</v>
      </c>
      <c r="P21" s="158">
        <v>46143</v>
      </c>
      <c r="Q21" s="158">
        <v>46158</v>
      </c>
      <c r="R21" s="158">
        <v>46163</v>
      </c>
      <c r="S21" s="158">
        <v>46253</v>
      </c>
      <c r="T21" s="150"/>
      <c r="U21" s="39">
        <v>62</v>
      </c>
    </row>
    <row r="22" spans="2:21" ht="165" x14ac:dyDescent="0.2">
      <c r="B22" s="146" t="s">
        <v>90</v>
      </c>
      <c r="C22" s="156" t="s">
        <v>40</v>
      </c>
      <c r="D22" s="156" t="s">
        <v>91</v>
      </c>
      <c r="E22" s="156">
        <v>1</v>
      </c>
      <c r="F22" s="157">
        <v>60000</v>
      </c>
      <c r="G22" s="148">
        <v>30000</v>
      </c>
      <c r="H22" s="157" t="s">
        <v>73</v>
      </c>
      <c r="I22" s="156">
        <v>30282</v>
      </c>
      <c r="J22" s="156" t="s">
        <v>92</v>
      </c>
      <c r="K22" s="156" t="s">
        <v>44</v>
      </c>
      <c r="L22" s="156" t="s">
        <v>44</v>
      </c>
      <c r="M22" s="156" t="s">
        <v>45</v>
      </c>
      <c r="N22" s="156" t="s">
        <v>46</v>
      </c>
      <c r="O22" s="158">
        <v>45991</v>
      </c>
      <c r="P22" s="158">
        <v>46111</v>
      </c>
      <c r="Q22" s="158">
        <v>46126</v>
      </c>
      <c r="R22" s="158">
        <v>46131</v>
      </c>
      <c r="S22" s="158">
        <v>46221</v>
      </c>
      <c r="T22" s="150"/>
      <c r="U22" s="40">
        <v>56</v>
      </c>
    </row>
    <row r="23" spans="2:21" ht="165" x14ac:dyDescent="0.2">
      <c r="B23" s="146" t="s">
        <v>93</v>
      </c>
      <c r="C23" s="156" t="s">
        <v>40</v>
      </c>
      <c r="D23" s="156" t="s">
        <v>94</v>
      </c>
      <c r="E23" s="156">
        <v>1</v>
      </c>
      <c r="F23" s="157">
        <v>60000</v>
      </c>
      <c r="G23" s="148">
        <v>30000</v>
      </c>
      <c r="H23" s="157" t="s">
        <v>73</v>
      </c>
      <c r="I23" s="156">
        <v>30282</v>
      </c>
      <c r="J23" s="156" t="s">
        <v>92</v>
      </c>
      <c r="K23" s="156" t="s">
        <v>44</v>
      </c>
      <c r="L23" s="156" t="s">
        <v>44</v>
      </c>
      <c r="M23" s="156" t="s">
        <v>45</v>
      </c>
      <c r="N23" s="156" t="s">
        <v>46</v>
      </c>
      <c r="O23" s="158">
        <v>45991</v>
      </c>
      <c r="P23" s="158">
        <v>46111</v>
      </c>
      <c r="Q23" s="158">
        <v>46126</v>
      </c>
      <c r="R23" s="158">
        <v>46131</v>
      </c>
      <c r="S23" s="158">
        <v>46221</v>
      </c>
      <c r="T23" s="150"/>
      <c r="U23" s="39">
        <v>57</v>
      </c>
    </row>
    <row r="24" spans="2:21" ht="165" x14ac:dyDescent="0.2">
      <c r="B24" s="146" t="s">
        <v>95</v>
      </c>
      <c r="C24" s="156" t="s">
        <v>40</v>
      </c>
      <c r="D24" s="156" t="s">
        <v>96</v>
      </c>
      <c r="E24" s="156">
        <v>1</v>
      </c>
      <c r="F24" s="157">
        <v>60000</v>
      </c>
      <c r="G24" s="148">
        <v>30000</v>
      </c>
      <c r="H24" s="157" t="s">
        <v>73</v>
      </c>
      <c r="I24" s="156">
        <v>30282</v>
      </c>
      <c r="J24" s="156" t="s">
        <v>92</v>
      </c>
      <c r="K24" s="156" t="s">
        <v>44</v>
      </c>
      <c r="L24" s="156" t="s">
        <v>44</v>
      </c>
      <c r="M24" s="156" t="s">
        <v>45</v>
      </c>
      <c r="N24" s="156" t="s">
        <v>46</v>
      </c>
      <c r="O24" s="158">
        <v>45991</v>
      </c>
      <c r="P24" s="158">
        <v>46111</v>
      </c>
      <c r="Q24" s="158">
        <v>46126</v>
      </c>
      <c r="R24" s="158">
        <v>46131</v>
      </c>
      <c r="S24" s="158">
        <v>46221</v>
      </c>
      <c r="T24" s="150"/>
      <c r="U24" s="39">
        <v>58</v>
      </c>
    </row>
    <row r="25" spans="2:21" ht="165" x14ac:dyDescent="0.2">
      <c r="B25" s="146" t="s">
        <v>97</v>
      </c>
      <c r="C25" s="156" t="s">
        <v>40</v>
      </c>
      <c r="D25" s="156" t="s">
        <v>98</v>
      </c>
      <c r="E25" s="156">
        <v>1</v>
      </c>
      <c r="F25" s="157">
        <v>60000</v>
      </c>
      <c r="G25" s="148">
        <v>30000</v>
      </c>
      <c r="H25" s="157" t="s">
        <v>73</v>
      </c>
      <c r="I25" s="156">
        <v>30282</v>
      </c>
      <c r="J25" s="156" t="s">
        <v>92</v>
      </c>
      <c r="K25" s="156" t="s">
        <v>44</v>
      </c>
      <c r="L25" s="156" t="s">
        <v>44</v>
      </c>
      <c r="M25" s="156" t="s">
        <v>45</v>
      </c>
      <c r="N25" s="156" t="s">
        <v>46</v>
      </c>
      <c r="O25" s="158">
        <v>45991</v>
      </c>
      <c r="P25" s="158">
        <v>46111</v>
      </c>
      <c r="Q25" s="158">
        <v>46126</v>
      </c>
      <c r="R25" s="158">
        <v>46131</v>
      </c>
      <c r="S25" s="158">
        <v>46221</v>
      </c>
      <c r="T25" s="150"/>
      <c r="U25" s="39">
        <v>59</v>
      </c>
    </row>
    <row r="26" spans="2:21" ht="165" x14ac:dyDescent="0.2">
      <c r="B26" s="146" t="s">
        <v>99</v>
      </c>
      <c r="C26" s="156" t="s">
        <v>40</v>
      </c>
      <c r="D26" s="156" t="s">
        <v>100</v>
      </c>
      <c r="E26" s="156">
        <v>1</v>
      </c>
      <c r="F26" s="157">
        <v>60000</v>
      </c>
      <c r="G26" s="148">
        <v>30000</v>
      </c>
      <c r="H26" s="157" t="s">
        <v>73</v>
      </c>
      <c r="I26" s="156">
        <v>30282</v>
      </c>
      <c r="J26" s="156" t="s">
        <v>92</v>
      </c>
      <c r="K26" s="156" t="s">
        <v>44</v>
      </c>
      <c r="L26" s="156" t="s">
        <v>44</v>
      </c>
      <c r="M26" s="156" t="s">
        <v>45</v>
      </c>
      <c r="N26" s="156" t="s">
        <v>46</v>
      </c>
      <c r="O26" s="158">
        <v>45991</v>
      </c>
      <c r="P26" s="158">
        <v>46111</v>
      </c>
      <c r="Q26" s="158">
        <v>46126</v>
      </c>
      <c r="R26" s="158">
        <v>46131</v>
      </c>
      <c r="S26" s="158">
        <v>46221</v>
      </c>
      <c r="T26" s="150"/>
      <c r="U26" s="40">
        <v>60</v>
      </c>
    </row>
    <row r="27" spans="2:21" ht="75" x14ac:dyDescent="0.2">
      <c r="B27" s="146" t="s">
        <v>101</v>
      </c>
      <c r="C27" s="156" t="s">
        <v>40</v>
      </c>
      <c r="D27" s="156" t="s">
        <v>102</v>
      </c>
      <c r="E27" s="156">
        <v>1</v>
      </c>
      <c r="F27" s="157">
        <v>6000000</v>
      </c>
      <c r="G27" s="148">
        <v>3500000</v>
      </c>
      <c r="H27" s="157" t="s">
        <v>73</v>
      </c>
      <c r="I27" s="156" t="s">
        <v>103</v>
      </c>
      <c r="J27" s="156" t="s">
        <v>104</v>
      </c>
      <c r="K27" s="156" t="s">
        <v>45</v>
      </c>
      <c r="L27" s="156" t="s">
        <v>44</v>
      </c>
      <c r="M27" s="156" t="s">
        <v>45</v>
      </c>
      <c r="N27" s="156" t="s">
        <v>46</v>
      </c>
      <c r="O27" s="158">
        <v>45973</v>
      </c>
      <c r="P27" s="158">
        <v>46063</v>
      </c>
      <c r="Q27" s="158">
        <v>46078</v>
      </c>
      <c r="R27" s="158">
        <v>46111</v>
      </c>
      <c r="S27" s="158">
        <v>46201</v>
      </c>
      <c r="T27" s="150" t="s">
        <v>105</v>
      </c>
      <c r="U27" s="39">
        <v>77</v>
      </c>
    </row>
    <row r="28" spans="2:21" ht="45" x14ac:dyDescent="0.2">
      <c r="B28" s="146" t="s">
        <v>106</v>
      </c>
      <c r="C28" s="156" t="s">
        <v>40</v>
      </c>
      <c r="D28" s="156" t="s">
        <v>107</v>
      </c>
      <c r="E28" s="156">
        <v>1</v>
      </c>
      <c r="F28" s="157">
        <v>150000</v>
      </c>
      <c r="G28" s="148">
        <v>100000</v>
      </c>
      <c r="H28" s="157" t="s">
        <v>42</v>
      </c>
      <c r="I28" s="156">
        <v>1627</v>
      </c>
      <c r="J28" s="156" t="s">
        <v>108</v>
      </c>
      <c r="K28" s="156" t="s">
        <v>44</v>
      </c>
      <c r="L28" s="156" t="s">
        <v>44</v>
      </c>
      <c r="M28" s="156" t="s">
        <v>45</v>
      </c>
      <c r="N28" s="156" t="s">
        <v>46</v>
      </c>
      <c r="O28" s="158">
        <v>46065</v>
      </c>
      <c r="P28" s="158">
        <v>46185</v>
      </c>
      <c r="Q28" s="158">
        <v>46200</v>
      </c>
      <c r="R28" s="158">
        <v>46205</v>
      </c>
      <c r="S28" s="158">
        <v>46385</v>
      </c>
      <c r="T28" s="150"/>
      <c r="U28" s="40">
        <v>42</v>
      </c>
    </row>
    <row r="29" spans="2:21" ht="45" x14ac:dyDescent="0.2">
      <c r="B29" s="146" t="s">
        <v>109</v>
      </c>
      <c r="C29" s="156" t="s">
        <v>40</v>
      </c>
      <c r="D29" s="156" t="s">
        <v>110</v>
      </c>
      <c r="E29" s="156">
        <v>1</v>
      </c>
      <c r="F29" s="157">
        <v>144000</v>
      </c>
      <c r="G29" s="148">
        <v>75000</v>
      </c>
      <c r="H29" s="157" t="s">
        <v>73</v>
      </c>
      <c r="I29" s="156">
        <v>2171</v>
      </c>
      <c r="J29" s="156" t="s">
        <v>111</v>
      </c>
      <c r="K29" s="156" t="s">
        <v>44</v>
      </c>
      <c r="L29" s="156" t="s">
        <v>44</v>
      </c>
      <c r="M29" s="156" t="s">
        <v>45</v>
      </c>
      <c r="N29" s="156" t="s">
        <v>46</v>
      </c>
      <c r="O29" s="158">
        <v>45932</v>
      </c>
      <c r="P29" s="158">
        <v>46052</v>
      </c>
      <c r="Q29" s="158">
        <v>46067</v>
      </c>
      <c r="R29" s="158">
        <v>46072</v>
      </c>
      <c r="S29" s="158">
        <v>46162</v>
      </c>
      <c r="T29" s="150"/>
      <c r="U29" s="39">
        <v>53</v>
      </c>
    </row>
    <row r="30" spans="2:21" ht="45" x14ac:dyDescent="0.2">
      <c r="B30" s="146" t="s">
        <v>112</v>
      </c>
      <c r="C30" s="156" t="s">
        <v>40</v>
      </c>
      <c r="D30" s="156" t="s">
        <v>113</v>
      </c>
      <c r="E30" s="156">
        <v>1</v>
      </c>
      <c r="F30" s="157">
        <v>144000</v>
      </c>
      <c r="G30" s="148">
        <v>100000</v>
      </c>
      <c r="H30" s="157" t="s">
        <v>73</v>
      </c>
      <c r="I30" s="156">
        <v>2171</v>
      </c>
      <c r="J30" s="156" t="s">
        <v>111</v>
      </c>
      <c r="K30" s="156" t="s">
        <v>44</v>
      </c>
      <c r="L30" s="156" t="s">
        <v>44</v>
      </c>
      <c r="M30" s="156" t="s">
        <v>45</v>
      </c>
      <c r="N30" s="156" t="s">
        <v>46</v>
      </c>
      <c r="O30" s="158">
        <v>46052</v>
      </c>
      <c r="P30" s="158">
        <v>46172</v>
      </c>
      <c r="Q30" s="158">
        <v>46187</v>
      </c>
      <c r="R30" s="158">
        <v>46192</v>
      </c>
      <c r="S30" s="158">
        <v>46282</v>
      </c>
      <c r="T30" s="150"/>
      <c r="U30" s="39">
        <v>63</v>
      </c>
    </row>
    <row r="31" spans="2:21" ht="45" x14ac:dyDescent="0.2">
      <c r="B31" s="146" t="s">
        <v>114</v>
      </c>
      <c r="C31" s="156" t="s">
        <v>40</v>
      </c>
      <c r="D31" s="156" t="s">
        <v>115</v>
      </c>
      <c r="E31" s="156">
        <v>1</v>
      </c>
      <c r="F31" s="157">
        <v>144000</v>
      </c>
      <c r="G31" s="148">
        <v>75000</v>
      </c>
      <c r="H31" s="157" t="s">
        <v>73</v>
      </c>
      <c r="I31" s="156">
        <v>2171</v>
      </c>
      <c r="J31" s="156" t="s">
        <v>111</v>
      </c>
      <c r="K31" s="156" t="s">
        <v>44</v>
      </c>
      <c r="L31" s="156" t="s">
        <v>44</v>
      </c>
      <c r="M31" s="156" t="s">
        <v>45</v>
      </c>
      <c r="N31" s="156" t="s">
        <v>46</v>
      </c>
      <c r="O31" s="158">
        <v>45932</v>
      </c>
      <c r="P31" s="158">
        <v>46052</v>
      </c>
      <c r="Q31" s="158">
        <v>46067</v>
      </c>
      <c r="R31" s="158">
        <v>46072</v>
      </c>
      <c r="S31" s="158">
        <v>46162</v>
      </c>
      <c r="T31" s="150"/>
      <c r="U31" s="40">
        <v>52</v>
      </c>
    </row>
    <row r="32" spans="2:21" ht="60" x14ac:dyDescent="0.2">
      <c r="B32" s="146" t="s">
        <v>116</v>
      </c>
      <c r="C32" s="147" t="s">
        <v>40</v>
      </c>
      <c r="D32" s="147" t="s">
        <v>117</v>
      </c>
      <c r="E32" s="147">
        <v>1</v>
      </c>
      <c r="F32" s="153">
        <v>9000000</v>
      </c>
      <c r="G32" s="153">
        <v>1000000</v>
      </c>
      <c r="H32" s="148" t="s">
        <v>118</v>
      </c>
      <c r="I32" s="156">
        <v>2020</v>
      </c>
      <c r="J32" s="156" t="s">
        <v>119</v>
      </c>
      <c r="K32" s="147" t="s">
        <v>120</v>
      </c>
      <c r="L32" s="147" t="s">
        <v>120</v>
      </c>
      <c r="M32" s="147" t="s">
        <v>121</v>
      </c>
      <c r="N32" s="147" t="s">
        <v>122</v>
      </c>
      <c r="O32" s="149">
        <v>46037</v>
      </c>
      <c r="P32" s="149">
        <v>46054</v>
      </c>
      <c r="Q32" s="149">
        <v>46059</v>
      </c>
      <c r="R32" s="149">
        <v>46068</v>
      </c>
      <c r="S32" s="149">
        <v>46249</v>
      </c>
      <c r="T32" s="150"/>
      <c r="U32" s="39">
        <v>106</v>
      </c>
    </row>
    <row r="33" spans="1:21" ht="45" x14ac:dyDescent="0.2">
      <c r="B33" s="146" t="s">
        <v>123</v>
      </c>
      <c r="C33" s="156" t="s">
        <v>40</v>
      </c>
      <c r="D33" s="156" t="s">
        <v>124</v>
      </c>
      <c r="E33" s="156">
        <v>1</v>
      </c>
      <c r="F33" s="157">
        <v>144000</v>
      </c>
      <c r="G33" s="148">
        <v>75000</v>
      </c>
      <c r="H33" s="157" t="s">
        <v>73</v>
      </c>
      <c r="I33" s="156">
        <v>2171</v>
      </c>
      <c r="J33" s="156" t="s">
        <v>111</v>
      </c>
      <c r="K33" s="156" t="s">
        <v>44</v>
      </c>
      <c r="L33" s="156" t="s">
        <v>44</v>
      </c>
      <c r="M33" s="156" t="s">
        <v>45</v>
      </c>
      <c r="N33" s="156" t="s">
        <v>46</v>
      </c>
      <c r="O33" s="158">
        <v>45953</v>
      </c>
      <c r="P33" s="158">
        <v>46073</v>
      </c>
      <c r="Q33" s="158">
        <v>46088</v>
      </c>
      <c r="R33" s="158">
        <v>46093</v>
      </c>
      <c r="S33" s="158">
        <v>46183</v>
      </c>
      <c r="T33" s="150"/>
      <c r="U33" s="40">
        <v>54</v>
      </c>
    </row>
    <row r="34" spans="1:21" ht="60" x14ac:dyDescent="0.2">
      <c r="B34" s="146" t="s">
        <v>125</v>
      </c>
      <c r="C34" s="156" t="s">
        <v>40</v>
      </c>
      <c r="D34" s="156" t="s">
        <v>126</v>
      </c>
      <c r="E34" s="156">
        <v>1</v>
      </c>
      <c r="F34" s="157">
        <v>120000</v>
      </c>
      <c r="G34" s="148">
        <v>100000</v>
      </c>
      <c r="H34" s="157" t="s">
        <v>73</v>
      </c>
      <c r="I34" s="156">
        <v>3557</v>
      </c>
      <c r="J34" s="156" t="s">
        <v>127</v>
      </c>
      <c r="K34" s="156" t="s">
        <v>44</v>
      </c>
      <c r="L34" s="156" t="s">
        <v>44</v>
      </c>
      <c r="M34" s="156" t="s">
        <v>45</v>
      </c>
      <c r="N34" s="156" t="s">
        <v>46</v>
      </c>
      <c r="O34" s="158">
        <v>46083</v>
      </c>
      <c r="P34" s="158">
        <v>46203</v>
      </c>
      <c r="Q34" s="158">
        <v>46218</v>
      </c>
      <c r="R34" s="158">
        <v>46223</v>
      </c>
      <c r="S34" s="158">
        <v>46313</v>
      </c>
      <c r="T34" s="150"/>
      <c r="U34" s="39">
        <v>64</v>
      </c>
    </row>
    <row r="35" spans="1:21" ht="90" x14ac:dyDescent="0.2">
      <c r="B35" s="146" t="s">
        <v>128</v>
      </c>
      <c r="C35" s="147" t="s">
        <v>40</v>
      </c>
      <c r="D35" s="147" t="s">
        <v>129</v>
      </c>
      <c r="E35" s="147">
        <v>1</v>
      </c>
      <c r="F35" s="157">
        <v>150000</v>
      </c>
      <c r="G35" s="148">
        <v>90000</v>
      </c>
      <c r="H35" s="148" t="s">
        <v>130</v>
      </c>
      <c r="I35" s="156">
        <v>3557</v>
      </c>
      <c r="J35" s="156" t="s">
        <v>131</v>
      </c>
      <c r="K35" s="147" t="s">
        <v>120</v>
      </c>
      <c r="L35" s="147" t="s">
        <v>120</v>
      </c>
      <c r="M35" s="147" t="s">
        <v>121</v>
      </c>
      <c r="N35" s="147" t="s">
        <v>122</v>
      </c>
      <c r="O35" s="149">
        <v>46037</v>
      </c>
      <c r="P35" s="149">
        <v>46054</v>
      </c>
      <c r="Q35" s="149">
        <v>46059</v>
      </c>
      <c r="R35" s="149">
        <v>46068</v>
      </c>
      <c r="S35" s="149">
        <v>46157</v>
      </c>
      <c r="T35" s="147"/>
      <c r="U35" s="39">
        <v>105</v>
      </c>
    </row>
    <row r="36" spans="1:21" ht="90" x14ac:dyDescent="0.2">
      <c r="B36" s="146" t="s">
        <v>132</v>
      </c>
      <c r="C36" s="151" t="s">
        <v>133</v>
      </c>
      <c r="D36" s="156" t="s">
        <v>134</v>
      </c>
      <c r="E36" s="147" t="s">
        <v>135</v>
      </c>
      <c r="F36" s="148">
        <v>135920</v>
      </c>
      <c r="G36" s="148">
        <v>135920</v>
      </c>
      <c r="H36" s="148" t="s">
        <v>136</v>
      </c>
      <c r="I36" s="147">
        <v>21172</v>
      </c>
      <c r="J36" s="147" t="s">
        <v>137</v>
      </c>
      <c r="K36" s="147" t="s">
        <v>120</v>
      </c>
      <c r="L36" s="147" t="s">
        <v>120</v>
      </c>
      <c r="M36" s="147" t="s">
        <v>120</v>
      </c>
      <c r="N36" s="147" t="s">
        <v>122</v>
      </c>
      <c r="O36" s="149"/>
      <c r="P36" s="149"/>
      <c r="Q36" s="149"/>
      <c r="R36" s="149"/>
      <c r="S36" s="149"/>
      <c r="T36" s="147"/>
      <c r="U36" s="40">
        <v>101</v>
      </c>
    </row>
    <row r="37" spans="1:21" ht="90" x14ac:dyDescent="0.2">
      <c r="B37" s="146" t="s">
        <v>138</v>
      </c>
      <c r="C37" s="147" t="s">
        <v>133</v>
      </c>
      <c r="D37" s="253" t="s">
        <v>139</v>
      </c>
      <c r="E37" s="147" t="s">
        <v>140</v>
      </c>
      <c r="F37" s="148">
        <v>83825</v>
      </c>
      <c r="G37" s="148">
        <v>83825</v>
      </c>
      <c r="H37" s="148" t="s">
        <v>136</v>
      </c>
      <c r="I37" s="147">
        <v>21172</v>
      </c>
      <c r="J37" s="147" t="s">
        <v>137</v>
      </c>
      <c r="K37" s="147" t="s">
        <v>120</v>
      </c>
      <c r="L37" s="147" t="s">
        <v>120</v>
      </c>
      <c r="M37" s="147" t="s">
        <v>120</v>
      </c>
      <c r="N37" s="147" t="s">
        <v>122</v>
      </c>
      <c r="O37" s="149"/>
      <c r="P37" s="149"/>
      <c r="Q37" s="149"/>
      <c r="R37" s="149"/>
      <c r="S37" s="149"/>
      <c r="T37" s="150"/>
      <c r="U37" s="39">
        <v>102</v>
      </c>
    </row>
    <row r="38" spans="1:21" ht="90" x14ac:dyDescent="0.2">
      <c r="B38" s="146" t="s">
        <v>141</v>
      </c>
      <c r="C38" s="147" t="s">
        <v>133</v>
      </c>
      <c r="D38" s="156" t="s">
        <v>142</v>
      </c>
      <c r="E38" s="147" t="s">
        <v>143</v>
      </c>
      <c r="F38" s="148">
        <v>69000</v>
      </c>
      <c r="G38" s="148">
        <v>69000</v>
      </c>
      <c r="H38" s="148" t="s">
        <v>136</v>
      </c>
      <c r="I38" s="147">
        <v>21172</v>
      </c>
      <c r="J38" s="147" t="s">
        <v>137</v>
      </c>
      <c r="K38" s="147" t="s">
        <v>120</v>
      </c>
      <c r="L38" s="147" t="s">
        <v>120</v>
      </c>
      <c r="M38" s="147" t="s">
        <v>120</v>
      </c>
      <c r="N38" s="147" t="s">
        <v>122</v>
      </c>
      <c r="O38" s="149"/>
      <c r="P38" s="149"/>
      <c r="Q38" s="149"/>
      <c r="R38" s="149"/>
      <c r="S38" s="149"/>
      <c r="T38" s="150"/>
      <c r="U38" s="40">
        <v>103</v>
      </c>
    </row>
    <row r="39" spans="1:21" ht="195" x14ac:dyDescent="0.2">
      <c r="B39" s="146" t="s">
        <v>144</v>
      </c>
      <c r="C39" s="147" t="s">
        <v>145</v>
      </c>
      <c r="D39" s="152" t="s">
        <v>146</v>
      </c>
      <c r="E39" s="147">
        <v>1</v>
      </c>
      <c r="F39" s="148">
        <v>330000</v>
      </c>
      <c r="G39" s="148">
        <v>330000</v>
      </c>
      <c r="H39" s="148" t="s">
        <v>147</v>
      </c>
      <c r="I39" s="147">
        <v>17620</v>
      </c>
      <c r="J39" s="147" t="s">
        <v>148</v>
      </c>
      <c r="K39" s="147" t="s">
        <v>149</v>
      </c>
      <c r="L39" s="147" t="s">
        <v>120</v>
      </c>
      <c r="M39" s="147" t="s">
        <v>121</v>
      </c>
      <c r="N39" s="147" t="s">
        <v>122</v>
      </c>
      <c r="O39" s="149">
        <v>46073</v>
      </c>
      <c r="P39" s="149">
        <v>46101</v>
      </c>
      <c r="Q39" s="149">
        <v>46113</v>
      </c>
      <c r="R39" s="149">
        <v>46172</v>
      </c>
      <c r="S39" s="149">
        <v>46264</v>
      </c>
      <c r="T39" s="150"/>
      <c r="U39" s="39">
        <v>32</v>
      </c>
    </row>
    <row r="40" spans="1:21" ht="180" x14ac:dyDescent="0.2">
      <c r="B40" s="146" t="s">
        <v>150</v>
      </c>
      <c r="C40" s="147" t="s">
        <v>145</v>
      </c>
      <c r="D40" s="148" t="s">
        <v>151</v>
      </c>
      <c r="E40" s="147">
        <v>1</v>
      </c>
      <c r="F40" s="148">
        <v>120000</v>
      </c>
      <c r="G40" s="148">
        <v>120000</v>
      </c>
      <c r="H40" s="148" t="s">
        <v>136</v>
      </c>
      <c r="I40" s="147">
        <v>17620</v>
      </c>
      <c r="J40" s="147" t="s">
        <v>152</v>
      </c>
      <c r="K40" s="147" t="s">
        <v>149</v>
      </c>
      <c r="L40" s="147" t="s">
        <v>120</v>
      </c>
      <c r="M40" s="147" t="s">
        <v>121</v>
      </c>
      <c r="N40" s="147" t="s">
        <v>153</v>
      </c>
      <c r="O40" s="149">
        <v>46132</v>
      </c>
      <c r="P40" s="149">
        <v>46162</v>
      </c>
      <c r="Q40" s="149">
        <v>46174</v>
      </c>
      <c r="R40" s="149">
        <v>46204</v>
      </c>
      <c r="S40" s="149">
        <v>46266</v>
      </c>
      <c r="T40" s="150"/>
      <c r="U40" s="39">
        <v>33</v>
      </c>
    </row>
    <row r="41" spans="1:21" ht="60" x14ac:dyDescent="0.2">
      <c r="B41" s="146" t="s">
        <v>154</v>
      </c>
      <c r="C41" s="151" t="s">
        <v>145</v>
      </c>
      <c r="D41" s="245" t="s">
        <v>155</v>
      </c>
      <c r="E41" s="147">
        <v>1</v>
      </c>
      <c r="F41" s="148">
        <v>120000</v>
      </c>
      <c r="G41" s="148">
        <v>120000</v>
      </c>
      <c r="H41" s="153" t="s">
        <v>136</v>
      </c>
      <c r="I41" s="147">
        <v>17620</v>
      </c>
      <c r="J41" s="147" t="s">
        <v>156</v>
      </c>
      <c r="K41" s="147" t="s">
        <v>149</v>
      </c>
      <c r="L41" s="147" t="s">
        <v>120</v>
      </c>
      <c r="M41" s="147" t="s">
        <v>121</v>
      </c>
      <c r="N41" s="147" t="s">
        <v>153</v>
      </c>
      <c r="O41" s="149">
        <v>46132</v>
      </c>
      <c r="P41" s="149">
        <v>46162</v>
      </c>
      <c r="Q41" s="149">
        <v>46174</v>
      </c>
      <c r="R41" s="149">
        <v>46204</v>
      </c>
      <c r="S41" s="149">
        <v>46267</v>
      </c>
      <c r="T41" s="147"/>
      <c r="U41" s="40">
        <v>34</v>
      </c>
    </row>
    <row r="42" spans="1:21" s="12" customFormat="1" ht="105" x14ac:dyDescent="0.2">
      <c r="A42" s="126"/>
      <c r="B42" s="146" t="s">
        <v>157</v>
      </c>
      <c r="C42" s="151" t="s">
        <v>145</v>
      </c>
      <c r="D42" s="148" t="s">
        <v>158</v>
      </c>
      <c r="E42" s="147">
        <v>1</v>
      </c>
      <c r="F42" s="148">
        <v>62000</v>
      </c>
      <c r="G42" s="148">
        <v>62000</v>
      </c>
      <c r="H42" s="148" t="s">
        <v>159</v>
      </c>
      <c r="I42" s="147">
        <v>17620</v>
      </c>
      <c r="J42" s="147" t="s">
        <v>160</v>
      </c>
      <c r="K42" s="147" t="s">
        <v>149</v>
      </c>
      <c r="L42" s="147" t="s">
        <v>120</v>
      </c>
      <c r="M42" s="147" t="s">
        <v>121</v>
      </c>
      <c r="N42" s="147" t="s">
        <v>153</v>
      </c>
      <c r="O42" s="149">
        <v>46084</v>
      </c>
      <c r="P42" s="149">
        <v>46115</v>
      </c>
      <c r="Q42" s="149">
        <v>46174</v>
      </c>
      <c r="R42" s="149">
        <v>46204</v>
      </c>
      <c r="S42" s="149">
        <v>46268</v>
      </c>
      <c r="T42" s="147"/>
      <c r="U42" s="39">
        <v>35</v>
      </c>
    </row>
    <row r="43" spans="1:21" ht="60" x14ac:dyDescent="0.2">
      <c r="B43" s="146" t="s">
        <v>161</v>
      </c>
      <c r="C43" s="155" t="s">
        <v>162</v>
      </c>
      <c r="D43" s="156" t="s">
        <v>163</v>
      </c>
      <c r="E43" s="156">
        <v>400</v>
      </c>
      <c r="F43" s="148">
        <v>130000</v>
      </c>
      <c r="G43" s="157">
        <v>130000</v>
      </c>
      <c r="H43" s="157" t="s">
        <v>164</v>
      </c>
      <c r="I43" s="156">
        <v>441567</v>
      </c>
      <c r="J43" s="156" t="s">
        <v>165</v>
      </c>
      <c r="K43" s="156" t="s">
        <v>120</v>
      </c>
      <c r="L43" s="156" t="s">
        <v>120</v>
      </c>
      <c r="M43" s="156" t="s">
        <v>121</v>
      </c>
      <c r="N43" s="156" t="s">
        <v>153</v>
      </c>
      <c r="O43" s="158">
        <v>46113</v>
      </c>
      <c r="P43" s="158">
        <v>46143</v>
      </c>
      <c r="Q43" s="158">
        <v>46174</v>
      </c>
      <c r="R43" s="158">
        <v>46204</v>
      </c>
      <c r="S43" s="158">
        <v>46266</v>
      </c>
      <c r="T43" s="147"/>
      <c r="U43" s="39">
        <v>87</v>
      </c>
    </row>
    <row r="44" spans="1:21" ht="45" x14ac:dyDescent="0.2">
      <c r="B44" s="146" t="s">
        <v>166</v>
      </c>
      <c r="C44" s="155" t="s">
        <v>162</v>
      </c>
      <c r="D44" s="156" t="s">
        <v>167</v>
      </c>
      <c r="E44" s="156">
        <v>3</v>
      </c>
      <c r="F44" s="148">
        <v>450000</v>
      </c>
      <c r="G44" s="157">
        <v>450000</v>
      </c>
      <c r="H44" s="157" t="s">
        <v>164</v>
      </c>
      <c r="I44" s="156">
        <v>90255</v>
      </c>
      <c r="J44" s="156" t="s">
        <v>168</v>
      </c>
      <c r="K44" s="156" t="s">
        <v>120</v>
      </c>
      <c r="L44" s="156" t="s">
        <v>120</v>
      </c>
      <c r="M44" s="156" t="s">
        <v>121</v>
      </c>
      <c r="N44" s="156" t="s">
        <v>122</v>
      </c>
      <c r="O44" s="158">
        <v>46054</v>
      </c>
      <c r="P44" s="158">
        <v>46082</v>
      </c>
      <c r="Q44" s="158">
        <v>46113</v>
      </c>
      <c r="R44" s="158">
        <v>46143</v>
      </c>
      <c r="S44" s="158">
        <v>46174</v>
      </c>
      <c r="T44" s="147"/>
      <c r="U44" s="39">
        <v>88</v>
      </c>
    </row>
    <row r="45" spans="1:21" ht="120" x14ac:dyDescent="0.2">
      <c r="B45" s="146" t="s">
        <v>169</v>
      </c>
      <c r="C45" s="151" t="s">
        <v>170</v>
      </c>
      <c r="D45" s="156" t="s">
        <v>171</v>
      </c>
      <c r="E45" s="147">
        <v>714</v>
      </c>
      <c r="F45" s="148">
        <v>2500000</v>
      </c>
      <c r="G45" s="148">
        <v>500000</v>
      </c>
      <c r="H45" s="148" t="s">
        <v>136</v>
      </c>
      <c r="I45" s="147">
        <v>19631</v>
      </c>
      <c r="J45" s="147" t="s">
        <v>172</v>
      </c>
      <c r="K45" s="147" t="s">
        <v>120</v>
      </c>
      <c r="L45" s="147" t="s">
        <v>120</v>
      </c>
      <c r="M45" s="147" t="s">
        <v>121</v>
      </c>
      <c r="N45" s="147" t="s">
        <v>122</v>
      </c>
      <c r="O45" s="149">
        <v>45936</v>
      </c>
      <c r="P45" s="149">
        <v>45954</v>
      </c>
      <c r="Q45" s="149">
        <v>45964</v>
      </c>
      <c r="R45" s="149">
        <v>46137</v>
      </c>
      <c r="S45" s="149">
        <v>46198</v>
      </c>
      <c r="T45" s="147"/>
      <c r="U45" s="40">
        <v>95</v>
      </c>
    </row>
    <row r="46" spans="1:21" ht="120" x14ac:dyDescent="0.2">
      <c r="B46" s="146" t="s">
        <v>173</v>
      </c>
      <c r="C46" s="151" t="s">
        <v>170</v>
      </c>
      <c r="D46" s="156" t="s">
        <v>174</v>
      </c>
      <c r="E46" s="147">
        <v>1</v>
      </c>
      <c r="F46" s="148">
        <v>120000</v>
      </c>
      <c r="G46" s="148">
        <v>120000</v>
      </c>
      <c r="H46" s="148" t="s">
        <v>136</v>
      </c>
      <c r="I46" s="147">
        <v>23108</v>
      </c>
      <c r="J46" s="147" t="s">
        <v>175</v>
      </c>
      <c r="K46" s="147" t="s">
        <v>120</v>
      </c>
      <c r="L46" s="147" t="s">
        <v>121</v>
      </c>
      <c r="M46" s="147" t="s">
        <v>121</v>
      </c>
      <c r="N46" s="147" t="s">
        <v>153</v>
      </c>
      <c r="O46" s="149">
        <v>46083</v>
      </c>
      <c r="P46" s="149">
        <v>46115</v>
      </c>
      <c r="Q46" s="149">
        <v>46118</v>
      </c>
      <c r="R46" s="149">
        <v>46146</v>
      </c>
      <c r="S46" s="149">
        <v>46209</v>
      </c>
      <c r="T46" s="147" t="s">
        <v>176</v>
      </c>
      <c r="U46" s="39">
        <v>94</v>
      </c>
    </row>
    <row r="47" spans="1:21" ht="45" x14ac:dyDescent="0.2">
      <c r="B47" s="146" t="s">
        <v>177</v>
      </c>
      <c r="C47" s="151" t="s">
        <v>170</v>
      </c>
      <c r="D47" s="147" t="s">
        <v>178</v>
      </c>
      <c r="E47" s="162">
        <v>500</v>
      </c>
      <c r="F47" s="148">
        <v>200000</v>
      </c>
      <c r="G47" s="148">
        <v>200000</v>
      </c>
      <c r="H47" s="148" t="s">
        <v>130</v>
      </c>
      <c r="I47" s="147">
        <v>229658</v>
      </c>
      <c r="J47" s="147" t="s">
        <v>179</v>
      </c>
      <c r="K47" s="147" t="s">
        <v>120</v>
      </c>
      <c r="L47" s="147" t="s">
        <v>121</v>
      </c>
      <c r="M47" s="147" t="s">
        <v>121</v>
      </c>
      <c r="N47" s="147" t="s">
        <v>153</v>
      </c>
      <c r="O47" s="149">
        <v>46054</v>
      </c>
      <c r="P47" s="149">
        <v>46080</v>
      </c>
      <c r="Q47" s="149">
        <v>46054</v>
      </c>
      <c r="R47" s="149">
        <v>46111</v>
      </c>
      <c r="S47" s="149">
        <v>46171</v>
      </c>
      <c r="T47" s="147"/>
      <c r="U47" s="40">
        <v>97</v>
      </c>
    </row>
    <row r="48" spans="1:21" ht="45" x14ac:dyDescent="0.2">
      <c r="B48" s="146" t="s">
        <v>180</v>
      </c>
      <c r="C48" s="151" t="s">
        <v>170</v>
      </c>
      <c r="D48" s="147" t="s">
        <v>181</v>
      </c>
      <c r="E48" s="147">
        <v>1</v>
      </c>
      <c r="F48" s="148">
        <v>80000</v>
      </c>
      <c r="G48" s="148">
        <v>80000</v>
      </c>
      <c r="H48" s="148" t="s">
        <v>130</v>
      </c>
      <c r="I48" s="147">
        <v>624177</v>
      </c>
      <c r="J48" s="147" t="s">
        <v>179</v>
      </c>
      <c r="K48" s="147" t="s">
        <v>120</v>
      </c>
      <c r="L48" s="147" t="s">
        <v>121</v>
      </c>
      <c r="M48" s="147" t="s">
        <v>121</v>
      </c>
      <c r="N48" s="147" t="s">
        <v>153</v>
      </c>
      <c r="O48" s="149">
        <v>46082</v>
      </c>
      <c r="P48" s="149">
        <v>46112</v>
      </c>
      <c r="Q48" s="149">
        <v>46082</v>
      </c>
      <c r="R48" s="149">
        <v>46142</v>
      </c>
      <c r="S48" s="149">
        <v>46203</v>
      </c>
      <c r="T48" s="147"/>
      <c r="U48" s="39">
        <v>98</v>
      </c>
    </row>
    <row r="49" spans="2:21" ht="45" x14ac:dyDescent="0.2">
      <c r="B49" s="146" t="s">
        <v>182</v>
      </c>
      <c r="C49" s="151" t="s">
        <v>170</v>
      </c>
      <c r="D49" s="147" t="s">
        <v>183</v>
      </c>
      <c r="E49" s="162">
        <v>20000</v>
      </c>
      <c r="F49" s="148">
        <v>120000</v>
      </c>
      <c r="G49" s="148">
        <v>120000</v>
      </c>
      <c r="H49" s="148" t="s">
        <v>130</v>
      </c>
      <c r="I49" s="147">
        <v>459426</v>
      </c>
      <c r="J49" s="147" t="s">
        <v>179</v>
      </c>
      <c r="K49" s="147" t="s">
        <v>120</v>
      </c>
      <c r="L49" s="147" t="s">
        <v>121</v>
      </c>
      <c r="M49" s="147" t="s">
        <v>121</v>
      </c>
      <c r="N49" s="147" t="s">
        <v>153</v>
      </c>
      <c r="O49" s="149">
        <v>46143</v>
      </c>
      <c r="P49" s="149">
        <v>46173</v>
      </c>
      <c r="Q49" s="149">
        <v>46174</v>
      </c>
      <c r="R49" s="149">
        <v>46233</v>
      </c>
      <c r="S49" s="149">
        <v>46295</v>
      </c>
      <c r="T49" s="147"/>
      <c r="U49" s="39">
        <v>99</v>
      </c>
    </row>
    <row r="50" spans="2:21" ht="270" x14ac:dyDescent="0.2">
      <c r="B50" s="146" t="s">
        <v>184</v>
      </c>
      <c r="C50" s="151" t="s">
        <v>170</v>
      </c>
      <c r="D50" s="147" t="s">
        <v>185</v>
      </c>
      <c r="E50" s="147">
        <v>1</v>
      </c>
      <c r="F50" s="148">
        <v>800000</v>
      </c>
      <c r="G50" s="148">
        <v>300000</v>
      </c>
      <c r="H50" s="148" t="s">
        <v>186</v>
      </c>
      <c r="I50" s="147">
        <v>24759</v>
      </c>
      <c r="J50" s="147" t="s">
        <v>187</v>
      </c>
      <c r="K50" s="147" t="s">
        <v>121</v>
      </c>
      <c r="L50" s="147" t="s">
        <v>120</v>
      </c>
      <c r="M50" s="147" t="s">
        <v>121</v>
      </c>
      <c r="N50" s="147" t="s">
        <v>122</v>
      </c>
      <c r="O50" s="149">
        <v>46082</v>
      </c>
      <c r="P50" s="149">
        <v>46143</v>
      </c>
      <c r="Q50" s="149">
        <v>46174</v>
      </c>
      <c r="R50" s="149">
        <v>46233</v>
      </c>
      <c r="S50" s="149">
        <v>46295</v>
      </c>
      <c r="T50" s="147"/>
      <c r="U50" s="40">
        <v>100</v>
      </c>
    </row>
    <row r="51" spans="2:21" ht="75" x14ac:dyDescent="0.2">
      <c r="B51" s="146" t="s">
        <v>188</v>
      </c>
      <c r="C51" s="151" t="s">
        <v>170</v>
      </c>
      <c r="D51" s="156" t="s">
        <v>189</v>
      </c>
      <c r="E51" s="147" t="s">
        <v>190</v>
      </c>
      <c r="F51" s="148">
        <v>1500000</v>
      </c>
      <c r="G51" s="148">
        <v>300000</v>
      </c>
      <c r="H51" s="148" t="s">
        <v>136</v>
      </c>
      <c r="I51" s="147" t="s">
        <v>191</v>
      </c>
      <c r="J51" s="147" t="s">
        <v>192</v>
      </c>
      <c r="K51" s="147" t="s">
        <v>120</v>
      </c>
      <c r="L51" s="147" t="s">
        <v>121</v>
      </c>
      <c r="M51" s="147" t="s">
        <v>121</v>
      </c>
      <c r="N51" s="147" t="s">
        <v>122</v>
      </c>
      <c r="O51" s="149">
        <v>45936</v>
      </c>
      <c r="P51" s="149">
        <v>45954</v>
      </c>
      <c r="Q51" s="149">
        <v>45964</v>
      </c>
      <c r="R51" s="149">
        <v>46052</v>
      </c>
      <c r="S51" s="149">
        <v>46112</v>
      </c>
      <c r="T51" s="147"/>
      <c r="U51" s="39">
        <v>96</v>
      </c>
    </row>
    <row r="52" spans="2:21" ht="345" x14ac:dyDescent="0.2">
      <c r="B52" s="154" t="s">
        <v>193</v>
      </c>
      <c r="C52" s="151" t="s">
        <v>194</v>
      </c>
      <c r="D52" s="147" t="s">
        <v>195</v>
      </c>
      <c r="E52" s="147" t="s">
        <v>196</v>
      </c>
      <c r="F52" s="148">
        <v>2231826.7999999998</v>
      </c>
      <c r="G52" s="148">
        <v>2231826.7999999998</v>
      </c>
      <c r="H52" s="148" t="s">
        <v>130</v>
      </c>
      <c r="I52" s="156" t="s">
        <v>197</v>
      </c>
      <c r="J52" s="156" t="s">
        <v>198</v>
      </c>
      <c r="K52" s="147" t="s">
        <v>149</v>
      </c>
      <c r="L52" s="147" t="s">
        <v>121</v>
      </c>
      <c r="M52" s="147" t="s">
        <v>121</v>
      </c>
      <c r="N52" s="147" t="s">
        <v>153</v>
      </c>
      <c r="O52" s="149">
        <v>46029</v>
      </c>
      <c r="P52" s="149">
        <v>46060</v>
      </c>
      <c r="Q52" s="149">
        <v>46060</v>
      </c>
      <c r="R52" s="149">
        <v>46127</v>
      </c>
      <c r="S52" s="149">
        <v>46188</v>
      </c>
      <c r="T52" s="147"/>
      <c r="U52" s="40">
        <v>66</v>
      </c>
    </row>
    <row r="53" spans="2:21" ht="30" x14ac:dyDescent="0.2">
      <c r="B53" s="154" t="s">
        <v>199</v>
      </c>
      <c r="C53" s="151" t="s">
        <v>194</v>
      </c>
      <c r="D53" s="147" t="s">
        <v>200</v>
      </c>
      <c r="E53" s="156">
        <v>141129</v>
      </c>
      <c r="F53" s="159">
        <v>721818.16</v>
      </c>
      <c r="G53" s="148">
        <v>481212.11</v>
      </c>
      <c r="H53" s="148" t="s">
        <v>130</v>
      </c>
      <c r="I53" s="147">
        <v>445995</v>
      </c>
      <c r="J53" s="156" t="s">
        <v>201</v>
      </c>
      <c r="K53" s="147" t="s">
        <v>149</v>
      </c>
      <c r="L53" s="147" t="s">
        <v>121</v>
      </c>
      <c r="M53" s="147" t="s">
        <v>121</v>
      </c>
      <c r="N53" s="147" t="s">
        <v>122</v>
      </c>
      <c r="O53" s="149">
        <v>45998</v>
      </c>
      <c r="P53" s="149">
        <v>46029</v>
      </c>
      <c r="Q53" s="149">
        <v>46029</v>
      </c>
      <c r="R53" s="149">
        <v>46060</v>
      </c>
      <c r="S53" s="149">
        <v>46118</v>
      </c>
      <c r="T53" s="147"/>
      <c r="U53" s="39">
        <v>67</v>
      </c>
    </row>
    <row r="54" spans="2:21" ht="60" x14ac:dyDescent="0.2">
      <c r="B54" s="154" t="s">
        <v>202</v>
      </c>
      <c r="C54" s="151" t="s">
        <v>194</v>
      </c>
      <c r="D54" s="147" t="s">
        <v>203</v>
      </c>
      <c r="E54" s="156" t="s">
        <v>204</v>
      </c>
      <c r="F54" s="159">
        <v>4267952.7</v>
      </c>
      <c r="G54" s="148">
        <v>1066988.17</v>
      </c>
      <c r="H54" s="148" t="s">
        <v>130</v>
      </c>
      <c r="I54" s="156" t="s">
        <v>205</v>
      </c>
      <c r="J54" s="156" t="s">
        <v>206</v>
      </c>
      <c r="K54" s="147" t="s">
        <v>149</v>
      </c>
      <c r="L54" s="147" t="s">
        <v>121</v>
      </c>
      <c r="M54" s="147" t="s">
        <v>121</v>
      </c>
      <c r="N54" s="147" t="s">
        <v>122</v>
      </c>
      <c r="O54" s="149">
        <v>46175</v>
      </c>
      <c r="P54" s="149">
        <v>46205</v>
      </c>
      <c r="Q54" s="149">
        <v>46205</v>
      </c>
      <c r="R54" s="149">
        <v>46236</v>
      </c>
      <c r="S54" s="149">
        <v>46297</v>
      </c>
      <c r="T54" s="147"/>
      <c r="U54" s="39">
        <v>68</v>
      </c>
    </row>
    <row r="55" spans="2:21" ht="45" x14ac:dyDescent="0.2">
      <c r="B55" s="154" t="s">
        <v>207</v>
      </c>
      <c r="C55" s="151" t="s">
        <v>194</v>
      </c>
      <c r="D55" s="147" t="s">
        <v>208</v>
      </c>
      <c r="E55" s="147" t="s">
        <v>209</v>
      </c>
      <c r="F55" s="159">
        <v>1332560</v>
      </c>
      <c r="G55" s="148">
        <v>555233.32999999996</v>
      </c>
      <c r="H55" s="148" t="s">
        <v>130</v>
      </c>
      <c r="I55" s="156" t="s">
        <v>210</v>
      </c>
      <c r="J55" s="156" t="s">
        <v>211</v>
      </c>
      <c r="K55" s="147" t="s">
        <v>149</v>
      </c>
      <c r="L55" s="147" t="s">
        <v>121</v>
      </c>
      <c r="M55" s="147" t="s">
        <v>121</v>
      </c>
      <c r="N55" s="147" t="s">
        <v>153</v>
      </c>
      <c r="O55" s="149">
        <v>46110</v>
      </c>
      <c r="P55" s="149">
        <v>46141</v>
      </c>
      <c r="Q55" s="149">
        <v>46141</v>
      </c>
      <c r="R55" s="149">
        <v>46171</v>
      </c>
      <c r="S55" s="149">
        <v>46212</v>
      </c>
      <c r="T55" s="147"/>
      <c r="U55" s="40">
        <v>69</v>
      </c>
    </row>
    <row r="56" spans="2:21" ht="135" x14ac:dyDescent="0.2">
      <c r="B56" s="154" t="s">
        <v>212</v>
      </c>
      <c r="C56" s="151" t="s">
        <v>194</v>
      </c>
      <c r="D56" s="147" t="s">
        <v>213</v>
      </c>
      <c r="E56" s="147" t="s">
        <v>214</v>
      </c>
      <c r="F56" s="148">
        <v>456304.96</v>
      </c>
      <c r="G56" s="148">
        <v>266177.89</v>
      </c>
      <c r="H56" s="148" t="s">
        <v>130</v>
      </c>
      <c r="I56" s="156">
        <v>3697</v>
      </c>
      <c r="J56" s="156" t="s">
        <v>215</v>
      </c>
      <c r="K56" s="147" t="s">
        <v>149</v>
      </c>
      <c r="L56" s="147" t="s">
        <v>120</v>
      </c>
      <c r="M56" s="147" t="s">
        <v>121</v>
      </c>
      <c r="N56" s="147" t="s">
        <v>122</v>
      </c>
      <c r="O56" s="149">
        <v>46062</v>
      </c>
      <c r="P56" s="149">
        <v>46090</v>
      </c>
      <c r="Q56" s="149">
        <v>46090</v>
      </c>
      <c r="R56" s="149">
        <v>46121</v>
      </c>
      <c r="S56" s="149">
        <v>46182</v>
      </c>
      <c r="T56" s="147"/>
      <c r="U56" s="39">
        <v>70</v>
      </c>
    </row>
    <row r="57" spans="2:21" ht="90" x14ac:dyDescent="0.2">
      <c r="B57" s="154" t="s">
        <v>216</v>
      </c>
      <c r="C57" s="151" t="s">
        <v>194</v>
      </c>
      <c r="D57" s="147" t="s">
        <v>217</v>
      </c>
      <c r="E57" s="147" t="s">
        <v>218</v>
      </c>
      <c r="F57" s="160">
        <v>410000</v>
      </c>
      <c r="G57" s="160">
        <v>274000</v>
      </c>
      <c r="H57" s="148" t="s">
        <v>130</v>
      </c>
      <c r="I57" s="156">
        <v>30127</v>
      </c>
      <c r="J57" s="156" t="s">
        <v>219</v>
      </c>
      <c r="K57" s="147" t="s">
        <v>149</v>
      </c>
      <c r="L57" s="147" t="s">
        <v>149</v>
      </c>
      <c r="M57" s="147" t="s">
        <v>121</v>
      </c>
      <c r="N57" s="147" t="s">
        <v>122</v>
      </c>
      <c r="O57" s="149">
        <v>45945</v>
      </c>
      <c r="P57" s="149">
        <v>45976</v>
      </c>
      <c r="Q57" s="149">
        <v>46006</v>
      </c>
      <c r="R57" s="149">
        <v>46054</v>
      </c>
      <c r="S57" s="149">
        <v>46143</v>
      </c>
      <c r="T57" s="147"/>
      <c r="U57" s="40">
        <v>71</v>
      </c>
    </row>
    <row r="58" spans="2:21" ht="105" x14ac:dyDescent="0.2">
      <c r="B58" s="154" t="s">
        <v>220</v>
      </c>
      <c r="C58" s="151" t="s">
        <v>194</v>
      </c>
      <c r="D58" s="147" t="s">
        <v>221</v>
      </c>
      <c r="E58" s="147">
        <v>20</v>
      </c>
      <c r="F58" s="153">
        <v>3700000</v>
      </c>
      <c r="G58" s="153">
        <v>190000</v>
      </c>
      <c r="H58" s="148" t="s">
        <v>130</v>
      </c>
      <c r="I58" s="156">
        <v>15008</v>
      </c>
      <c r="J58" s="156" t="s">
        <v>222</v>
      </c>
      <c r="K58" s="147" t="s">
        <v>121</v>
      </c>
      <c r="L58" s="147" t="s">
        <v>120</v>
      </c>
      <c r="M58" s="147" t="s">
        <v>121</v>
      </c>
      <c r="N58" s="147" t="s">
        <v>153</v>
      </c>
      <c r="O58" s="149">
        <v>46055</v>
      </c>
      <c r="P58" s="149">
        <v>46146</v>
      </c>
      <c r="Q58" s="149">
        <v>46174</v>
      </c>
      <c r="R58" s="149">
        <v>46204</v>
      </c>
      <c r="S58" s="149">
        <v>46296</v>
      </c>
      <c r="T58" s="147"/>
      <c r="U58" s="39">
        <v>73</v>
      </c>
    </row>
    <row r="59" spans="2:21" ht="135" x14ac:dyDescent="0.2">
      <c r="B59" s="154" t="s">
        <v>223</v>
      </c>
      <c r="C59" s="151" t="s">
        <v>194</v>
      </c>
      <c r="D59" s="147" t="s">
        <v>224</v>
      </c>
      <c r="E59" s="147">
        <v>31</v>
      </c>
      <c r="F59" s="160">
        <v>2716800</v>
      </c>
      <c r="G59" s="160">
        <v>1973600</v>
      </c>
      <c r="H59" s="148" t="s">
        <v>130</v>
      </c>
      <c r="I59" s="156">
        <v>4014</v>
      </c>
      <c r="J59" s="156" t="s">
        <v>225</v>
      </c>
      <c r="K59" s="147" t="s">
        <v>149</v>
      </c>
      <c r="L59" s="147" t="s">
        <v>149</v>
      </c>
      <c r="M59" s="147" t="s">
        <v>121</v>
      </c>
      <c r="N59" s="147" t="s">
        <v>153</v>
      </c>
      <c r="O59" s="149">
        <v>45981</v>
      </c>
      <c r="P59" s="149">
        <v>46011</v>
      </c>
      <c r="Q59" s="149">
        <v>46054</v>
      </c>
      <c r="R59" s="149">
        <v>46082</v>
      </c>
      <c r="S59" s="149">
        <v>46174</v>
      </c>
      <c r="T59" s="147"/>
      <c r="U59" s="39">
        <v>72</v>
      </c>
    </row>
    <row r="60" spans="2:21" ht="165" x14ac:dyDescent="0.2">
      <c r="B60" s="154" t="s">
        <v>226</v>
      </c>
      <c r="C60" s="151" t="s">
        <v>194</v>
      </c>
      <c r="D60" s="147" t="s">
        <v>227</v>
      </c>
      <c r="E60" s="147" t="s">
        <v>228</v>
      </c>
      <c r="F60" s="153">
        <v>2010000</v>
      </c>
      <c r="G60" s="153">
        <v>1863700</v>
      </c>
      <c r="H60" s="148" t="s">
        <v>130</v>
      </c>
      <c r="I60" s="156">
        <v>4014</v>
      </c>
      <c r="J60" s="156" t="s">
        <v>229</v>
      </c>
      <c r="K60" s="147" t="s">
        <v>149</v>
      </c>
      <c r="L60" s="147" t="s">
        <v>120</v>
      </c>
      <c r="M60" s="147" t="s">
        <v>121</v>
      </c>
      <c r="N60" s="147" t="s">
        <v>122</v>
      </c>
      <c r="O60" s="149">
        <v>46241</v>
      </c>
      <c r="P60" s="149">
        <v>46302</v>
      </c>
      <c r="Q60" s="149">
        <v>46333</v>
      </c>
      <c r="R60" s="149">
        <v>46363</v>
      </c>
      <c r="S60" s="149">
        <v>46425</v>
      </c>
      <c r="T60" s="147"/>
      <c r="U60" s="40">
        <v>74</v>
      </c>
    </row>
    <row r="61" spans="2:21" ht="180" x14ac:dyDescent="0.2">
      <c r="B61" s="154" t="s">
        <v>230</v>
      </c>
      <c r="C61" s="151" t="s">
        <v>194</v>
      </c>
      <c r="D61" s="147" t="s">
        <v>231</v>
      </c>
      <c r="E61" s="147" t="s">
        <v>218</v>
      </c>
      <c r="F61" s="153">
        <v>210000</v>
      </c>
      <c r="G61" s="153">
        <v>210000</v>
      </c>
      <c r="H61" s="148" t="s">
        <v>130</v>
      </c>
      <c r="I61" s="156">
        <v>24210</v>
      </c>
      <c r="J61" s="156" t="s">
        <v>232</v>
      </c>
      <c r="K61" s="147" t="s">
        <v>149</v>
      </c>
      <c r="L61" s="147" t="s">
        <v>120</v>
      </c>
      <c r="M61" s="147" t="s">
        <v>121</v>
      </c>
      <c r="N61" s="147" t="s">
        <v>122</v>
      </c>
      <c r="O61" s="149">
        <v>46249</v>
      </c>
      <c r="P61" s="149">
        <v>46310</v>
      </c>
      <c r="Q61" s="149">
        <v>46341</v>
      </c>
      <c r="R61" s="149">
        <v>46371</v>
      </c>
      <c r="S61" s="149">
        <v>46461</v>
      </c>
      <c r="T61" s="147"/>
      <c r="U61" s="39">
        <v>75</v>
      </c>
    </row>
    <row r="62" spans="2:21" ht="157.5" x14ac:dyDescent="0.2">
      <c r="B62" s="154" t="s">
        <v>233</v>
      </c>
      <c r="C62" s="151" t="s">
        <v>194</v>
      </c>
      <c r="D62" s="156" t="s">
        <v>234</v>
      </c>
      <c r="E62" s="147" t="s">
        <v>218</v>
      </c>
      <c r="F62" s="157">
        <v>8000000</v>
      </c>
      <c r="G62" s="148">
        <v>8000000</v>
      </c>
      <c r="H62" s="148" t="s">
        <v>130</v>
      </c>
      <c r="I62" s="156">
        <v>25828</v>
      </c>
      <c r="J62" s="156" t="s">
        <v>235</v>
      </c>
      <c r="K62" s="147" t="s">
        <v>236</v>
      </c>
      <c r="L62" s="147" t="s">
        <v>120</v>
      </c>
      <c r="M62" s="147" t="s">
        <v>121</v>
      </c>
      <c r="N62" s="147" t="s">
        <v>122</v>
      </c>
      <c r="O62" s="149">
        <v>46240</v>
      </c>
      <c r="P62" s="149">
        <v>46301</v>
      </c>
      <c r="Q62" s="149">
        <v>46332</v>
      </c>
      <c r="R62" s="149">
        <v>46362</v>
      </c>
      <c r="S62" s="149">
        <v>46452</v>
      </c>
      <c r="T62" s="147"/>
      <c r="U62" s="39">
        <v>76</v>
      </c>
    </row>
    <row r="63" spans="2:21" ht="150" x14ac:dyDescent="0.2">
      <c r="B63" s="154" t="s">
        <v>237</v>
      </c>
      <c r="C63" s="151" t="s">
        <v>194</v>
      </c>
      <c r="D63" s="149" t="s">
        <v>238</v>
      </c>
      <c r="E63" s="147">
        <v>158</v>
      </c>
      <c r="F63" s="148">
        <v>40000000</v>
      </c>
      <c r="G63" s="148">
        <v>40000000</v>
      </c>
      <c r="H63" s="148" t="s">
        <v>130</v>
      </c>
      <c r="I63" s="147">
        <v>27260</v>
      </c>
      <c r="J63" s="147" t="s">
        <v>239</v>
      </c>
      <c r="K63" s="147" t="s">
        <v>236</v>
      </c>
      <c r="L63" s="147" t="s">
        <v>120</v>
      </c>
      <c r="M63" s="147" t="s">
        <v>121</v>
      </c>
      <c r="N63" s="147" t="s">
        <v>153</v>
      </c>
      <c r="O63" s="149">
        <v>46082</v>
      </c>
      <c r="P63" s="149">
        <v>46174</v>
      </c>
      <c r="Q63" s="149">
        <v>46175</v>
      </c>
      <c r="R63" s="149">
        <v>46266</v>
      </c>
      <c r="S63" s="149">
        <v>46357</v>
      </c>
      <c r="T63" s="147" t="s">
        <v>240</v>
      </c>
      <c r="U63" s="39">
        <v>37</v>
      </c>
    </row>
    <row r="64" spans="2:21" ht="135" x14ac:dyDescent="0.2">
      <c r="B64" s="154" t="s">
        <v>241</v>
      </c>
      <c r="C64" s="151" t="s">
        <v>194</v>
      </c>
      <c r="D64" s="147" t="s">
        <v>242</v>
      </c>
      <c r="E64" s="147">
        <v>3</v>
      </c>
      <c r="F64" s="148">
        <v>16000</v>
      </c>
      <c r="G64" s="148">
        <v>13300</v>
      </c>
      <c r="H64" s="148" t="s">
        <v>130</v>
      </c>
      <c r="I64" s="147">
        <v>3417</v>
      </c>
      <c r="J64" s="147" t="s">
        <v>243</v>
      </c>
      <c r="K64" s="147" t="s">
        <v>149</v>
      </c>
      <c r="L64" s="147" t="s">
        <v>120</v>
      </c>
      <c r="M64" s="147" t="s">
        <v>121</v>
      </c>
      <c r="N64" s="147" t="s">
        <v>153</v>
      </c>
      <c r="O64" s="149">
        <v>46286</v>
      </c>
      <c r="P64" s="149">
        <v>46316</v>
      </c>
      <c r="Q64" s="149">
        <v>46316</v>
      </c>
      <c r="R64" s="149">
        <v>46375</v>
      </c>
      <c r="S64" s="149">
        <v>46409</v>
      </c>
      <c r="T64" s="147"/>
      <c r="U64" s="40">
        <v>65</v>
      </c>
    </row>
    <row r="65" spans="1:21" ht="195" x14ac:dyDescent="0.2">
      <c r="B65" s="154" t="s">
        <v>244</v>
      </c>
      <c r="C65" s="151" t="s">
        <v>194</v>
      </c>
      <c r="D65" s="147" t="s">
        <v>245</v>
      </c>
      <c r="E65" s="147">
        <v>4</v>
      </c>
      <c r="F65" s="148">
        <v>736066.8</v>
      </c>
      <c r="G65" s="153">
        <v>368033.4</v>
      </c>
      <c r="H65" s="148" t="s">
        <v>130</v>
      </c>
      <c r="I65" s="156">
        <v>27308</v>
      </c>
      <c r="J65" s="147" t="s">
        <v>246</v>
      </c>
      <c r="K65" s="147" t="s">
        <v>44</v>
      </c>
      <c r="L65" s="147" t="s">
        <v>120</v>
      </c>
      <c r="M65" s="147" t="s">
        <v>121</v>
      </c>
      <c r="N65" s="147" t="s">
        <v>122</v>
      </c>
      <c r="O65" s="149">
        <v>46000</v>
      </c>
      <c r="P65" s="149">
        <v>46062</v>
      </c>
      <c r="Q65" s="149">
        <v>46090</v>
      </c>
      <c r="R65" s="149">
        <v>46120</v>
      </c>
      <c r="S65" s="149">
        <v>46211</v>
      </c>
      <c r="T65" s="147"/>
      <c r="U65" s="39">
        <v>104</v>
      </c>
    </row>
    <row r="66" spans="1:21" ht="135" x14ac:dyDescent="0.2">
      <c r="B66" s="146" t="s">
        <v>247</v>
      </c>
      <c r="C66" s="151" t="s">
        <v>248</v>
      </c>
      <c r="D66" s="147" t="s">
        <v>249</v>
      </c>
      <c r="E66" s="147" t="s">
        <v>250</v>
      </c>
      <c r="F66" s="148">
        <v>600000</v>
      </c>
      <c r="G66" s="148">
        <v>600000</v>
      </c>
      <c r="H66" s="148" t="s">
        <v>130</v>
      </c>
      <c r="I66" s="147">
        <v>481439</v>
      </c>
      <c r="J66" s="147" t="s">
        <v>251</v>
      </c>
      <c r="K66" s="147" t="s">
        <v>44</v>
      </c>
      <c r="L66" s="147" t="s">
        <v>121</v>
      </c>
      <c r="M66" s="147" t="s">
        <v>121</v>
      </c>
      <c r="N66" s="147" t="s">
        <v>153</v>
      </c>
      <c r="O66" s="149">
        <v>46235</v>
      </c>
      <c r="P66" s="149">
        <v>46254</v>
      </c>
      <c r="Q66" s="149">
        <v>46266</v>
      </c>
      <c r="R66" s="149">
        <v>46281</v>
      </c>
      <c r="S66" s="149">
        <v>46373</v>
      </c>
      <c r="T66" s="147"/>
      <c r="U66" s="40">
        <v>78</v>
      </c>
    </row>
    <row r="67" spans="1:21" ht="90" x14ac:dyDescent="0.2">
      <c r="B67" s="146" t="s">
        <v>252</v>
      </c>
      <c r="C67" s="151" t="s">
        <v>248</v>
      </c>
      <c r="D67" s="147" t="s">
        <v>253</v>
      </c>
      <c r="E67" s="147" t="s">
        <v>254</v>
      </c>
      <c r="F67" s="148">
        <v>1160000</v>
      </c>
      <c r="G67" s="148">
        <v>1160000</v>
      </c>
      <c r="H67" s="148" t="s">
        <v>130</v>
      </c>
      <c r="I67" s="147" t="s">
        <v>255</v>
      </c>
      <c r="J67" s="147" t="s">
        <v>256</v>
      </c>
      <c r="K67" s="147" t="s">
        <v>44</v>
      </c>
      <c r="L67" s="147" t="s">
        <v>121</v>
      </c>
      <c r="M67" s="147" t="s">
        <v>121</v>
      </c>
      <c r="N67" s="147" t="s">
        <v>153</v>
      </c>
      <c r="O67" s="149">
        <v>46204</v>
      </c>
      <c r="P67" s="149">
        <v>46223</v>
      </c>
      <c r="Q67" s="149">
        <v>46235</v>
      </c>
      <c r="R67" s="149">
        <v>46250</v>
      </c>
      <c r="S67" s="149">
        <v>46343</v>
      </c>
      <c r="T67" s="147"/>
      <c r="U67" s="39">
        <v>79</v>
      </c>
    </row>
    <row r="68" spans="1:21" ht="225" x14ac:dyDescent="0.2">
      <c r="B68" s="146" t="s">
        <v>257</v>
      </c>
      <c r="C68" s="151" t="s">
        <v>248</v>
      </c>
      <c r="D68" s="147" t="s">
        <v>258</v>
      </c>
      <c r="E68" s="147" t="s">
        <v>259</v>
      </c>
      <c r="F68" s="148">
        <v>800000</v>
      </c>
      <c r="G68" s="148">
        <v>800000</v>
      </c>
      <c r="H68" s="148" t="s">
        <v>130</v>
      </c>
      <c r="I68" s="147" t="s">
        <v>260</v>
      </c>
      <c r="J68" s="147" t="s">
        <v>261</v>
      </c>
      <c r="K68" s="147" t="s">
        <v>44</v>
      </c>
      <c r="L68" s="147" t="s">
        <v>45</v>
      </c>
      <c r="M68" s="147" t="s">
        <v>121</v>
      </c>
      <c r="N68" s="147" t="s">
        <v>153</v>
      </c>
      <c r="O68" s="149">
        <v>46218</v>
      </c>
      <c r="P68" s="149">
        <v>46239</v>
      </c>
      <c r="Q68" s="149">
        <v>46249</v>
      </c>
      <c r="R68" s="149">
        <v>46266</v>
      </c>
      <c r="S68" s="149">
        <v>46366</v>
      </c>
      <c r="T68" s="147"/>
      <c r="U68" s="39">
        <v>80</v>
      </c>
    </row>
    <row r="69" spans="1:21" ht="45" x14ac:dyDescent="0.2">
      <c r="B69" s="146" t="s">
        <v>262</v>
      </c>
      <c r="C69" s="151" t="s">
        <v>248</v>
      </c>
      <c r="D69" s="147" t="s">
        <v>263</v>
      </c>
      <c r="E69" s="147" t="s">
        <v>264</v>
      </c>
      <c r="F69" s="148">
        <v>1700000</v>
      </c>
      <c r="G69" s="148">
        <v>1700000</v>
      </c>
      <c r="H69" s="148" t="s">
        <v>130</v>
      </c>
      <c r="I69" s="147" t="s">
        <v>265</v>
      </c>
      <c r="J69" s="147" t="s">
        <v>266</v>
      </c>
      <c r="K69" s="147" t="s">
        <v>44</v>
      </c>
      <c r="L69" s="147" t="s">
        <v>121</v>
      </c>
      <c r="M69" s="147" t="s">
        <v>121</v>
      </c>
      <c r="N69" s="147" t="s">
        <v>153</v>
      </c>
      <c r="O69" s="149">
        <v>46054</v>
      </c>
      <c r="P69" s="149">
        <v>46081</v>
      </c>
      <c r="Q69" s="149">
        <v>46091</v>
      </c>
      <c r="R69" s="149">
        <v>46113</v>
      </c>
      <c r="S69" s="149">
        <v>46213</v>
      </c>
      <c r="T69" s="147"/>
      <c r="U69" s="40">
        <v>81</v>
      </c>
    </row>
    <row r="70" spans="1:21" s="12" customFormat="1" ht="60" x14ac:dyDescent="0.2">
      <c r="A70" s="126"/>
      <c r="B70" s="146" t="s">
        <v>267</v>
      </c>
      <c r="C70" s="151" t="s">
        <v>248</v>
      </c>
      <c r="D70" s="147" t="s">
        <v>268</v>
      </c>
      <c r="E70" s="147">
        <v>1</v>
      </c>
      <c r="F70" s="148">
        <v>200000</v>
      </c>
      <c r="G70" s="148">
        <v>200000</v>
      </c>
      <c r="H70" s="148" t="s">
        <v>130</v>
      </c>
      <c r="I70" s="147">
        <v>610725</v>
      </c>
      <c r="J70" s="147" t="s">
        <v>269</v>
      </c>
      <c r="K70" s="147" t="s">
        <v>44</v>
      </c>
      <c r="L70" s="147" t="s">
        <v>120</v>
      </c>
      <c r="M70" s="147" t="s">
        <v>121</v>
      </c>
      <c r="N70" s="147" t="s">
        <v>153</v>
      </c>
      <c r="O70" s="149">
        <v>46058</v>
      </c>
      <c r="P70" s="149">
        <v>46081</v>
      </c>
      <c r="Q70" s="149">
        <v>46091</v>
      </c>
      <c r="R70" s="149">
        <v>46113</v>
      </c>
      <c r="S70" s="149">
        <v>46213</v>
      </c>
      <c r="T70" s="147"/>
      <c r="U70" s="39">
        <v>82</v>
      </c>
    </row>
    <row r="71" spans="1:21" s="12" customFormat="1" ht="105" x14ac:dyDescent="0.2">
      <c r="A71" s="126"/>
      <c r="B71" s="146" t="s">
        <v>270</v>
      </c>
      <c r="C71" s="151" t="s">
        <v>248</v>
      </c>
      <c r="D71" s="147" t="s">
        <v>271</v>
      </c>
      <c r="E71" s="147" t="s">
        <v>272</v>
      </c>
      <c r="F71" s="148">
        <v>5000000</v>
      </c>
      <c r="G71" s="148">
        <v>500000</v>
      </c>
      <c r="H71" s="148" t="s">
        <v>130</v>
      </c>
      <c r="I71" s="147">
        <v>27685</v>
      </c>
      <c r="J71" s="147" t="s">
        <v>273</v>
      </c>
      <c r="K71" s="147" t="s">
        <v>45</v>
      </c>
      <c r="L71" s="147" t="s">
        <v>120</v>
      </c>
      <c r="M71" s="147" t="s">
        <v>121</v>
      </c>
      <c r="N71" s="147" t="s">
        <v>122</v>
      </c>
      <c r="O71" s="149">
        <v>45936</v>
      </c>
      <c r="P71" s="149">
        <v>46045</v>
      </c>
      <c r="Q71" s="149">
        <v>46054</v>
      </c>
      <c r="R71" s="149">
        <v>46082</v>
      </c>
      <c r="S71" s="149">
        <v>46174</v>
      </c>
      <c r="T71" s="147" t="s">
        <v>274</v>
      </c>
      <c r="U71" s="40">
        <v>83</v>
      </c>
    </row>
    <row r="72" spans="1:21" s="12" customFormat="1" ht="195" x14ac:dyDescent="0.2">
      <c r="A72" s="126"/>
      <c r="B72" s="146" t="s">
        <v>275</v>
      </c>
      <c r="C72" s="151" t="s">
        <v>248</v>
      </c>
      <c r="D72" s="147" t="s">
        <v>276</v>
      </c>
      <c r="E72" s="147" t="s">
        <v>277</v>
      </c>
      <c r="F72" s="148">
        <v>60000000</v>
      </c>
      <c r="G72" s="148">
        <v>5000000</v>
      </c>
      <c r="H72" s="148" t="s">
        <v>130</v>
      </c>
      <c r="I72" s="147" t="s">
        <v>278</v>
      </c>
      <c r="J72" s="147" t="s">
        <v>279</v>
      </c>
      <c r="K72" s="147" t="s">
        <v>236</v>
      </c>
      <c r="L72" s="147" t="s">
        <v>121</v>
      </c>
      <c r="M72" s="147" t="s">
        <v>121</v>
      </c>
      <c r="N72" s="147" t="s">
        <v>153</v>
      </c>
      <c r="O72" s="149">
        <v>46113</v>
      </c>
      <c r="P72" s="149">
        <v>46193</v>
      </c>
      <c r="Q72" s="149">
        <v>46204</v>
      </c>
      <c r="R72" s="149">
        <v>46266</v>
      </c>
      <c r="S72" s="149">
        <v>46327</v>
      </c>
      <c r="T72" s="147"/>
      <c r="U72" s="39">
        <v>84</v>
      </c>
    </row>
    <row r="73" spans="1:21" s="12" customFormat="1" ht="30" x14ac:dyDescent="0.2">
      <c r="A73" s="126"/>
      <c r="B73" s="146" t="s">
        <v>280</v>
      </c>
      <c r="C73" s="151" t="s">
        <v>248</v>
      </c>
      <c r="D73" s="147" t="s">
        <v>281</v>
      </c>
      <c r="E73" s="147" t="s">
        <v>282</v>
      </c>
      <c r="F73" s="148">
        <v>15000000</v>
      </c>
      <c r="G73" s="148">
        <v>2000000</v>
      </c>
      <c r="H73" s="148" t="s">
        <v>130</v>
      </c>
      <c r="I73" s="147" t="s">
        <v>283</v>
      </c>
      <c r="J73" s="147" t="s">
        <v>284</v>
      </c>
      <c r="K73" s="147" t="s">
        <v>236</v>
      </c>
      <c r="L73" s="147" t="s">
        <v>121</v>
      </c>
      <c r="M73" s="147" t="s">
        <v>121</v>
      </c>
      <c r="N73" s="147" t="s">
        <v>153</v>
      </c>
      <c r="O73" s="149">
        <v>46082</v>
      </c>
      <c r="P73" s="149">
        <v>46143</v>
      </c>
      <c r="Q73" s="149">
        <v>46152</v>
      </c>
      <c r="R73" s="149">
        <v>46204</v>
      </c>
      <c r="S73" s="149">
        <v>46235</v>
      </c>
      <c r="T73" s="147"/>
      <c r="U73" s="39">
        <v>85</v>
      </c>
    </row>
    <row r="74" spans="1:21" s="12" customFormat="1" ht="30" x14ac:dyDescent="0.2">
      <c r="A74" s="126"/>
      <c r="B74" s="146" t="s">
        <v>285</v>
      </c>
      <c r="C74" s="151" t="s">
        <v>248</v>
      </c>
      <c r="D74" s="147" t="s">
        <v>286</v>
      </c>
      <c r="E74" s="147" t="s">
        <v>287</v>
      </c>
      <c r="F74" s="148">
        <v>10000000</v>
      </c>
      <c r="G74" s="148">
        <v>1280000</v>
      </c>
      <c r="H74" s="148" t="s">
        <v>130</v>
      </c>
      <c r="I74" s="147">
        <v>296891</v>
      </c>
      <c r="J74" s="147" t="s">
        <v>279</v>
      </c>
      <c r="K74" s="147" t="s">
        <v>236</v>
      </c>
      <c r="L74" s="147" t="s">
        <v>120</v>
      </c>
      <c r="M74" s="147" t="s">
        <v>121</v>
      </c>
      <c r="N74" s="147" t="s">
        <v>153</v>
      </c>
      <c r="O74" s="149">
        <v>45866</v>
      </c>
      <c r="P74" s="149">
        <v>45916</v>
      </c>
      <c r="Q74" s="149">
        <v>45918</v>
      </c>
      <c r="R74" s="149">
        <v>45962</v>
      </c>
      <c r="S74" s="149">
        <v>46042</v>
      </c>
      <c r="T74" s="147" t="s">
        <v>288</v>
      </c>
      <c r="U74" s="40">
        <v>107</v>
      </c>
    </row>
    <row r="75" spans="1:21" s="12" customFormat="1" ht="105" x14ac:dyDescent="0.2">
      <c r="A75" s="126"/>
      <c r="B75" s="146" t="s">
        <v>289</v>
      </c>
      <c r="C75" s="151" t="s">
        <v>248</v>
      </c>
      <c r="D75" s="147" t="s">
        <v>290</v>
      </c>
      <c r="E75" s="147" t="s">
        <v>291</v>
      </c>
      <c r="F75" s="148">
        <v>2300000</v>
      </c>
      <c r="G75" s="148">
        <v>1150000</v>
      </c>
      <c r="H75" s="148" t="s">
        <v>136</v>
      </c>
      <c r="I75" s="147">
        <v>4316</v>
      </c>
      <c r="J75" s="147" t="s">
        <v>292</v>
      </c>
      <c r="K75" s="147" t="s">
        <v>44</v>
      </c>
      <c r="L75" s="147" t="s">
        <v>120</v>
      </c>
      <c r="M75" s="147" t="s">
        <v>121</v>
      </c>
      <c r="N75" s="147" t="s">
        <v>153</v>
      </c>
      <c r="O75" s="149">
        <v>45950</v>
      </c>
      <c r="P75" s="149">
        <v>45989</v>
      </c>
      <c r="Q75" s="149">
        <v>45996</v>
      </c>
      <c r="R75" s="149">
        <v>46053</v>
      </c>
      <c r="S75" s="149">
        <v>46112</v>
      </c>
      <c r="T75" s="147"/>
      <c r="U75" s="39">
        <v>108</v>
      </c>
    </row>
    <row r="76" spans="1:21" s="12" customFormat="1" ht="90" x14ac:dyDescent="0.2">
      <c r="A76" s="126"/>
      <c r="B76" s="146" t="s">
        <v>293</v>
      </c>
      <c r="C76" s="151" t="s">
        <v>294</v>
      </c>
      <c r="D76" s="149" t="s">
        <v>295</v>
      </c>
      <c r="E76" s="147" t="s">
        <v>296</v>
      </c>
      <c r="F76" s="148">
        <v>704155</v>
      </c>
      <c r="G76" s="148">
        <v>140831</v>
      </c>
      <c r="H76" s="148" t="s">
        <v>130</v>
      </c>
      <c r="I76" s="147" t="s">
        <v>297</v>
      </c>
      <c r="J76" s="147" t="s">
        <v>298</v>
      </c>
      <c r="K76" s="147" t="s">
        <v>120</v>
      </c>
      <c r="L76" s="147" t="s">
        <v>121</v>
      </c>
      <c r="M76" s="147" t="s">
        <v>121</v>
      </c>
      <c r="N76" s="147" t="s">
        <v>299</v>
      </c>
      <c r="O76" s="149">
        <v>46055</v>
      </c>
      <c r="P76" s="149">
        <v>46083</v>
      </c>
      <c r="Q76" s="149">
        <v>46143</v>
      </c>
      <c r="R76" s="149">
        <v>46235</v>
      </c>
      <c r="S76" s="149">
        <v>46296</v>
      </c>
      <c r="T76" s="147"/>
      <c r="U76" s="40">
        <v>36</v>
      </c>
    </row>
    <row r="77" spans="1:21" s="12" customFormat="1" ht="60" x14ac:dyDescent="0.2">
      <c r="A77" s="126"/>
      <c r="B77" s="146" t="s">
        <v>300</v>
      </c>
      <c r="C77" s="151" t="s">
        <v>294</v>
      </c>
      <c r="D77" s="147" t="s">
        <v>301</v>
      </c>
      <c r="E77" s="147">
        <v>71</v>
      </c>
      <c r="F77" s="148">
        <v>700000</v>
      </c>
      <c r="G77" s="148">
        <v>700000</v>
      </c>
      <c r="H77" s="148" t="s">
        <v>130</v>
      </c>
      <c r="I77" s="156">
        <v>615329</v>
      </c>
      <c r="J77" s="147" t="s">
        <v>302</v>
      </c>
      <c r="K77" s="147" t="s">
        <v>44</v>
      </c>
      <c r="L77" s="147" t="s">
        <v>121</v>
      </c>
      <c r="M77" s="147" t="s">
        <v>121</v>
      </c>
      <c r="N77" s="147" t="s">
        <v>153</v>
      </c>
      <c r="O77" s="149">
        <v>46146</v>
      </c>
      <c r="P77" s="149">
        <v>46177</v>
      </c>
      <c r="Q77" s="149">
        <v>46207</v>
      </c>
      <c r="R77" s="149">
        <v>46238</v>
      </c>
      <c r="S77" s="149">
        <v>46330</v>
      </c>
      <c r="T77" s="147"/>
      <c r="U77" s="39">
        <v>86</v>
      </c>
    </row>
    <row r="78" spans="1:21" s="12" customFormat="1" ht="60" x14ac:dyDescent="0.2">
      <c r="A78" s="126"/>
      <c r="B78" s="146" t="s">
        <v>303</v>
      </c>
      <c r="C78" s="151" t="s">
        <v>304</v>
      </c>
      <c r="D78" s="147" t="s">
        <v>305</v>
      </c>
      <c r="E78" s="147" t="s">
        <v>306</v>
      </c>
      <c r="F78" s="148">
        <v>7200000</v>
      </c>
      <c r="G78" s="148">
        <v>2400000</v>
      </c>
      <c r="H78" s="148" t="s">
        <v>130</v>
      </c>
      <c r="I78" s="147">
        <v>27014</v>
      </c>
      <c r="J78" s="147" t="s">
        <v>307</v>
      </c>
      <c r="K78" s="147" t="s">
        <v>236</v>
      </c>
      <c r="L78" s="147" t="s">
        <v>120</v>
      </c>
      <c r="M78" s="147" t="s">
        <v>121</v>
      </c>
      <c r="N78" s="147" t="s">
        <v>122</v>
      </c>
      <c r="O78" s="149">
        <v>44958</v>
      </c>
      <c r="P78" s="149">
        <v>45369</v>
      </c>
      <c r="Q78" s="149">
        <v>46174</v>
      </c>
      <c r="R78" s="149">
        <v>46282</v>
      </c>
      <c r="S78" s="149">
        <v>46373</v>
      </c>
      <c r="T78" s="147" t="s">
        <v>308</v>
      </c>
      <c r="U78" s="39">
        <v>1</v>
      </c>
    </row>
    <row r="79" spans="1:21" s="12" customFormat="1" ht="75" x14ac:dyDescent="0.2">
      <c r="A79" s="126"/>
      <c r="B79" s="146" t="s">
        <v>309</v>
      </c>
      <c r="C79" s="151" t="s">
        <v>304</v>
      </c>
      <c r="D79" s="147" t="s">
        <v>310</v>
      </c>
      <c r="E79" s="147">
        <v>1000</v>
      </c>
      <c r="F79" s="148">
        <v>1500000</v>
      </c>
      <c r="G79" s="148">
        <v>750000</v>
      </c>
      <c r="H79" s="148" t="s">
        <v>147</v>
      </c>
      <c r="I79" s="147">
        <v>26050</v>
      </c>
      <c r="J79" s="147" t="s">
        <v>311</v>
      </c>
      <c r="K79" s="147" t="s">
        <v>236</v>
      </c>
      <c r="L79" s="147" t="s">
        <v>120</v>
      </c>
      <c r="M79" s="147" t="s">
        <v>121</v>
      </c>
      <c r="N79" s="147" t="s">
        <v>153</v>
      </c>
      <c r="O79" s="149">
        <v>45198</v>
      </c>
      <c r="P79" s="149">
        <v>45362</v>
      </c>
      <c r="Q79" s="149">
        <v>45365</v>
      </c>
      <c r="R79" s="149">
        <v>46081</v>
      </c>
      <c r="S79" s="149">
        <v>46170</v>
      </c>
      <c r="T79" s="147" t="s">
        <v>312</v>
      </c>
      <c r="U79" s="40">
        <v>2</v>
      </c>
    </row>
    <row r="80" spans="1:21" s="12" customFormat="1" ht="45" x14ac:dyDescent="0.2">
      <c r="A80" s="126"/>
      <c r="B80" s="146" t="s">
        <v>313</v>
      </c>
      <c r="C80" s="151" t="s">
        <v>304</v>
      </c>
      <c r="D80" s="147" t="s">
        <v>314</v>
      </c>
      <c r="E80" s="147" t="s">
        <v>315</v>
      </c>
      <c r="F80" s="148">
        <v>5600000</v>
      </c>
      <c r="G80" s="148">
        <v>5600000</v>
      </c>
      <c r="H80" s="148" t="s">
        <v>130</v>
      </c>
      <c r="I80" s="147">
        <v>610068</v>
      </c>
      <c r="J80" s="147" t="s">
        <v>316</v>
      </c>
      <c r="K80" s="147" t="s">
        <v>236</v>
      </c>
      <c r="L80" s="147" t="s">
        <v>120</v>
      </c>
      <c r="M80" s="147" t="s">
        <v>121</v>
      </c>
      <c r="N80" s="147" t="s">
        <v>122</v>
      </c>
      <c r="O80" s="149">
        <v>45231</v>
      </c>
      <c r="P80" s="149">
        <v>45322</v>
      </c>
      <c r="Q80" s="149">
        <v>45323</v>
      </c>
      <c r="R80" s="149">
        <v>45968</v>
      </c>
      <c r="S80" s="149">
        <v>46066</v>
      </c>
      <c r="T80" s="147" t="s">
        <v>317</v>
      </c>
      <c r="U80" s="39">
        <v>3</v>
      </c>
    </row>
    <row r="81" spans="1:21" s="12" customFormat="1" ht="150" customHeight="1" x14ac:dyDescent="0.2">
      <c r="A81" s="126"/>
      <c r="B81" s="146" t="s">
        <v>318</v>
      </c>
      <c r="C81" s="151" t="s">
        <v>304</v>
      </c>
      <c r="D81" s="147" t="s">
        <v>319</v>
      </c>
      <c r="E81" s="147">
        <v>3000</v>
      </c>
      <c r="F81" s="148">
        <v>1500000</v>
      </c>
      <c r="G81" s="148">
        <v>1000000</v>
      </c>
      <c r="H81" s="148" t="s">
        <v>130</v>
      </c>
      <c r="I81" s="147" t="s">
        <v>320</v>
      </c>
      <c r="J81" s="147" t="s">
        <v>321</v>
      </c>
      <c r="K81" s="147" t="s">
        <v>149</v>
      </c>
      <c r="L81" s="147" t="s">
        <v>121</v>
      </c>
      <c r="M81" s="147" t="s">
        <v>121</v>
      </c>
      <c r="N81" s="147" t="s">
        <v>122</v>
      </c>
      <c r="O81" s="149">
        <v>46083</v>
      </c>
      <c r="P81" s="149">
        <v>46142</v>
      </c>
      <c r="Q81" s="149">
        <v>46146</v>
      </c>
      <c r="R81" s="149">
        <v>46203</v>
      </c>
      <c r="S81" s="149">
        <v>46295</v>
      </c>
      <c r="T81" s="147" t="s">
        <v>322</v>
      </c>
      <c r="U81" s="39">
        <v>4</v>
      </c>
    </row>
    <row r="82" spans="1:21" ht="409.5" x14ac:dyDescent="0.2">
      <c r="B82" s="146" t="s">
        <v>323</v>
      </c>
      <c r="C82" s="151" t="s">
        <v>304</v>
      </c>
      <c r="D82" s="147" t="s">
        <v>324</v>
      </c>
      <c r="E82" s="147" t="s">
        <v>325</v>
      </c>
      <c r="F82" s="148">
        <v>1800000</v>
      </c>
      <c r="G82" s="148">
        <v>1800000</v>
      </c>
      <c r="H82" s="148" t="s">
        <v>130</v>
      </c>
      <c r="I82" s="147">
        <v>27472</v>
      </c>
      <c r="J82" s="147" t="s">
        <v>326</v>
      </c>
      <c r="K82" s="147" t="s">
        <v>149</v>
      </c>
      <c r="L82" s="147" t="s">
        <v>121</v>
      </c>
      <c r="M82" s="147" t="s">
        <v>121</v>
      </c>
      <c r="N82" s="147" t="s">
        <v>122</v>
      </c>
      <c r="O82" s="149">
        <v>46083</v>
      </c>
      <c r="P82" s="149">
        <v>46142</v>
      </c>
      <c r="Q82" s="149">
        <v>46146</v>
      </c>
      <c r="R82" s="149">
        <v>46220</v>
      </c>
      <c r="S82" s="149">
        <v>46312</v>
      </c>
      <c r="T82" s="147" t="s">
        <v>322</v>
      </c>
      <c r="U82" s="39">
        <v>5</v>
      </c>
    </row>
    <row r="83" spans="1:21" ht="360" x14ac:dyDescent="0.2">
      <c r="B83" s="146" t="s">
        <v>327</v>
      </c>
      <c r="C83" s="151" t="s">
        <v>304</v>
      </c>
      <c r="D83" s="147" t="s">
        <v>328</v>
      </c>
      <c r="E83" s="147" t="s">
        <v>329</v>
      </c>
      <c r="F83" s="148">
        <v>575000</v>
      </c>
      <c r="G83" s="148">
        <v>0</v>
      </c>
      <c r="H83" s="148" t="s">
        <v>130</v>
      </c>
      <c r="I83" s="147">
        <v>26077</v>
      </c>
      <c r="J83" s="147" t="s">
        <v>330</v>
      </c>
      <c r="K83" s="147" t="s">
        <v>149</v>
      </c>
      <c r="L83" s="147" t="s">
        <v>120</v>
      </c>
      <c r="M83" s="147" t="s">
        <v>121</v>
      </c>
      <c r="N83" s="147" t="s">
        <v>122</v>
      </c>
      <c r="O83" s="149">
        <v>46076</v>
      </c>
      <c r="P83" s="149">
        <v>46142</v>
      </c>
      <c r="Q83" s="149">
        <v>46143</v>
      </c>
      <c r="R83" s="149">
        <v>46203</v>
      </c>
      <c r="S83" s="149">
        <v>46295</v>
      </c>
      <c r="T83" s="147" t="s">
        <v>322</v>
      </c>
      <c r="U83" s="40">
        <v>6</v>
      </c>
    </row>
    <row r="84" spans="1:21" ht="135" x14ac:dyDescent="0.2">
      <c r="B84" s="146" t="s">
        <v>331</v>
      </c>
      <c r="C84" s="151" t="s">
        <v>304</v>
      </c>
      <c r="D84" s="147" t="s">
        <v>332</v>
      </c>
      <c r="E84" s="147" t="s">
        <v>333</v>
      </c>
      <c r="F84" s="148">
        <v>2210800</v>
      </c>
      <c r="G84" s="148">
        <v>0</v>
      </c>
      <c r="H84" s="148" t="s">
        <v>130</v>
      </c>
      <c r="I84" s="147">
        <v>27103</v>
      </c>
      <c r="J84" s="147" t="s">
        <v>334</v>
      </c>
      <c r="K84" s="147" t="s">
        <v>236</v>
      </c>
      <c r="L84" s="147" t="s">
        <v>120</v>
      </c>
      <c r="M84" s="147" t="s">
        <v>121</v>
      </c>
      <c r="N84" s="147" t="s">
        <v>122</v>
      </c>
      <c r="O84" s="149">
        <v>45962</v>
      </c>
      <c r="P84" s="149">
        <v>46112</v>
      </c>
      <c r="Q84" s="149">
        <v>46113</v>
      </c>
      <c r="R84" s="149">
        <v>46234</v>
      </c>
      <c r="S84" s="149">
        <v>46326</v>
      </c>
      <c r="T84" s="147" t="s">
        <v>322</v>
      </c>
      <c r="U84" s="39">
        <v>7</v>
      </c>
    </row>
    <row r="85" spans="1:21" ht="135" x14ac:dyDescent="0.2">
      <c r="B85" s="146" t="s">
        <v>335</v>
      </c>
      <c r="C85" s="151" t="s">
        <v>304</v>
      </c>
      <c r="D85" s="147" t="s">
        <v>336</v>
      </c>
      <c r="E85" s="147" t="s">
        <v>337</v>
      </c>
      <c r="F85" s="148">
        <v>1800000</v>
      </c>
      <c r="G85" s="148">
        <v>120000</v>
      </c>
      <c r="H85" s="148" t="s">
        <v>130</v>
      </c>
      <c r="I85" s="147">
        <v>26050</v>
      </c>
      <c r="J85" s="147" t="s">
        <v>338</v>
      </c>
      <c r="K85" s="147" t="s">
        <v>236</v>
      </c>
      <c r="L85" s="147" t="s">
        <v>120</v>
      </c>
      <c r="M85" s="147" t="s">
        <v>121</v>
      </c>
      <c r="N85" s="147" t="s">
        <v>153</v>
      </c>
      <c r="O85" s="149">
        <v>46054</v>
      </c>
      <c r="P85" s="149">
        <v>46173</v>
      </c>
      <c r="Q85" s="149">
        <v>46174</v>
      </c>
      <c r="R85" s="149">
        <v>46234</v>
      </c>
      <c r="S85" s="149">
        <v>46326</v>
      </c>
      <c r="T85" s="147" t="s">
        <v>322</v>
      </c>
      <c r="U85" s="40">
        <v>8</v>
      </c>
    </row>
    <row r="86" spans="1:21" ht="75" x14ac:dyDescent="0.2">
      <c r="B86" s="146" t="s">
        <v>339</v>
      </c>
      <c r="C86" s="151" t="s">
        <v>304</v>
      </c>
      <c r="D86" s="147" t="s">
        <v>340</v>
      </c>
      <c r="E86" s="147" t="s">
        <v>341</v>
      </c>
      <c r="F86" s="148">
        <v>7000000</v>
      </c>
      <c r="G86" s="148">
        <v>7000000</v>
      </c>
      <c r="H86" s="148" t="s">
        <v>130</v>
      </c>
      <c r="I86" s="147">
        <v>26999</v>
      </c>
      <c r="J86" s="147" t="s">
        <v>342</v>
      </c>
      <c r="K86" s="147" t="s">
        <v>236</v>
      </c>
      <c r="L86" s="147" t="s">
        <v>120</v>
      </c>
      <c r="M86" s="147" t="s">
        <v>121</v>
      </c>
      <c r="N86" s="147" t="s">
        <v>122</v>
      </c>
      <c r="O86" s="149">
        <v>46082</v>
      </c>
      <c r="P86" s="149">
        <v>46168</v>
      </c>
      <c r="Q86" s="149">
        <v>46169</v>
      </c>
      <c r="R86" s="149">
        <v>46234</v>
      </c>
      <c r="S86" s="149">
        <v>46325</v>
      </c>
      <c r="T86" s="147" t="s">
        <v>322</v>
      </c>
      <c r="U86" s="39">
        <v>9</v>
      </c>
    </row>
    <row r="87" spans="1:21" ht="105" x14ac:dyDescent="0.2">
      <c r="B87" s="146" t="s">
        <v>343</v>
      </c>
      <c r="C87" s="151" t="s">
        <v>304</v>
      </c>
      <c r="D87" s="147" t="s">
        <v>344</v>
      </c>
      <c r="E87" s="147">
        <v>600</v>
      </c>
      <c r="F87" s="148">
        <v>3900000</v>
      </c>
      <c r="G87" s="148">
        <v>3900000</v>
      </c>
      <c r="H87" s="148" t="s">
        <v>130</v>
      </c>
      <c r="I87" s="147">
        <v>618644</v>
      </c>
      <c r="J87" s="147" t="s">
        <v>345</v>
      </c>
      <c r="K87" s="147" t="s">
        <v>236</v>
      </c>
      <c r="L87" s="147" t="s">
        <v>121</v>
      </c>
      <c r="M87" s="147" t="s">
        <v>121</v>
      </c>
      <c r="N87" s="147" t="s">
        <v>122</v>
      </c>
      <c r="O87" s="149">
        <v>45717</v>
      </c>
      <c r="P87" s="149">
        <v>45777</v>
      </c>
      <c r="Q87" s="149">
        <v>45787</v>
      </c>
      <c r="R87" s="149">
        <v>45943</v>
      </c>
      <c r="S87" s="149">
        <v>46052</v>
      </c>
      <c r="T87" s="147" t="s">
        <v>346</v>
      </c>
      <c r="U87" s="39">
        <v>10</v>
      </c>
    </row>
    <row r="88" spans="1:21" ht="60" x14ac:dyDescent="0.2">
      <c r="B88" s="146" t="s">
        <v>347</v>
      </c>
      <c r="C88" s="151" t="s">
        <v>304</v>
      </c>
      <c r="D88" s="147" t="s">
        <v>348</v>
      </c>
      <c r="E88" s="147">
        <v>1</v>
      </c>
      <c r="F88" s="148">
        <v>285000</v>
      </c>
      <c r="G88" s="148">
        <v>285000</v>
      </c>
      <c r="H88" s="148" t="s">
        <v>136</v>
      </c>
      <c r="I88" s="147">
        <v>611695</v>
      </c>
      <c r="J88" s="147" t="s">
        <v>349</v>
      </c>
      <c r="K88" s="147" t="s">
        <v>149</v>
      </c>
      <c r="L88" s="147" t="s">
        <v>120</v>
      </c>
      <c r="M88" s="147" t="s">
        <v>121</v>
      </c>
      <c r="N88" s="147" t="s">
        <v>153</v>
      </c>
      <c r="O88" s="149">
        <v>46083</v>
      </c>
      <c r="P88" s="149">
        <v>46146</v>
      </c>
      <c r="Q88" s="149">
        <v>46147</v>
      </c>
      <c r="R88" s="149">
        <v>46213</v>
      </c>
      <c r="S88" s="149">
        <v>46311</v>
      </c>
      <c r="T88" s="147" t="s">
        <v>322</v>
      </c>
      <c r="U88" s="40">
        <v>11</v>
      </c>
    </row>
    <row r="89" spans="1:21" ht="180" x14ac:dyDescent="0.2">
      <c r="B89" s="146" t="s">
        <v>350</v>
      </c>
      <c r="C89" s="151" t="s">
        <v>304</v>
      </c>
      <c r="D89" s="147" t="s">
        <v>351</v>
      </c>
      <c r="E89" s="147" t="s">
        <v>352</v>
      </c>
      <c r="F89" s="148">
        <v>75915</v>
      </c>
      <c r="G89" s="148">
        <v>75915</v>
      </c>
      <c r="H89" s="148" t="s">
        <v>136</v>
      </c>
      <c r="I89" s="147" t="s">
        <v>353</v>
      </c>
      <c r="J89" s="147" t="s">
        <v>354</v>
      </c>
      <c r="K89" s="147" t="s">
        <v>149</v>
      </c>
      <c r="L89" s="147" t="s">
        <v>120</v>
      </c>
      <c r="M89" s="147" t="s">
        <v>121</v>
      </c>
      <c r="N89" s="147" t="s">
        <v>122</v>
      </c>
      <c r="O89" s="149">
        <v>45779</v>
      </c>
      <c r="P89" s="149">
        <v>45839</v>
      </c>
      <c r="Q89" s="149">
        <v>45840</v>
      </c>
      <c r="R89" s="149">
        <v>45931</v>
      </c>
      <c r="S89" s="149">
        <v>46042</v>
      </c>
      <c r="T89" s="147" t="s">
        <v>355</v>
      </c>
      <c r="U89" s="39">
        <v>12</v>
      </c>
    </row>
    <row r="90" spans="1:21" ht="45" x14ac:dyDescent="0.2">
      <c r="B90" s="146" t="s">
        <v>356</v>
      </c>
      <c r="C90" s="151" t="s">
        <v>304</v>
      </c>
      <c r="D90" s="246" t="s">
        <v>357</v>
      </c>
      <c r="E90" s="147" t="s">
        <v>358</v>
      </c>
      <c r="F90" s="148">
        <v>2000000</v>
      </c>
      <c r="G90" s="148">
        <v>2000000</v>
      </c>
      <c r="H90" s="148" t="s">
        <v>136</v>
      </c>
      <c r="I90" s="147">
        <v>26000</v>
      </c>
      <c r="J90" s="147" t="s">
        <v>359</v>
      </c>
      <c r="K90" s="147" t="s">
        <v>236</v>
      </c>
      <c r="L90" s="147" t="s">
        <v>120</v>
      </c>
      <c r="M90" s="147" t="s">
        <v>121</v>
      </c>
      <c r="N90" s="147" t="s">
        <v>153</v>
      </c>
      <c r="O90" s="149">
        <v>46034</v>
      </c>
      <c r="P90" s="149">
        <v>46080</v>
      </c>
      <c r="Q90" s="149">
        <v>46083</v>
      </c>
      <c r="R90" s="149">
        <v>46142</v>
      </c>
      <c r="S90" s="149">
        <v>46203</v>
      </c>
      <c r="T90" s="147" t="s">
        <v>322</v>
      </c>
      <c r="U90" s="40">
        <v>13</v>
      </c>
    </row>
    <row r="91" spans="1:21" ht="240" x14ac:dyDescent="0.2">
      <c r="B91" s="146" t="s">
        <v>360</v>
      </c>
      <c r="C91" s="151" t="s">
        <v>304</v>
      </c>
      <c r="D91" s="147" t="s">
        <v>361</v>
      </c>
      <c r="E91" s="147">
        <v>130</v>
      </c>
      <c r="F91" s="148">
        <v>1750000</v>
      </c>
      <c r="G91" s="148">
        <v>1200000</v>
      </c>
      <c r="H91" s="148" t="s">
        <v>130</v>
      </c>
      <c r="I91" s="147">
        <v>27502</v>
      </c>
      <c r="J91" s="147" t="s">
        <v>362</v>
      </c>
      <c r="K91" s="147" t="s">
        <v>149</v>
      </c>
      <c r="L91" s="147" t="s">
        <v>121</v>
      </c>
      <c r="M91" s="147" t="s">
        <v>121</v>
      </c>
      <c r="N91" s="147" t="s">
        <v>122</v>
      </c>
      <c r="O91" s="149">
        <v>46029</v>
      </c>
      <c r="P91" s="149">
        <v>46062</v>
      </c>
      <c r="Q91" s="149">
        <v>46063</v>
      </c>
      <c r="R91" s="149">
        <v>46080</v>
      </c>
      <c r="S91" s="149">
        <v>46172</v>
      </c>
      <c r="T91" s="147" t="s">
        <v>322</v>
      </c>
      <c r="U91" s="39">
        <v>14</v>
      </c>
    </row>
    <row r="92" spans="1:21" ht="165" x14ac:dyDescent="0.2">
      <c r="B92" s="146" t="s">
        <v>363</v>
      </c>
      <c r="C92" s="151" t="s">
        <v>304</v>
      </c>
      <c r="D92" s="147" t="s">
        <v>364</v>
      </c>
      <c r="E92" s="147" t="s">
        <v>365</v>
      </c>
      <c r="F92" s="148">
        <v>1200000</v>
      </c>
      <c r="G92" s="148">
        <v>1200000</v>
      </c>
      <c r="H92" s="148" t="s">
        <v>130</v>
      </c>
      <c r="I92" s="147">
        <v>27472</v>
      </c>
      <c r="J92" s="147" t="s">
        <v>366</v>
      </c>
      <c r="K92" s="147" t="s">
        <v>236</v>
      </c>
      <c r="L92" s="147" t="s">
        <v>120</v>
      </c>
      <c r="M92" s="147" t="s">
        <v>121</v>
      </c>
      <c r="N92" s="147" t="s">
        <v>153</v>
      </c>
      <c r="O92" s="149">
        <v>46174</v>
      </c>
      <c r="P92" s="149">
        <v>46204</v>
      </c>
      <c r="Q92" s="149">
        <v>46205</v>
      </c>
      <c r="R92" s="149">
        <v>46283</v>
      </c>
      <c r="S92" s="149">
        <v>46375</v>
      </c>
      <c r="T92" s="147" t="s">
        <v>322</v>
      </c>
      <c r="U92" s="39">
        <v>15</v>
      </c>
    </row>
    <row r="93" spans="1:21" ht="405" x14ac:dyDescent="0.2">
      <c r="B93" s="146" t="s">
        <v>367</v>
      </c>
      <c r="C93" s="151" t="s">
        <v>304</v>
      </c>
      <c r="D93" s="147" t="s">
        <v>368</v>
      </c>
      <c r="E93" s="147" t="s">
        <v>369</v>
      </c>
      <c r="F93" s="148">
        <v>1000000</v>
      </c>
      <c r="G93" s="148">
        <v>1000000</v>
      </c>
      <c r="H93" s="148" t="s">
        <v>130</v>
      </c>
      <c r="I93" s="147">
        <v>27014</v>
      </c>
      <c r="J93" s="147" t="s">
        <v>370</v>
      </c>
      <c r="K93" s="147" t="s">
        <v>236</v>
      </c>
      <c r="L93" s="147" t="s">
        <v>120</v>
      </c>
      <c r="M93" s="147" t="s">
        <v>121</v>
      </c>
      <c r="N93" s="147" t="s">
        <v>122</v>
      </c>
      <c r="O93" s="149">
        <v>46082</v>
      </c>
      <c r="P93" s="149">
        <v>46168</v>
      </c>
      <c r="Q93" s="149">
        <v>46169</v>
      </c>
      <c r="R93" s="149">
        <v>46234</v>
      </c>
      <c r="S93" s="149">
        <v>46325</v>
      </c>
      <c r="T93" s="147" t="s">
        <v>322</v>
      </c>
      <c r="U93" s="40">
        <v>16</v>
      </c>
    </row>
    <row r="94" spans="1:21" ht="105" x14ac:dyDescent="0.2">
      <c r="B94" s="146" t="s">
        <v>371</v>
      </c>
      <c r="C94" s="151" t="s">
        <v>304</v>
      </c>
      <c r="D94" s="147" t="s">
        <v>372</v>
      </c>
      <c r="E94" s="147" t="s">
        <v>373</v>
      </c>
      <c r="F94" s="148">
        <v>5000000</v>
      </c>
      <c r="G94" s="148">
        <v>5000000</v>
      </c>
      <c r="H94" s="148" t="s">
        <v>130</v>
      </c>
      <c r="I94" s="147">
        <v>27014</v>
      </c>
      <c r="J94" s="147" t="s">
        <v>374</v>
      </c>
      <c r="K94" s="147" t="s">
        <v>236</v>
      </c>
      <c r="L94" s="147" t="s">
        <v>120</v>
      </c>
      <c r="M94" s="147" t="s">
        <v>121</v>
      </c>
      <c r="N94" s="147" t="s">
        <v>122</v>
      </c>
      <c r="O94" s="149">
        <v>46143</v>
      </c>
      <c r="P94" s="149">
        <v>46229</v>
      </c>
      <c r="Q94" s="149">
        <v>46230</v>
      </c>
      <c r="R94" s="149">
        <v>46295</v>
      </c>
      <c r="S94" s="149">
        <v>46419</v>
      </c>
      <c r="T94" s="147" t="s">
        <v>322</v>
      </c>
      <c r="U94" s="39">
        <v>17</v>
      </c>
    </row>
    <row r="95" spans="1:21" ht="150" x14ac:dyDescent="0.2">
      <c r="B95" s="146" t="s">
        <v>375</v>
      </c>
      <c r="C95" s="151" t="s">
        <v>304</v>
      </c>
      <c r="D95" s="147" t="s">
        <v>376</v>
      </c>
      <c r="E95" s="147" t="s">
        <v>377</v>
      </c>
      <c r="F95" s="148">
        <v>16500000</v>
      </c>
      <c r="G95" s="148">
        <v>16500000</v>
      </c>
      <c r="H95" s="148" t="s">
        <v>130</v>
      </c>
      <c r="I95" s="147">
        <v>27014</v>
      </c>
      <c r="J95" s="147" t="s">
        <v>378</v>
      </c>
      <c r="K95" s="147" t="s">
        <v>236</v>
      </c>
      <c r="L95" s="147" t="s">
        <v>120</v>
      </c>
      <c r="M95" s="147" t="s">
        <v>121</v>
      </c>
      <c r="N95" s="147" t="s">
        <v>122</v>
      </c>
      <c r="O95" s="149">
        <v>46054</v>
      </c>
      <c r="P95" s="149">
        <v>46203</v>
      </c>
      <c r="Q95" s="149">
        <v>46204</v>
      </c>
      <c r="R95" s="149">
        <v>46283</v>
      </c>
      <c r="S95" s="149">
        <v>46375</v>
      </c>
      <c r="T95" s="147" t="s">
        <v>322</v>
      </c>
      <c r="U95" s="40">
        <v>18</v>
      </c>
    </row>
    <row r="96" spans="1:21" ht="90" x14ac:dyDescent="0.2">
      <c r="B96" s="146" t="s">
        <v>379</v>
      </c>
      <c r="C96" s="151" t="s">
        <v>304</v>
      </c>
      <c r="D96" s="147" t="s">
        <v>380</v>
      </c>
      <c r="E96" s="147" t="s">
        <v>381</v>
      </c>
      <c r="F96" s="148">
        <v>160000</v>
      </c>
      <c r="G96" s="148">
        <v>160000</v>
      </c>
      <c r="H96" s="148" t="s">
        <v>130</v>
      </c>
      <c r="I96" s="147">
        <v>14958</v>
      </c>
      <c r="J96" s="147" t="s">
        <v>382</v>
      </c>
      <c r="K96" s="147" t="s">
        <v>149</v>
      </c>
      <c r="L96" s="147" t="s">
        <v>120</v>
      </c>
      <c r="M96" s="147" t="s">
        <v>121</v>
      </c>
      <c r="N96" s="147" t="s">
        <v>122</v>
      </c>
      <c r="O96" s="149">
        <v>46237</v>
      </c>
      <c r="P96" s="149">
        <v>46294</v>
      </c>
      <c r="Q96" s="149">
        <v>46295</v>
      </c>
      <c r="R96" s="149">
        <v>46325</v>
      </c>
      <c r="S96" s="149">
        <v>46445</v>
      </c>
      <c r="T96" s="147" t="s">
        <v>322</v>
      </c>
      <c r="U96" s="39">
        <v>19</v>
      </c>
    </row>
    <row r="97" spans="1:21" ht="150" x14ac:dyDescent="0.2">
      <c r="B97" s="146" t="s">
        <v>383</v>
      </c>
      <c r="C97" s="151" t="s">
        <v>304</v>
      </c>
      <c r="D97" s="147" t="s">
        <v>384</v>
      </c>
      <c r="E97" s="147" t="s">
        <v>385</v>
      </c>
      <c r="F97" s="148">
        <v>5012654.4000000004</v>
      </c>
      <c r="G97" s="148">
        <v>83544.240000000005</v>
      </c>
      <c r="H97" s="148" t="s">
        <v>130</v>
      </c>
      <c r="I97" s="147">
        <v>26271</v>
      </c>
      <c r="J97" s="147" t="s">
        <v>386</v>
      </c>
      <c r="K97" s="147" t="s">
        <v>236</v>
      </c>
      <c r="L97" s="147" t="s">
        <v>120</v>
      </c>
      <c r="M97" s="147" t="s">
        <v>121</v>
      </c>
      <c r="N97" s="147" t="s">
        <v>122</v>
      </c>
      <c r="O97" s="149">
        <v>46029</v>
      </c>
      <c r="P97" s="149">
        <v>46163</v>
      </c>
      <c r="Q97" s="149">
        <v>46164</v>
      </c>
      <c r="R97" s="149">
        <v>46223</v>
      </c>
      <c r="S97" s="149">
        <v>46314</v>
      </c>
      <c r="T97" s="147" t="s">
        <v>322</v>
      </c>
      <c r="U97" s="39">
        <v>20</v>
      </c>
    </row>
    <row r="98" spans="1:21" ht="165" x14ac:dyDescent="0.2">
      <c r="B98" s="146" t="s">
        <v>387</v>
      </c>
      <c r="C98" s="151" t="s">
        <v>304</v>
      </c>
      <c r="D98" s="147" t="s">
        <v>388</v>
      </c>
      <c r="E98" s="147" t="s">
        <v>389</v>
      </c>
      <c r="F98" s="148">
        <v>4200000</v>
      </c>
      <c r="G98" s="148">
        <v>0</v>
      </c>
      <c r="H98" s="148" t="s">
        <v>130</v>
      </c>
      <c r="I98" s="147">
        <v>26271</v>
      </c>
      <c r="J98" s="147" t="s">
        <v>390</v>
      </c>
      <c r="K98" s="147" t="s">
        <v>149</v>
      </c>
      <c r="L98" s="147" t="s">
        <v>120</v>
      </c>
      <c r="M98" s="147" t="s">
        <v>121</v>
      </c>
      <c r="N98" s="147" t="s">
        <v>122</v>
      </c>
      <c r="O98" s="149">
        <v>46235</v>
      </c>
      <c r="P98" s="149">
        <v>46296</v>
      </c>
      <c r="Q98" s="149">
        <v>46297</v>
      </c>
      <c r="R98" s="149">
        <v>46419</v>
      </c>
      <c r="S98" s="149">
        <v>46600</v>
      </c>
      <c r="T98" s="147" t="s">
        <v>322</v>
      </c>
      <c r="U98" s="40">
        <v>21</v>
      </c>
    </row>
    <row r="99" spans="1:21" ht="300" x14ac:dyDescent="0.2">
      <c r="B99" s="146" t="s">
        <v>391</v>
      </c>
      <c r="C99" s="151" t="s">
        <v>304</v>
      </c>
      <c r="D99" s="147" t="s">
        <v>392</v>
      </c>
      <c r="E99" s="147" t="s">
        <v>369</v>
      </c>
      <c r="F99" s="148">
        <v>1200000</v>
      </c>
      <c r="G99" s="148">
        <v>1200000</v>
      </c>
      <c r="H99" s="148" t="s">
        <v>130</v>
      </c>
      <c r="I99" s="147">
        <v>26999</v>
      </c>
      <c r="J99" s="147" t="s">
        <v>393</v>
      </c>
      <c r="K99" s="147" t="s">
        <v>236</v>
      </c>
      <c r="L99" s="147" t="s">
        <v>120</v>
      </c>
      <c r="M99" s="147" t="s">
        <v>121</v>
      </c>
      <c r="N99" s="147" t="s">
        <v>153</v>
      </c>
      <c r="O99" s="149">
        <v>46174</v>
      </c>
      <c r="P99" s="149">
        <v>46204</v>
      </c>
      <c r="Q99" s="149">
        <v>46205</v>
      </c>
      <c r="R99" s="149">
        <v>46283</v>
      </c>
      <c r="S99" s="149">
        <v>46375</v>
      </c>
      <c r="T99" s="147" t="s">
        <v>322</v>
      </c>
      <c r="U99" s="39">
        <v>22</v>
      </c>
    </row>
    <row r="100" spans="1:21" ht="225" x14ac:dyDescent="0.2">
      <c r="B100" s="146" t="s">
        <v>394</v>
      </c>
      <c r="C100" s="151" t="s">
        <v>304</v>
      </c>
      <c r="D100" s="147" t="s">
        <v>395</v>
      </c>
      <c r="E100" s="147" t="s">
        <v>396</v>
      </c>
      <c r="F100" s="148">
        <v>19370000</v>
      </c>
      <c r="G100" s="148">
        <v>19370000</v>
      </c>
      <c r="H100" s="148" t="s">
        <v>130</v>
      </c>
      <c r="I100" s="147">
        <v>460858</v>
      </c>
      <c r="J100" s="147" t="s">
        <v>397</v>
      </c>
      <c r="K100" s="147" t="s">
        <v>236</v>
      </c>
      <c r="L100" s="147" t="s">
        <v>121</v>
      </c>
      <c r="M100" s="147" t="s">
        <v>121</v>
      </c>
      <c r="N100" s="147" t="s">
        <v>122</v>
      </c>
      <c r="O100" s="149">
        <v>46174</v>
      </c>
      <c r="P100" s="149">
        <v>46227</v>
      </c>
      <c r="Q100" s="149">
        <v>46230</v>
      </c>
      <c r="R100" s="149">
        <v>46269</v>
      </c>
      <c r="S100" s="149">
        <v>46360</v>
      </c>
      <c r="T100" s="147" t="s">
        <v>322</v>
      </c>
      <c r="U100" s="39">
        <v>23</v>
      </c>
    </row>
    <row r="101" spans="1:21" ht="90" x14ac:dyDescent="0.2">
      <c r="B101" s="146" t="s">
        <v>398</v>
      </c>
      <c r="C101" s="151" t="s">
        <v>304</v>
      </c>
      <c r="D101" s="147" t="s">
        <v>399</v>
      </c>
      <c r="E101" s="147">
        <v>114</v>
      </c>
      <c r="F101" s="148">
        <v>2013917</v>
      </c>
      <c r="G101" s="148">
        <v>2013917</v>
      </c>
      <c r="H101" s="148" t="s">
        <v>130</v>
      </c>
      <c r="I101" s="147">
        <v>610079</v>
      </c>
      <c r="J101" s="147" t="s">
        <v>400</v>
      </c>
      <c r="K101" s="147" t="s">
        <v>149</v>
      </c>
      <c r="L101" s="147" t="s">
        <v>121</v>
      </c>
      <c r="M101" s="147" t="s">
        <v>121</v>
      </c>
      <c r="N101" s="147" t="s">
        <v>122</v>
      </c>
      <c r="O101" s="149">
        <v>46062</v>
      </c>
      <c r="P101" s="149">
        <v>46101</v>
      </c>
      <c r="Q101" s="149">
        <v>46105</v>
      </c>
      <c r="R101" s="149">
        <v>46142</v>
      </c>
      <c r="S101" s="149">
        <v>46234</v>
      </c>
      <c r="T101" s="147" t="s">
        <v>322</v>
      </c>
      <c r="U101" s="39">
        <v>24</v>
      </c>
    </row>
    <row r="102" spans="1:21" ht="75" x14ac:dyDescent="0.2">
      <c r="B102" s="146" t="s">
        <v>401</v>
      </c>
      <c r="C102" s="151" t="s">
        <v>304</v>
      </c>
      <c r="D102" s="147" t="s">
        <v>402</v>
      </c>
      <c r="E102" s="147">
        <v>35</v>
      </c>
      <c r="F102" s="148">
        <v>730100</v>
      </c>
      <c r="G102" s="148">
        <v>730100</v>
      </c>
      <c r="H102" s="148" t="s">
        <v>130</v>
      </c>
      <c r="I102" s="147">
        <v>615859</v>
      </c>
      <c r="J102" s="147" t="s">
        <v>403</v>
      </c>
      <c r="K102" s="147" t="s">
        <v>149</v>
      </c>
      <c r="L102" s="147" t="s">
        <v>121</v>
      </c>
      <c r="M102" s="147" t="s">
        <v>121</v>
      </c>
      <c r="N102" s="147" t="s">
        <v>122</v>
      </c>
      <c r="O102" s="149">
        <v>46174</v>
      </c>
      <c r="P102" s="149">
        <v>46227</v>
      </c>
      <c r="Q102" s="149">
        <v>46230</v>
      </c>
      <c r="R102" s="149">
        <v>46269</v>
      </c>
      <c r="S102" s="149">
        <v>46360</v>
      </c>
      <c r="T102" s="147" t="s">
        <v>322</v>
      </c>
      <c r="U102" s="40">
        <v>25</v>
      </c>
    </row>
    <row r="103" spans="1:21" ht="409.5" x14ac:dyDescent="0.2">
      <c r="B103" s="146" t="s">
        <v>404</v>
      </c>
      <c r="C103" s="151" t="s">
        <v>304</v>
      </c>
      <c r="D103" s="147" t="s">
        <v>405</v>
      </c>
      <c r="E103" s="147" t="s">
        <v>406</v>
      </c>
      <c r="F103" s="148">
        <v>5057394</v>
      </c>
      <c r="G103" s="148">
        <v>5057394</v>
      </c>
      <c r="H103" s="148" t="s">
        <v>130</v>
      </c>
      <c r="I103" s="147">
        <v>618644</v>
      </c>
      <c r="J103" s="147" t="s">
        <v>407</v>
      </c>
      <c r="K103" s="147" t="s">
        <v>236</v>
      </c>
      <c r="L103" s="147" t="s">
        <v>121</v>
      </c>
      <c r="M103" s="147" t="s">
        <v>121</v>
      </c>
      <c r="N103" s="147" t="s">
        <v>122</v>
      </c>
      <c r="O103" s="149">
        <v>46062</v>
      </c>
      <c r="P103" s="149">
        <v>46101</v>
      </c>
      <c r="Q103" s="149">
        <v>46105</v>
      </c>
      <c r="R103" s="149">
        <v>46142</v>
      </c>
      <c r="S103" s="149">
        <v>46234</v>
      </c>
      <c r="T103" s="147" t="s">
        <v>322</v>
      </c>
      <c r="U103" s="39">
        <v>26</v>
      </c>
    </row>
    <row r="104" spans="1:21" ht="45" x14ac:dyDescent="0.2">
      <c r="B104" s="146" t="s">
        <v>408</v>
      </c>
      <c r="C104" s="151" t="s">
        <v>304</v>
      </c>
      <c r="D104" s="147" t="s">
        <v>409</v>
      </c>
      <c r="E104" s="147" t="s">
        <v>410</v>
      </c>
      <c r="F104" s="148">
        <v>75000</v>
      </c>
      <c r="G104" s="148">
        <v>0</v>
      </c>
      <c r="H104" s="148" t="s">
        <v>130</v>
      </c>
      <c r="I104" s="147">
        <v>27502</v>
      </c>
      <c r="J104" s="147" t="s">
        <v>411</v>
      </c>
      <c r="K104" s="147" t="s">
        <v>149</v>
      </c>
      <c r="L104" s="147" t="s">
        <v>120</v>
      </c>
      <c r="M104" s="147" t="s">
        <v>121</v>
      </c>
      <c r="N104" s="147" t="s">
        <v>153</v>
      </c>
      <c r="O104" s="149">
        <v>46310</v>
      </c>
      <c r="P104" s="149">
        <v>46375</v>
      </c>
      <c r="Q104" s="149">
        <v>46394</v>
      </c>
      <c r="R104" s="149">
        <v>46522</v>
      </c>
      <c r="S104" s="149">
        <v>46614</v>
      </c>
      <c r="T104" s="147" t="s">
        <v>322</v>
      </c>
      <c r="U104" s="40">
        <v>27</v>
      </c>
    </row>
    <row r="105" spans="1:21" ht="75" x14ac:dyDescent="0.2">
      <c r="B105" s="146" t="s">
        <v>412</v>
      </c>
      <c r="C105" s="151" t="s">
        <v>304</v>
      </c>
      <c r="D105" s="147" t="s">
        <v>413</v>
      </c>
      <c r="E105" s="147" t="s">
        <v>414</v>
      </c>
      <c r="F105" s="148">
        <v>3236000</v>
      </c>
      <c r="G105" s="148">
        <v>1618000</v>
      </c>
      <c r="H105" s="148" t="s">
        <v>130</v>
      </c>
      <c r="I105" s="147">
        <v>610068</v>
      </c>
      <c r="J105" s="147" t="s">
        <v>415</v>
      </c>
      <c r="K105" s="147" t="s">
        <v>149</v>
      </c>
      <c r="L105" s="147" t="s">
        <v>120</v>
      </c>
      <c r="M105" s="147" t="s">
        <v>121</v>
      </c>
      <c r="N105" s="147" t="s">
        <v>122</v>
      </c>
      <c r="O105" s="149">
        <v>46029</v>
      </c>
      <c r="P105" s="149">
        <v>46111</v>
      </c>
      <c r="Q105" s="149">
        <v>46113</v>
      </c>
      <c r="R105" s="149">
        <v>46172</v>
      </c>
      <c r="S105" s="149">
        <v>46264</v>
      </c>
      <c r="T105" s="147" t="s">
        <v>322</v>
      </c>
      <c r="U105" s="39">
        <v>28</v>
      </c>
    </row>
    <row r="106" spans="1:21" ht="90" x14ac:dyDescent="0.2">
      <c r="B106" s="146" t="s">
        <v>416</v>
      </c>
      <c r="C106" s="151" t="s">
        <v>304</v>
      </c>
      <c r="D106" s="147" t="s">
        <v>417</v>
      </c>
      <c r="E106" s="147" t="s">
        <v>418</v>
      </c>
      <c r="F106" s="148">
        <v>200000</v>
      </c>
      <c r="G106" s="148">
        <v>200000</v>
      </c>
      <c r="H106" s="148" t="s">
        <v>136</v>
      </c>
      <c r="I106" s="147">
        <v>27472</v>
      </c>
      <c r="J106" s="147" t="s">
        <v>419</v>
      </c>
      <c r="K106" s="147" t="s">
        <v>236</v>
      </c>
      <c r="L106" s="147" t="s">
        <v>120</v>
      </c>
      <c r="M106" s="147" t="s">
        <v>120</v>
      </c>
      <c r="N106" s="147" t="s">
        <v>122</v>
      </c>
      <c r="O106" s="149">
        <v>46029</v>
      </c>
      <c r="P106" s="149">
        <v>46101</v>
      </c>
      <c r="Q106" s="149">
        <v>46104</v>
      </c>
      <c r="R106" s="149">
        <v>46125</v>
      </c>
      <c r="S106" s="149">
        <v>46188</v>
      </c>
      <c r="T106" s="147" t="s">
        <v>322</v>
      </c>
      <c r="U106" s="39">
        <v>29</v>
      </c>
    </row>
    <row r="107" spans="1:21" ht="180" x14ac:dyDescent="0.2">
      <c r="B107" s="146" t="s">
        <v>420</v>
      </c>
      <c r="C107" s="147" t="s">
        <v>304</v>
      </c>
      <c r="D107" s="147" t="s">
        <v>421</v>
      </c>
      <c r="E107" s="147" t="s">
        <v>422</v>
      </c>
      <c r="F107" s="148">
        <v>2056651</v>
      </c>
      <c r="G107" s="148">
        <v>2056651</v>
      </c>
      <c r="H107" s="148" t="s">
        <v>130</v>
      </c>
      <c r="I107" s="147">
        <v>26344</v>
      </c>
      <c r="J107" s="147" t="s">
        <v>423</v>
      </c>
      <c r="K107" s="147" t="s">
        <v>236</v>
      </c>
      <c r="L107" s="147" t="s">
        <v>120</v>
      </c>
      <c r="M107" s="147" t="s">
        <v>121</v>
      </c>
      <c r="N107" s="147" t="s">
        <v>122</v>
      </c>
      <c r="O107" s="149">
        <v>46146</v>
      </c>
      <c r="P107" s="149">
        <v>46203</v>
      </c>
      <c r="Q107" s="149">
        <v>46204</v>
      </c>
      <c r="R107" s="149">
        <v>46283</v>
      </c>
      <c r="S107" s="149">
        <v>46375</v>
      </c>
      <c r="T107" s="150"/>
      <c r="U107" s="40">
        <v>30</v>
      </c>
    </row>
    <row r="108" spans="1:21" ht="240" x14ac:dyDescent="0.2">
      <c r="B108" s="146" t="s">
        <v>424</v>
      </c>
      <c r="C108" s="147" t="s">
        <v>304</v>
      </c>
      <c r="D108" s="147" t="s">
        <v>425</v>
      </c>
      <c r="E108" s="147">
        <v>2500</v>
      </c>
      <c r="F108" s="148">
        <v>2500000</v>
      </c>
      <c r="G108" s="148">
        <v>0</v>
      </c>
      <c r="H108" s="148" t="s">
        <v>130</v>
      </c>
      <c r="I108" s="147" t="s">
        <v>426</v>
      </c>
      <c r="J108" s="147" t="s">
        <v>427</v>
      </c>
      <c r="K108" s="147" t="s">
        <v>149</v>
      </c>
      <c r="L108" s="147" t="s">
        <v>121</v>
      </c>
      <c r="M108" s="147" t="s">
        <v>121</v>
      </c>
      <c r="N108" s="147" t="s">
        <v>122</v>
      </c>
      <c r="O108" s="149">
        <v>46266</v>
      </c>
      <c r="P108" s="149">
        <v>46335</v>
      </c>
      <c r="Q108" s="149">
        <v>46336</v>
      </c>
      <c r="R108" s="149">
        <v>46447</v>
      </c>
      <c r="S108" s="149">
        <v>46568</v>
      </c>
      <c r="T108" s="150"/>
      <c r="U108" s="39">
        <v>31</v>
      </c>
    </row>
    <row r="109" spans="1:21" ht="270" x14ac:dyDescent="0.2">
      <c r="B109" s="146" t="s">
        <v>428</v>
      </c>
      <c r="C109" s="147" t="s">
        <v>429</v>
      </c>
      <c r="D109" s="147" t="s">
        <v>430</v>
      </c>
      <c r="E109" s="147" t="s">
        <v>431</v>
      </c>
      <c r="F109" s="148" t="s">
        <v>432</v>
      </c>
      <c r="G109" s="148" t="s">
        <v>433</v>
      </c>
      <c r="H109" s="148" t="s">
        <v>130</v>
      </c>
      <c r="I109" s="247" t="s">
        <v>434</v>
      </c>
      <c r="J109" s="147" t="s">
        <v>435</v>
      </c>
      <c r="K109" s="147" t="s">
        <v>121</v>
      </c>
      <c r="L109" s="147" t="s">
        <v>120</v>
      </c>
      <c r="M109" s="147" t="s">
        <v>236</v>
      </c>
      <c r="N109" s="147" t="s">
        <v>436</v>
      </c>
      <c r="O109" s="149">
        <v>46029</v>
      </c>
      <c r="P109" s="149">
        <v>46090</v>
      </c>
      <c r="Q109" s="149">
        <v>46091</v>
      </c>
      <c r="R109" s="149">
        <v>46153</v>
      </c>
      <c r="S109" s="149">
        <v>46244</v>
      </c>
      <c r="T109" s="150"/>
      <c r="U109" s="40">
        <v>109</v>
      </c>
    </row>
    <row r="110" spans="1:21" s="12" customFormat="1" ht="30" x14ac:dyDescent="0.2">
      <c r="A110" s="126"/>
      <c r="B110" s="146" t="s">
        <v>437</v>
      </c>
      <c r="C110" s="151" t="s">
        <v>438</v>
      </c>
      <c r="D110" s="147" t="s">
        <v>439</v>
      </c>
      <c r="E110" s="147">
        <v>40</v>
      </c>
      <c r="F110" s="148">
        <v>240000</v>
      </c>
      <c r="G110" s="148">
        <v>240000</v>
      </c>
      <c r="H110" s="148" t="s">
        <v>130</v>
      </c>
      <c r="I110" s="161">
        <v>15345</v>
      </c>
      <c r="J110" s="147" t="s">
        <v>440</v>
      </c>
      <c r="K110" s="156" t="s">
        <v>120</v>
      </c>
      <c r="L110" s="156" t="s">
        <v>120</v>
      </c>
      <c r="M110" s="156" t="s">
        <v>121</v>
      </c>
      <c r="N110" s="147" t="s">
        <v>153</v>
      </c>
      <c r="O110" s="149">
        <v>46174</v>
      </c>
      <c r="P110" s="149">
        <v>46204</v>
      </c>
      <c r="Q110" s="149">
        <v>46235</v>
      </c>
      <c r="R110" s="149">
        <v>46266</v>
      </c>
      <c r="S110" s="149">
        <v>46297</v>
      </c>
      <c r="T110" s="147"/>
      <c r="U110" s="39">
        <v>89</v>
      </c>
    </row>
    <row r="111" spans="1:21" ht="45" x14ac:dyDescent="0.2">
      <c r="B111" s="146" t="s">
        <v>441</v>
      </c>
      <c r="C111" s="151" t="s">
        <v>438</v>
      </c>
      <c r="D111" s="147" t="s">
        <v>442</v>
      </c>
      <c r="E111" s="147">
        <v>10</v>
      </c>
      <c r="F111" s="148">
        <v>3000000</v>
      </c>
      <c r="G111" s="148">
        <v>1500000</v>
      </c>
      <c r="H111" s="148" t="s">
        <v>136</v>
      </c>
      <c r="I111" s="147">
        <v>621203</v>
      </c>
      <c r="J111" s="147" t="s">
        <v>443</v>
      </c>
      <c r="K111" s="156" t="s">
        <v>120</v>
      </c>
      <c r="L111" s="156" t="s">
        <v>120</v>
      </c>
      <c r="M111" s="156" t="s">
        <v>121</v>
      </c>
      <c r="N111" s="147" t="s">
        <v>122</v>
      </c>
      <c r="O111" s="149">
        <v>46054</v>
      </c>
      <c r="P111" s="149">
        <v>46082</v>
      </c>
      <c r="Q111" s="149">
        <v>46113</v>
      </c>
      <c r="R111" s="149">
        <v>46143</v>
      </c>
      <c r="S111" s="149">
        <v>46204</v>
      </c>
      <c r="T111" s="147"/>
      <c r="U111" s="39">
        <v>90</v>
      </c>
    </row>
    <row r="112" spans="1:21" ht="45" x14ac:dyDescent="0.2">
      <c r="B112" s="146" t="s">
        <v>444</v>
      </c>
      <c r="C112" s="151" t="s">
        <v>438</v>
      </c>
      <c r="D112" s="147" t="s">
        <v>445</v>
      </c>
      <c r="E112" s="147">
        <v>4</v>
      </c>
      <c r="F112" s="148">
        <v>200000</v>
      </c>
      <c r="G112" s="148">
        <v>200000</v>
      </c>
      <c r="H112" s="148" t="s">
        <v>130</v>
      </c>
      <c r="I112" s="161">
        <v>630688</v>
      </c>
      <c r="J112" s="147" t="s">
        <v>446</v>
      </c>
      <c r="K112" s="156" t="s">
        <v>120</v>
      </c>
      <c r="L112" s="156" t="s">
        <v>120</v>
      </c>
      <c r="M112" s="156" t="s">
        <v>121</v>
      </c>
      <c r="N112" s="147" t="s">
        <v>122</v>
      </c>
      <c r="O112" s="149">
        <v>46082</v>
      </c>
      <c r="P112" s="149">
        <v>46113</v>
      </c>
      <c r="Q112" s="149">
        <v>46143</v>
      </c>
      <c r="R112" s="149">
        <v>46174</v>
      </c>
      <c r="S112" s="149">
        <v>46235</v>
      </c>
      <c r="T112" s="147"/>
      <c r="U112" s="40">
        <v>91</v>
      </c>
    </row>
    <row r="113" spans="2:21" ht="45" x14ac:dyDescent="0.2">
      <c r="B113" s="146" t="s">
        <v>447</v>
      </c>
      <c r="C113" s="147" t="s">
        <v>438</v>
      </c>
      <c r="D113" s="147" t="s">
        <v>448</v>
      </c>
      <c r="E113" s="147">
        <v>12</v>
      </c>
      <c r="F113" s="148">
        <v>96000</v>
      </c>
      <c r="G113" s="148">
        <v>96000</v>
      </c>
      <c r="H113" s="148" t="s">
        <v>130</v>
      </c>
      <c r="I113" s="161">
        <v>629831</v>
      </c>
      <c r="J113" s="147" t="s">
        <v>449</v>
      </c>
      <c r="K113" s="156" t="s">
        <v>120</v>
      </c>
      <c r="L113" s="156" t="s">
        <v>120</v>
      </c>
      <c r="M113" s="156" t="s">
        <v>121</v>
      </c>
      <c r="N113" s="147" t="s">
        <v>122</v>
      </c>
      <c r="O113" s="149">
        <v>46082</v>
      </c>
      <c r="P113" s="149">
        <v>46113</v>
      </c>
      <c r="Q113" s="149">
        <v>46143</v>
      </c>
      <c r="R113" s="149">
        <v>46174</v>
      </c>
      <c r="S113" s="149">
        <v>46235</v>
      </c>
      <c r="T113" s="150"/>
      <c r="U113" s="39">
        <v>92</v>
      </c>
    </row>
    <row r="114" spans="2:21" ht="60" x14ac:dyDescent="0.2">
      <c r="B114" s="163" t="s">
        <v>450</v>
      </c>
      <c r="C114" s="164" t="s">
        <v>438</v>
      </c>
      <c r="D114" s="165" t="s">
        <v>451</v>
      </c>
      <c r="E114" s="165">
        <v>20</v>
      </c>
      <c r="F114" s="166">
        <v>500000</v>
      </c>
      <c r="G114" s="166">
        <v>500000</v>
      </c>
      <c r="H114" s="166" t="s">
        <v>130</v>
      </c>
      <c r="I114" s="165">
        <v>9606</v>
      </c>
      <c r="J114" s="165" t="s">
        <v>452</v>
      </c>
      <c r="K114" s="248" t="s">
        <v>120</v>
      </c>
      <c r="L114" s="248" t="s">
        <v>120</v>
      </c>
      <c r="M114" s="248" t="s">
        <v>121</v>
      </c>
      <c r="N114" s="165" t="s">
        <v>122</v>
      </c>
      <c r="O114" s="167">
        <v>46082</v>
      </c>
      <c r="P114" s="167">
        <v>46113</v>
      </c>
      <c r="Q114" s="167">
        <v>46143</v>
      </c>
      <c r="R114" s="167">
        <v>46174</v>
      </c>
      <c r="S114" s="167">
        <v>46235</v>
      </c>
      <c r="T114" s="165"/>
      <c r="U114" s="40">
        <v>93</v>
      </c>
    </row>
    <row r="115" spans="2:21" ht="15" x14ac:dyDescent="0.2">
      <c r="B115" s="115"/>
      <c r="C115" s="116"/>
      <c r="D115" s="116"/>
      <c r="E115" s="116"/>
      <c r="F115" s="117"/>
      <c r="G115" s="117"/>
      <c r="H115" s="117"/>
      <c r="I115" s="116"/>
      <c r="J115" s="116"/>
      <c r="K115" s="116"/>
      <c r="L115" s="116"/>
      <c r="M115" s="116"/>
      <c r="N115" s="116"/>
      <c r="O115" s="118"/>
      <c r="P115" s="118"/>
      <c r="Q115" s="118"/>
      <c r="R115" s="118"/>
      <c r="S115" s="118"/>
      <c r="T115" s="119"/>
      <c r="U115" s="40">
        <v>98</v>
      </c>
    </row>
    <row r="116" spans="2:21" ht="15" x14ac:dyDescent="0.2">
      <c r="B116" s="115"/>
      <c r="C116" s="116"/>
      <c r="D116" s="116"/>
      <c r="E116" s="116"/>
      <c r="F116" s="117"/>
      <c r="G116" s="117"/>
      <c r="H116" s="117"/>
      <c r="I116" s="116"/>
      <c r="J116" s="116"/>
      <c r="K116" s="116"/>
      <c r="L116" s="116"/>
      <c r="M116" s="116"/>
      <c r="N116" s="116"/>
      <c r="O116" s="118"/>
      <c r="P116" s="118"/>
      <c r="Q116" s="118"/>
      <c r="R116" s="118"/>
      <c r="S116" s="118"/>
      <c r="T116" s="119"/>
      <c r="U116" s="40">
        <v>99</v>
      </c>
    </row>
    <row r="117" spans="2:21" ht="15" x14ac:dyDescent="0.2">
      <c r="B117" s="115"/>
      <c r="C117" s="116"/>
      <c r="D117" s="116"/>
      <c r="E117" s="116"/>
      <c r="F117" s="117"/>
      <c r="G117" s="117"/>
      <c r="H117" s="117"/>
      <c r="I117" s="116"/>
      <c r="J117" s="116"/>
      <c r="K117" s="116"/>
      <c r="L117" s="116"/>
      <c r="M117" s="116"/>
      <c r="N117" s="116"/>
      <c r="O117" s="118"/>
      <c r="P117" s="118"/>
      <c r="Q117" s="118"/>
      <c r="R117" s="118"/>
      <c r="S117" s="118"/>
      <c r="T117" s="119"/>
      <c r="U117" s="39">
        <v>100</v>
      </c>
    </row>
    <row r="118" spans="2:21" ht="15" x14ac:dyDescent="0.2">
      <c r="B118" s="115"/>
      <c r="C118" s="116"/>
      <c r="D118" s="116"/>
      <c r="E118" s="116"/>
      <c r="F118" s="117"/>
      <c r="G118" s="117"/>
      <c r="H118" s="117"/>
      <c r="I118" s="116"/>
      <c r="J118" s="116"/>
      <c r="K118" s="116"/>
      <c r="L118" s="116"/>
      <c r="M118" s="116"/>
      <c r="N118" s="116"/>
      <c r="O118" s="118"/>
      <c r="P118" s="118"/>
      <c r="Q118" s="118"/>
      <c r="R118" s="118"/>
      <c r="S118" s="118"/>
      <c r="T118" s="119"/>
      <c r="U118" s="40">
        <v>101</v>
      </c>
    </row>
    <row r="119" spans="2:21" ht="15" x14ac:dyDescent="0.2">
      <c r="B119" s="115"/>
      <c r="C119" s="116"/>
      <c r="D119" s="116"/>
      <c r="E119" s="116"/>
      <c r="F119" s="117"/>
      <c r="G119" s="117"/>
      <c r="H119" s="117"/>
      <c r="I119" s="116"/>
      <c r="J119" s="116"/>
      <c r="K119" s="116"/>
      <c r="L119" s="116"/>
      <c r="M119" s="116"/>
      <c r="N119" s="116"/>
      <c r="O119" s="118"/>
      <c r="P119" s="118"/>
      <c r="Q119" s="118"/>
      <c r="R119" s="118"/>
      <c r="S119" s="118"/>
      <c r="T119" s="119"/>
      <c r="U119" s="40">
        <v>102</v>
      </c>
    </row>
    <row r="120" spans="2:21" ht="15" x14ac:dyDescent="0.2">
      <c r="B120" s="115"/>
      <c r="C120" s="116"/>
      <c r="D120" s="116"/>
      <c r="E120" s="116"/>
      <c r="F120" s="117"/>
      <c r="G120" s="117"/>
      <c r="H120" s="117"/>
      <c r="I120" s="116"/>
      <c r="J120" s="116"/>
      <c r="K120" s="116"/>
      <c r="L120" s="116"/>
      <c r="M120" s="116"/>
      <c r="N120" s="116"/>
      <c r="O120" s="118"/>
      <c r="P120" s="118"/>
      <c r="Q120" s="118"/>
      <c r="R120" s="118"/>
      <c r="S120" s="118"/>
      <c r="T120" s="119"/>
      <c r="U120" s="39">
        <v>103</v>
      </c>
    </row>
    <row r="121" spans="2:21" ht="15" x14ac:dyDescent="0.2">
      <c r="B121" s="115"/>
      <c r="C121" s="116"/>
      <c r="D121" s="116"/>
      <c r="E121" s="116"/>
      <c r="F121" s="117"/>
      <c r="G121" s="117"/>
      <c r="H121" s="117"/>
      <c r="I121" s="116"/>
      <c r="J121" s="116"/>
      <c r="K121" s="116"/>
      <c r="L121" s="116"/>
      <c r="M121" s="116"/>
      <c r="N121" s="116"/>
      <c r="O121" s="118"/>
      <c r="P121" s="118"/>
      <c r="Q121" s="118"/>
      <c r="R121" s="118"/>
      <c r="S121" s="118"/>
      <c r="T121" s="119"/>
      <c r="U121" s="40">
        <v>104</v>
      </c>
    </row>
    <row r="122" spans="2:21" ht="15" x14ac:dyDescent="0.2">
      <c r="B122" s="115"/>
      <c r="C122" s="116"/>
      <c r="D122" s="116"/>
      <c r="E122" s="116"/>
      <c r="F122" s="117"/>
      <c r="G122" s="117"/>
      <c r="H122" s="117"/>
      <c r="I122" s="116"/>
      <c r="J122" s="116"/>
      <c r="K122" s="116"/>
      <c r="L122" s="116"/>
      <c r="M122" s="116"/>
      <c r="N122" s="116"/>
      <c r="O122" s="118"/>
      <c r="P122" s="118"/>
      <c r="Q122" s="118"/>
      <c r="R122" s="118"/>
      <c r="S122" s="118"/>
      <c r="T122" s="119"/>
      <c r="U122" s="40">
        <v>105</v>
      </c>
    </row>
    <row r="123" spans="2:21" ht="15" x14ac:dyDescent="0.2">
      <c r="B123" s="115"/>
      <c r="C123" s="116"/>
      <c r="D123" s="116"/>
      <c r="E123" s="116"/>
      <c r="F123" s="117"/>
      <c r="G123" s="117"/>
      <c r="H123" s="117"/>
      <c r="I123" s="116"/>
      <c r="J123" s="116"/>
      <c r="K123" s="116"/>
      <c r="L123" s="116"/>
      <c r="M123" s="116"/>
      <c r="N123" s="116"/>
      <c r="O123" s="118"/>
      <c r="P123" s="118"/>
      <c r="Q123" s="118"/>
      <c r="R123" s="118"/>
      <c r="S123" s="118"/>
      <c r="T123" s="119"/>
      <c r="U123" s="39">
        <v>106</v>
      </c>
    </row>
    <row r="124" spans="2:21" ht="15" x14ac:dyDescent="0.2">
      <c r="B124" s="115"/>
      <c r="C124" s="116"/>
      <c r="D124" s="116"/>
      <c r="E124" s="116"/>
      <c r="F124" s="117"/>
      <c r="G124" s="117"/>
      <c r="H124" s="117"/>
      <c r="I124" s="116"/>
      <c r="J124" s="116"/>
      <c r="K124" s="116"/>
      <c r="L124" s="116"/>
      <c r="M124" s="116"/>
      <c r="N124" s="116"/>
      <c r="O124" s="118"/>
      <c r="P124" s="118"/>
      <c r="Q124" s="118"/>
      <c r="R124" s="118"/>
      <c r="S124" s="118"/>
      <c r="T124" s="119"/>
      <c r="U124" s="40">
        <v>107</v>
      </c>
    </row>
    <row r="125" spans="2:21" ht="15" x14ac:dyDescent="0.2">
      <c r="B125" s="115"/>
      <c r="C125" s="116"/>
      <c r="D125" s="116"/>
      <c r="E125" s="116"/>
      <c r="F125" s="117"/>
      <c r="G125" s="117"/>
      <c r="H125" s="117"/>
      <c r="I125" s="116"/>
      <c r="J125" s="116"/>
      <c r="K125" s="116"/>
      <c r="L125" s="116"/>
      <c r="M125" s="116"/>
      <c r="N125" s="116"/>
      <c r="O125" s="118"/>
      <c r="P125" s="118"/>
      <c r="Q125" s="118"/>
      <c r="R125" s="118"/>
      <c r="S125" s="118"/>
      <c r="T125" s="119"/>
      <c r="U125" s="40">
        <v>108</v>
      </c>
    </row>
    <row r="126" spans="2:21" ht="15" x14ac:dyDescent="0.2">
      <c r="B126" s="115"/>
      <c r="C126" s="116"/>
      <c r="D126" s="116"/>
      <c r="E126" s="116"/>
      <c r="F126" s="117"/>
      <c r="G126" s="117"/>
      <c r="H126" s="117"/>
      <c r="I126" s="116"/>
      <c r="J126" s="116"/>
      <c r="K126" s="116"/>
      <c r="L126" s="116"/>
      <c r="M126" s="116"/>
      <c r="N126" s="116"/>
      <c r="O126" s="118"/>
      <c r="P126" s="118"/>
      <c r="Q126" s="118"/>
      <c r="R126" s="118"/>
      <c r="S126" s="118"/>
      <c r="T126" s="119"/>
      <c r="U126" s="39">
        <v>109</v>
      </c>
    </row>
    <row r="127" spans="2:21" ht="15" x14ac:dyDescent="0.2">
      <c r="B127" s="115"/>
      <c r="C127" s="116"/>
      <c r="D127" s="116"/>
      <c r="E127" s="116"/>
      <c r="F127" s="117"/>
      <c r="G127" s="117"/>
      <c r="H127" s="117"/>
      <c r="I127" s="116"/>
      <c r="J127" s="116"/>
      <c r="K127" s="116"/>
      <c r="L127" s="116"/>
      <c r="M127" s="116"/>
      <c r="N127" s="116"/>
      <c r="O127" s="118"/>
      <c r="P127" s="118"/>
      <c r="Q127" s="118"/>
      <c r="R127" s="118"/>
      <c r="S127" s="118"/>
      <c r="T127" s="119"/>
      <c r="U127" s="40">
        <v>110</v>
      </c>
    </row>
    <row r="128" spans="2:21" ht="15" x14ac:dyDescent="0.2">
      <c r="B128" s="115"/>
      <c r="C128" s="116"/>
      <c r="D128" s="116"/>
      <c r="E128" s="116"/>
      <c r="F128" s="117"/>
      <c r="G128" s="117"/>
      <c r="H128" s="117"/>
      <c r="I128" s="116"/>
      <c r="J128" s="116"/>
      <c r="K128" s="116"/>
      <c r="L128" s="116"/>
      <c r="M128" s="116"/>
      <c r="N128" s="116"/>
      <c r="O128" s="118"/>
      <c r="P128" s="118"/>
      <c r="Q128" s="118"/>
      <c r="R128" s="118"/>
      <c r="S128" s="118"/>
      <c r="T128" s="119"/>
      <c r="U128" s="40">
        <v>111</v>
      </c>
    </row>
    <row r="129" spans="2:21" ht="15" x14ac:dyDescent="0.2">
      <c r="B129" s="115"/>
      <c r="C129" s="116"/>
      <c r="D129" s="116"/>
      <c r="E129" s="116"/>
      <c r="F129" s="117"/>
      <c r="G129" s="117"/>
      <c r="H129" s="117"/>
      <c r="I129" s="116"/>
      <c r="J129" s="116"/>
      <c r="K129" s="116"/>
      <c r="L129" s="116"/>
      <c r="M129" s="116"/>
      <c r="N129" s="116"/>
      <c r="O129" s="118"/>
      <c r="P129" s="118"/>
      <c r="Q129" s="118"/>
      <c r="R129" s="118"/>
      <c r="S129" s="118"/>
      <c r="T129" s="119"/>
      <c r="U129" s="39">
        <v>112</v>
      </c>
    </row>
    <row r="130" spans="2:21" ht="15" x14ac:dyDescent="0.2">
      <c r="B130" s="115"/>
      <c r="C130" s="116"/>
      <c r="D130" s="116"/>
      <c r="E130" s="116"/>
      <c r="F130" s="117"/>
      <c r="G130" s="117"/>
      <c r="H130" s="117"/>
      <c r="I130" s="116"/>
      <c r="J130" s="116"/>
      <c r="K130" s="116"/>
      <c r="L130" s="116"/>
      <c r="M130" s="116"/>
      <c r="N130" s="116"/>
      <c r="O130" s="118"/>
      <c r="P130" s="118"/>
      <c r="Q130" s="118"/>
      <c r="R130" s="118"/>
      <c r="S130" s="118"/>
      <c r="T130" s="119"/>
      <c r="U130" s="40">
        <v>113</v>
      </c>
    </row>
    <row r="131" spans="2:21" ht="15" x14ac:dyDescent="0.2">
      <c r="B131" s="115"/>
      <c r="C131" s="116"/>
      <c r="D131" s="116"/>
      <c r="E131" s="116"/>
      <c r="F131" s="117"/>
      <c r="G131" s="117"/>
      <c r="H131" s="117"/>
      <c r="I131" s="116"/>
      <c r="J131" s="116"/>
      <c r="K131" s="116"/>
      <c r="L131" s="116"/>
      <c r="M131" s="116"/>
      <c r="N131" s="116"/>
      <c r="O131" s="118"/>
      <c r="P131" s="118"/>
      <c r="Q131" s="118"/>
      <c r="R131" s="118"/>
      <c r="S131" s="118"/>
      <c r="T131" s="119"/>
      <c r="U131" s="40">
        <v>114</v>
      </c>
    </row>
    <row r="132" spans="2:21" ht="15" x14ac:dyDescent="0.2">
      <c r="B132" s="115"/>
      <c r="C132" s="116"/>
      <c r="D132" s="116"/>
      <c r="E132" s="116"/>
      <c r="F132" s="117"/>
      <c r="G132" s="117"/>
      <c r="H132" s="117"/>
      <c r="I132" s="116"/>
      <c r="J132" s="116"/>
      <c r="K132" s="116"/>
      <c r="L132" s="116"/>
      <c r="M132" s="116"/>
      <c r="N132" s="116"/>
      <c r="O132" s="118"/>
      <c r="P132" s="118"/>
      <c r="Q132" s="118"/>
      <c r="R132" s="118"/>
      <c r="S132" s="118"/>
      <c r="T132" s="119"/>
      <c r="U132" s="39">
        <v>115</v>
      </c>
    </row>
    <row r="133" spans="2:21" ht="15" x14ac:dyDescent="0.2">
      <c r="B133" s="115"/>
      <c r="C133" s="116"/>
      <c r="D133" s="116"/>
      <c r="E133" s="116"/>
      <c r="F133" s="117"/>
      <c r="G133" s="117"/>
      <c r="H133" s="117"/>
      <c r="I133" s="116"/>
      <c r="J133" s="116"/>
      <c r="K133" s="116"/>
      <c r="L133" s="116"/>
      <c r="M133" s="116"/>
      <c r="N133" s="116"/>
      <c r="O133" s="118"/>
      <c r="P133" s="118"/>
      <c r="Q133" s="118"/>
      <c r="R133" s="118"/>
      <c r="S133" s="118"/>
      <c r="T133" s="119"/>
      <c r="U133" s="40">
        <v>116</v>
      </c>
    </row>
    <row r="134" spans="2:21" ht="15" x14ac:dyDescent="0.2">
      <c r="B134" s="115"/>
      <c r="C134" s="116"/>
      <c r="D134" s="116"/>
      <c r="E134" s="116"/>
      <c r="F134" s="117"/>
      <c r="G134" s="117"/>
      <c r="H134" s="117"/>
      <c r="I134" s="116"/>
      <c r="J134" s="116"/>
      <c r="K134" s="116"/>
      <c r="L134" s="116"/>
      <c r="M134" s="116"/>
      <c r="N134" s="116"/>
      <c r="O134" s="118"/>
      <c r="P134" s="118"/>
      <c r="Q134" s="118"/>
      <c r="R134" s="118"/>
      <c r="S134" s="118"/>
      <c r="T134" s="119"/>
      <c r="U134" s="40">
        <v>117</v>
      </c>
    </row>
    <row r="135" spans="2:21" ht="15" x14ac:dyDescent="0.2">
      <c r="B135" s="115"/>
      <c r="C135" s="116"/>
      <c r="D135" s="116"/>
      <c r="E135" s="116"/>
      <c r="F135" s="117"/>
      <c r="G135" s="117"/>
      <c r="H135" s="117"/>
      <c r="I135" s="116"/>
      <c r="J135" s="116"/>
      <c r="K135" s="116"/>
      <c r="L135" s="116"/>
      <c r="M135" s="116"/>
      <c r="N135" s="116"/>
      <c r="O135" s="118"/>
      <c r="P135" s="118"/>
      <c r="Q135" s="118"/>
      <c r="R135" s="118"/>
      <c r="S135" s="118"/>
      <c r="T135" s="119"/>
      <c r="U135" s="39">
        <v>118</v>
      </c>
    </row>
    <row r="136" spans="2:21" ht="15" x14ac:dyDescent="0.2">
      <c r="B136" s="115"/>
      <c r="C136" s="116"/>
      <c r="D136" s="116"/>
      <c r="E136" s="116"/>
      <c r="F136" s="117"/>
      <c r="G136" s="117"/>
      <c r="H136" s="117"/>
      <c r="I136" s="116"/>
      <c r="J136" s="116"/>
      <c r="K136" s="116"/>
      <c r="L136" s="116"/>
      <c r="M136" s="116"/>
      <c r="N136" s="116"/>
      <c r="O136" s="118"/>
      <c r="P136" s="118"/>
      <c r="Q136" s="118"/>
      <c r="R136" s="118"/>
      <c r="S136" s="118"/>
      <c r="T136" s="119"/>
      <c r="U136" s="40">
        <v>119</v>
      </c>
    </row>
    <row r="137" spans="2:21" ht="15" x14ac:dyDescent="0.2">
      <c r="B137" s="115"/>
      <c r="C137" s="116"/>
      <c r="D137" s="116"/>
      <c r="E137" s="116"/>
      <c r="F137" s="117"/>
      <c r="G137" s="117"/>
      <c r="H137" s="117"/>
      <c r="I137" s="116"/>
      <c r="J137" s="116"/>
      <c r="K137" s="116"/>
      <c r="L137" s="116"/>
      <c r="M137" s="116"/>
      <c r="N137" s="116"/>
      <c r="O137" s="118"/>
      <c r="P137" s="118"/>
      <c r="Q137" s="118"/>
      <c r="R137" s="118"/>
      <c r="S137" s="118"/>
      <c r="T137" s="119"/>
      <c r="U137" s="40">
        <v>120</v>
      </c>
    </row>
    <row r="138" spans="2:21" ht="15" x14ac:dyDescent="0.2">
      <c r="B138" s="115"/>
      <c r="C138" s="116"/>
      <c r="D138" s="116"/>
      <c r="E138" s="116"/>
      <c r="F138" s="117"/>
      <c r="G138" s="117"/>
      <c r="H138" s="117"/>
      <c r="I138" s="116"/>
      <c r="J138" s="116"/>
      <c r="K138" s="116"/>
      <c r="L138" s="116"/>
      <c r="M138" s="116"/>
      <c r="N138" s="116"/>
      <c r="O138" s="118"/>
      <c r="P138" s="118"/>
      <c r="Q138" s="118"/>
      <c r="R138" s="118"/>
      <c r="S138" s="118"/>
      <c r="T138" s="119"/>
      <c r="U138" s="39">
        <v>121</v>
      </c>
    </row>
    <row r="139" spans="2:21" ht="15" x14ac:dyDescent="0.2">
      <c r="B139" s="115"/>
      <c r="C139" s="116"/>
      <c r="D139" s="116"/>
      <c r="E139" s="116"/>
      <c r="F139" s="117"/>
      <c r="G139" s="117"/>
      <c r="H139" s="117"/>
      <c r="I139" s="116"/>
      <c r="J139" s="116"/>
      <c r="K139" s="116"/>
      <c r="L139" s="116"/>
      <c r="M139" s="116"/>
      <c r="N139" s="116"/>
      <c r="O139" s="118"/>
      <c r="P139" s="118"/>
      <c r="Q139" s="118"/>
      <c r="R139" s="118"/>
      <c r="S139" s="118"/>
      <c r="T139" s="119"/>
      <c r="U139" s="40">
        <v>122</v>
      </c>
    </row>
    <row r="140" spans="2:21" ht="15" x14ac:dyDescent="0.2">
      <c r="B140" s="115"/>
      <c r="C140" s="116"/>
      <c r="D140" s="116"/>
      <c r="E140" s="116"/>
      <c r="F140" s="117"/>
      <c r="G140" s="117"/>
      <c r="H140" s="117"/>
      <c r="I140" s="116"/>
      <c r="J140" s="116"/>
      <c r="K140" s="116"/>
      <c r="L140" s="116"/>
      <c r="M140" s="116"/>
      <c r="N140" s="116"/>
      <c r="O140" s="118"/>
      <c r="P140" s="118"/>
      <c r="Q140" s="118"/>
      <c r="R140" s="118"/>
      <c r="S140" s="118"/>
      <c r="T140" s="119"/>
      <c r="U140" s="40">
        <v>123</v>
      </c>
    </row>
    <row r="141" spans="2:21" ht="15" x14ac:dyDescent="0.2">
      <c r="B141" s="115"/>
      <c r="C141" s="116"/>
      <c r="D141" s="116"/>
      <c r="E141" s="116"/>
      <c r="F141" s="117"/>
      <c r="G141" s="117"/>
      <c r="H141" s="117"/>
      <c r="I141" s="116"/>
      <c r="J141" s="116"/>
      <c r="K141" s="116"/>
      <c r="L141" s="116"/>
      <c r="M141" s="116"/>
      <c r="N141" s="116"/>
      <c r="O141" s="118"/>
      <c r="P141" s="118"/>
      <c r="Q141" s="118"/>
      <c r="R141" s="118"/>
      <c r="S141" s="118"/>
      <c r="T141" s="119"/>
      <c r="U141" s="39">
        <v>124</v>
      </c>
    </row>
    <row r="142" spans="2:21" ht="15" x14ac:dyDescent="0.2">
      <c r="B142" s="115"/>
      <c r="C142" s="116"/>
      <c r="D142" s="116"/>
      <c r="E142" s="116"/>
      <c r="F142" s="117"/>
      <c r="G142" s="117"/>
      <c r="H142" s="117"/>
      <c r="I142" s="116"/>
      <c r="J142" s="116"/>
      <c r="K142" s="116"/>
      <c r="L142" s="116"/>
      <c r="M142" s="116"/>
      <c r="N142" s="116"/>
      <c r="O142" s="118"/>
      <c r="P142" s="118"/>
      <c r="Q142" s="118"/>
      <c r="R142" s="118"/>
      <c r="S142" s="118"/>
      <c r="T142" s="119"/>
      <c r="U142" s="40">
        <v>125</v>
      </c>
    </row>
    <row r="143" spans="2:21" ht="15" x14ac:dyDescent="0.2">
      <c r="B143" s="115"/>
      <c r="C143" s="116"/>
      <c r="D143" s="116"/>
      <c r="E143" s="116"/>
      <c r="F143" s="117"/>
      <c r="G143" s="117"/>
      <c r="H143" s="117"/>
      <c r="I143" s="116"/>
      <c r="J143" s="116"/>
      <c r="K143" s="116"/>
      <c r="L143" s="116"/>
      <c r="M143" s="116"/>
      <c r="N143" s="116"/>
      <c r="O143" s="118"/>
      <c r="P143" s="118"/>
      <c r="Q143" s="118"/>
      <c r="R143" s="118"/>
      <c r="S143" s="118"/>
      <c r="T143" s="119"/>
      <c r="U143" s="40">
        <v>126</v>
      </c>
    </row>
    <row r="144" spans="2:21" ht="15" x14ac:dyDescent="0.2">
      <c r="B144" s="115"/>
      <c r="C144" s="116"/>
      <c r="D144" s="116"/>
      <c r="E144" s="116"/>
      <c r="F144" s="117"/>
      <c r="G144" s="117"/>
      <c r="H144" s="117"/>
      <c r="I144" s="116"/>
      <c r="J144" s="116"/>
      <c r="K144" s="116"/>
      <c r="L144" s="116"/>
      <c r="M144" s="116"/>
      <c r="N144" s="116"/>
      <c r="O144" s="118"/>
      <c r="P144" s="118"/>
      <c r="Q144" s="118"/>
      <c r="R144" s="118"/>
      <c r="S144" s="118"/>
      <c r="T144" s="119"/>
      <c r="U144" s="39">
        <v>127</v>
      </c>
    </row>
    <row r="145" spans="2:21" ht="15" x14ac:dyDescent="0.2">
      <c r="B145" s="115"/>
      <c r="C145" s="116"/>
      <c r="D145" s="116"/>
      <c r="E145" s="116"/>
      <c r="F145" s="117"/>
      <c r="G145" s="117"/>
      <c r="H145" s="117"/>
      <c r="I145" s="116"/>
      <c r="J145" s="116"/>
      <c r="K145" s="116"/>
      <c r="L145" s="116"/>
      <c r="M145" s="116"/>
      <c r="N145" s="116"/>
      <c r="O145" s="118"/>
      <c r="P145" s="118"/>
      <c r="Q145" s="118"/>
      <c r="R145" s="118"/>
      <c r="S145" s="118"/>
      <c r="T145" s="119"/>
      <c r="U145" s="40">
        <v>128</v>
      </c>
    </row>
    <row r="146" spans="2:21" ht="15" x14ac:dyDescent="0.2">
      <c r="B146" s="115"/>
      <c r="C146" s="116"/>
      <c r="D146" s="116"/>
      <c r="E146" s="116"/>
      <c r="F146" s="117"/>
      <c r="G146" s="117"/>
      <c r="H146" s="117"/>
      <c r="I146" s="116"/>
      <c r="J146" s="116"/>
      <c r="K146" s="116"/>
      <c r="L146" s="116"/>
      <c r="M146" s="116"/>
      <c r="N146" s="116"/>
      <c r="O146" s="118"/>
      <c r="P146" s="118"/>
      <c r="Q146" s="118"/>
      <c r="R146" s="118"/>
      <c r="S146" s="118"/>
      <c r="T146" s="119"/>
      <c r="U146" s="40">
        <v>129</v>
      </c>
    </row>
    <row r="147" spans="2:21" ht="15" x14ac:dyDescent="0.2">
      <c r="B147" s="115"/>
      <c r="C147" s="116"/>
      <c r="D147" s="116"/>
      <c r="E147" s="116"/>
      <c r="F147" s="117"/>
      <c r="G147" s="117"/>
      <c r="H147" s="117"/>
      <c r="I147" s="116"/>
      <c r="J147" s="116"/>
      <c r="K147" s="116"/>
      <c r="L147" s="116"/>
      <c r="M147" s="116"/>
      <c r="N147" s="116"/>
      <c r="O147" s="118"/>
      <c r="P147" s="118"/>
      <c r="Q147" s="118"/>
      <c r="R147" s="118"/>
      <c r="S147" s="118"/>
      <c r="T147" s="119"/>
      <c r="U147" s="39">
        <v>130</v>
      </c>
    </row>
    <row r="148" spans="2:21" ht="15" x14ac:dyDescent="0.2">
      <c r="B148" s="115"/>
      <c r="C148" s="116"/>
      <c r="D148" s="116"/>
      <c r="E148" s="116"/>
      <c r="F148" s="117"/>
      <c r="G148" s="117"/>
      <c r="H148" s="117"/>
      <c r="I148" s="116"/>
      <c r="J148" s="116"/>
      <c r="K148" s="116"/>
      <c r="L148" s="116"/>
      <c r="M148" s="116"/>
      <c r="N148" s="116"/>
      <c r="O148" s="118"/>
      <c r="P148" s="118"/>
      <c r="Q148" s="118"/>
      <c r="R148" s="118"/>
      <c r="S148" s="118"/>
      <c r="T148" s="119"/>
      <c r="U148" s="40">
        <v>131</v>
      </c>
    </row>
    <row r="149" spans="2:21" ht="15" x14ac:dyDescent="0.2">
      <c r="B149" s="115"/>
      <c r="C149" s="116"/>
      <c r="D149" s="116"/>
      <c r="E149" s="116"/>
      <c r="F149" s="117"/>
      <c r="G149" s="117"/>
      <c r="H149" s="117"/>
      <c r="I149" s="116"/>
      <c r="J149" s="116"/>
      <c r="K149" s="116"/>
      <c r="L149" s="116"/>
      <c r="M149" s="116"/>
      <c r="N149" s="116"/>
      <c r="O149" s="118"/>
      <c r="P149" s="118"/>
      <c r="Q149" s="118"/>
      <c r="R149" s="118"/>
      <c r="S149" s="118"/>
      <c r="T149" s="119"/>
      <c r="U149" s="40">
        <v>132</v>
      </c>
    </row>
    <row r="150" spans="2:21" ht="15" x14ac:dyDescent="0.2">
      <c r="B150" s="115"/>
      <c r="C150" s="116"/>
      <c r="D150" s="116"/>
      <c r="E150" s="116"/>
      <c r="F150" s="117"/>
      <c r="G150" s="117"/>
      <c r="H150" s="117"/>
      <c r="I150" s="116"/>
      <c r="J150" s="116"/>
      <c r="K150" s="116"/>
      <c r="L150" s="116"/>
      <c r="M150" s="116"/>
      <c r="N150" s="116"/>
      <c r="O150" s="118"/>
      <c r="P150" s="118"/>
      <c r="Q150" s="118"/>
      <c r="R150" s="118"/>
      <c r="S150" s="118"/>
      <c r="T150" s="119"/>
      <c r="U150" s="39">
        <v>133</v>
      </c>
    </row>
    <row r="151" spans="2:21" ht="15" x14ac:dyDescent="0.2">
      <c r="B151" s="115"/>
      <c r="C151" s="116"/>
      <c r="D151" s="116"/>
      <c r="E151" s="116"/>
      <c r="F151" s="117"/>
      <c r="G151" s="117"/>
      <c r="H151" s="117"/>
      <c r="I151" s="116"/>
      <c r="J151" s="116"/>
      <c r="K151" s="116"/>
      <c r="L151" s="116"/>
      <c r="M151" s="116"/>
      <c r="N151" s="116"/>
      <c r="O151" s="118"/>
      <c r="P151" s="118"/>
      <c r="Q151" s="118"/>
      <c r="R151" s="118"/>
      <c r="S151" s="118"/>
      <c r="T151" s="119"/>
      <c r="U151" s="40">
        <v>134</v>
      </c>
    </row>
    <row r="152" spans="2:21" ht="15" x14ac:dyDescent="0.2">
      <c r="B152" s="115"/>
      <c r="C152" s="116"/>
      <c r="D152" s="116"/>
      <c r="E152" s="116"/>
      <c r="F152" s="117"/>
      <c r="G152" s="117"/>
      <c r="H152" s="117"/>
      <c r="I152" s="116"/>
      <c r="J152" s="116"/>
      <c r="K152" s="116"/>
      <c r="L152" s="116"/>
      <c r="M152" s="116"/>
      <c r="N152" s="116"/>
      <c r="O152" s="118"/>
      <c r="P152" s="118"/>
      <c r="Q152" s="118"/>
      <c r="R152" s="118"/>
      <c r="S152" s="118"/>
      <c r="T152" s="119"/>
      <c r="U152" s="40">
        <v>135</v>
      </c>
    </row>
    <row r="153" spans="2:21" ht="15" x14ac:dyDescent="0.2">
      <c r="B153" s="115"/>
      <c r="C153" s="116"/>
      <c r="D153" s="116"/>
      <c r="E153" s="116"/>
      <c r="F153" s="117"/>
      <c r="G153" s="117"/>
      <c r="H153" s="117"/>
      <c r="I153" s="116"/>
      <c r="J153" s="116"/>
      <c r="K153" s="116"/>
      <c r="L153" s="116"/>
      <c r="M153" s="116"/>
      <c r="N153" s="116"/>
      <c r="O153" s="118"/>
      <c r="P153" s="118"/>
      <c r="Q153" s="118"/>
      <c r="R153" s="118"/>
      <c r="S153" s="118"/>
      <c r="T153" s="119"/>
      <c r="U153" s="39">
        <v>136</v>
      </c>
    </row>
    <row r="154" spans="2:21" ht="15" x14ac:dyDescent="0.2">
      <c r="B154" s="115"/>
      <c r="C154" s="116"/>
      <c r="D154" s="116"/>
      <c r="E154" s="116"/>
      <c r="F154" s="117"/>
      <c r="G154" s="117"/>
      <c r="H154" s="117"/>
      <c r="I154" s="116"/>
      <c r="J154" s="116"/>
      <c r="K154" s="116"/>
      <c r="L154" s="116"/>
      <c r="M154" s="116"/>
      <c r="N154" s="116"/>
      <c r="O154" s="118"/>
      <c r="P154" s="118"/>
      <c r="Q154" s="118"/>
      <c r="R154" s="118"/>
      <c r="S154" s="118"/>
      <c r="T154" s="119"/>
      <c r="U154" s="40">
        <v>137</v>
      </c>
    </row>
    <row r="155" spans="2:21" ht="15" x14ac:dyDescent="0.2">
      <c r="B155" s="115"/>
      <c r="C155" s="116"/>
      <c r="D155" s="116"/>
      <c r="E155" s="116"/>
      <c r="F155" s="117"/>
      <c r="G155" s="117"/>
      <c r="H155" s="117"/>
      <c r="I155" s="116"/>
      <c r="J155" s="116"/>
      <c r="K155" s="116"/>
      <c r="L155" s="116"/>
      <c r="M155" s="116"/>
      <c r="N155" s="116"/>
      <c r="O155" s="118"/>
      <c r="P155" s="118"/>
      <c r="Q155" s="118"/>
      <c r="R155" s="118"/>
      <c r="S155" s="118"/>
      <c r="T155" s="119"/>
      <c r="U155" s="40">
        <v>138</v>
      </c>
    </row>
    <row r="156" spans="2:21" ht="15" x14ac:dyDescent="0.2">
      <c r="B156" s="115"/>
      <c r="C156" s="116"/>
      <c r="D156" s="116"/>
      <c r="E156" s="116"/>
      <c r="F156" s="117"/>
      <c r="G156" s="117"/>
      <c r="H156" s="117"/>
      <c r="I156" s="116"/>
      <c r="J156" s="116"/>
      <c r="K156" s="116"/>
      <c r="L156" s="116"/>
      <c r="M156" s="116"/>
      <c r="N156" s="116"/>
      <c r="O156" s="118"/>
      <c r="P156" s="118"/>
      <c r="Q156" s="118"/>
      <c r="R156" s="118"/>
      <c r="S156" s="118"/>
      <c r="T156" s="119"/>
      <c r="U156" s="39">
        <v>139</v>
      </c>
    </row>
    <row r="157" spans="2:21" ht="15" x14ac:dyDescent="0.2">
      <c r="B157" s="115"/>
      <c r="C157" s="116"/>
      <c r="D157" s="116"/>
      <c r="E157" s="116"/>
      <c r="F157" s="117"/>
      <c r="G157" s="117"/>
      <c r="H157" s="117"/>
      <c r="I157" s="116"/>
      <c r="J157" s="116"/>
      <c r="K157" s="116"/>
      <c r="L157" s="116"/>
      <c r="M157" s="116"/>
      <c r="N157" s="116"/>
      <c r="O157" s="118"/>
      <c r="P157" s="118"/>
      <c r="Q157" s="118"/>
      <c r="R157" s="118"/>
      <c r="S157" s="118"/>
      <c r="T157" s="119"/>
      <c r="U157" s="40">
        <v>140</v>
      </c>
    </row>
    <row r="158" spans="2:21" ht="15" x14ac:dyDescent="0.2">
      <c r="B158" s="115"/>
      <c r="C158" s="116"/>
      <c r="D158" s="116"/>
      <c r="E158" s="116"/>
      <c r="F158" s="117"/>
      <c r="G158" s="117"/>
      <c r="H158" s="117"/>
      <c r="I158" s="116"/>
      <c r="J158" s="116"/>
      <c r="K158" s="116"/>
      <c r="L158" s="116"/>
      <c r="M158" s="116"/>
      <c r="N158" s="116"/>
      <c r="O158" s="118"/>
      <c r="P158" s="118"/>
      <c r="Q158" s="118"/>
      <c r="R158" s="118"/>
      <c r="S158" s="118"/>
      <c r="T158" s="119"/>
      <c r="U158" s="40">
        <v>141</v>
      </c>
    </row>
    <row r="159" spans="2:21" ht="15" x14ac:dyDescent="0.2">
      <c r="B159" s="115"/>
      <c r="C159" s="116"/>
      <c r="D159" s="116"/>
      <c r="E159" s="116"/>
      <c r="F159" s="117"/>
      <c r="G159" s="117"/>
      <c r="H159" s="117"/>
      <c r="I159" s="116"/>
      <c r="J159" s="116"/>
      <c r="K159" s="116"/>
      <c r="L159" s="116"/>
      <c r="M159" s="116"/>
      <c r="N159" s="116"/>
      <c r="O159" s="118"/>
      <c r="P159" s="118"/>
      <c r="Q159" s="118"/>
      <c r="R159" s="118"/>
      <c r="S159" s="118"/>
      <c r="T159" s="119"/>
      <c r="U159" s="39">
        <v>142</v>
      </c>
    </row>
    <row r="160" spans="2:21" ht="15" x14ac:dyDescent="0.2">
      <c r="B160" s="115"/>
      <c r="C160" s="116"/>
      <c r="D160" s="116"/>
      <c r="E160" s="116"/>
      <c r="F160" s="117"/>
      <c r="G160" s="117"/>
      <c r="H160" s="117"/>
      <c r="I160" s="116"/>
      <c r="J160" s="116"/>
      <c r="K160" s="116"/>
      <c r="L160" s="116"/>
      <c r="M160" s="116"/>
      <c r="N160" s="116"/>
      <c r="O160" s="118"/>
      <c r="P160" s="118"/>
      <c r="Q160" s="118"/>
      <c r="R160" s="118"/>
      <c r="S160" s="118"/>
      <c r="T160" s="119"/>
      <c r="U160" s="40">
        <v>143</v>
      </c>
    </row>
    <row r="161" spans="2:21" ht="15" x14ac:dyDescent="0.2">
      <c r="B161" s="115"/>
      <c r="C161" s="116"/>
      <c r="D161" s="116"/>
      <c r="E161" s="116"/>
      <c r="F161" s="117"/>
      <c r="G161" s="117"/>
      <c r="H161" s="117"/>
      <c r="I161" s="116"/>
      <c r="J161" s="116"/>
      <c r="K161" s="116"/>
      <c r="L161" s="116"/>
      <c r="M161" s="116"/>
      <c r="N161" s="116"/>
      <c r="O161" s="118"/>
      <c r="P161" s="118"/>
      <c r="Q161" s="118"/>
      <c r="R161" s="118"/>
      <c r="S161" s="118"/>
      <c r="T161" s="119"/>
      <c r="U161" s="40">
        <v>144</v>
      </c>
    </row>
    <row r="162" spans="2:21" ht="15" x14ac:dyDescent="0.2">
      <c r="B162" s="115"/>
      <c r="C162" s="116"/>
      <c r="D162" s="116"/>
      <c r="E162" s="116"/>
      <c r="F162" s="117"/>
      <c r="G162" s="117"/>
      <c r="H162" s="117"/>
      <c r="I162" s="116"/>
      <c r="J162" s="116"/>
      <c r="K162" s="116"/>
      <c r="L162" s="116"/>
      <c r="M162" s="116"/>
      <c r="N162" s="116"/>
      <c r="O162" s="118"/>
      <c r="P162" s="118"/>
      <c r="Q162" s="118"/>
      <c r="R162" s="118"/>
      <c r="S162" s="118"/>
      <c r="T162" s="119"/>
      <c r="U162" s="39">
        <v>145</v>
      </c>
    </row>
    <row r="163" spans="2:21" ht="15" x14ac:dyDescent="0.2">
      <c r="B163" s="115"/>
      <c r="C163" s="116"/>
      <c r="D163" s="116"/>
      <c r="E163" s="116"/>
      <c r="F163" s="117"/>
      <c r="G163" s="117"/>
      <c r="H163" s="117"/>
      <c r="I163" s="116"/>
      <c r="J163" s="116"/>
      <c r="K163" s="116"/>
      <c r="L163" s="116"/>
      <c r="M163" s="116"/>
      <c r="N163" s="116"/>
      <c r="O163" s="118"/>
      <c r="P163" s="118"/>
      <c r="Q163" s="118"/>
      <c r="R163" s="118"/>
      <c r="S163" s="118"/>
      <c r="T163" s="119"/>
      <c r="U163" s="40">
        <v>146</v>
      </c>
    </row>
    <row r="164" spans="2:21" ht="15" x14ac:dyDescent="0.2">
      <c r="B164" s="115"/>
      <c r="C164" s="116"/>
      <c r="D164" s="116"/>
      <c r="E164" s="116"/>
      <c r="F164" s="117"/>
      <c r="G164" s="117"/>
      <c r="H164" s="117"/>
      <c r="I164" s="116"/>
      <c r="J164" s="116"/>
      <c r="K164" s="116"/>
      <c r="L164" s="116"/>
      <c r="M164" s="116"/>
      <c r="N164" s="116"/>
      <c r="O164" s="118"/>
      <c r="P164" s="118"/>
      <c r="Q164" s="118"/>
      <c r="R164" s="118"/>
      <c r="S164" s="118"/>
      <c r="T164" s="119"/>
      <c r="U164" s="40">
        <v>147</v>
      </c>
    </row>
    <row r="165" spans="2:21" ht="15" x14ac:dyDescent="0.2">
      <c r="B165" s="115"/>
      <c r="C165" s="116"/>
      <c r="D165" s="116"/>
      <c r="E165" s="116"/>
      <c r="F165" s="117"/>
      <c r="G165" s="117"/>
      <c r="H165" s="117"/>
      <c r="I165" s="116"/>
      <c r="J165" s="116"/>
      <c r="K165" s="116"/>
      <c r="L165" s="116"/>
      <c r="M165" s="116"/>
      <c r="N165" s="116"/>
      <c r="O165" s="118"/>
      <c r="P165" s="118"/>
      <c r="Q165" s="118"/>
      <c r="R165" s="118"/>
      <c r="S165" s="118"/>
      <c r="T165" s="119"/>
      <c r="U165" s="39">
        <v>148</v>
      </c>
    </row>
    <row r="166" spans="2:21" ht="15" x14ac:dyDescent="0.2">
      <c r="B166" s="115"/>
      <c r="C166" s="116"/>
      <c r="D166" s="116"/>
      <c r="E166" s="116"/>
      <c r="F166" s="117"/>
      <c r="G166" s="117"/>
      <c r="H166" s="117"/>
      <c r="I166" s="116"/>
      <c r="J166" s="116"/>
      <c r="K166" s="116"/>
      <c r="L166" s="116"/>
      <c r="M166" s="116"/>
      <c r="N166" s="116"/>
      <c r="O166" s="118"/>
      <c r="P166" s="118"/>
      <c r="Q166" s="118"/>
      <c r="R166" s="118"/>
      <c r="S166" s="118"/>
      <c r="T166" s="119"/>
      <c r="U166" s="40">
        <v>149</v>
      </c>
    </row>
    <row r="167" spans="2:21" ht="15" x14ac:dyDescent="0.2">
      <c r="B167" s="115"/>
      <c r="C167" s="116"/>
      <c r="D167" s="116"/>
      <c r="E167" s="116"/>
      <c r="F167" s="117"/>
      <c r="G167" s="117"/>
      <c r="H167" s="117"/>
      <c r="I167" s="116"/>
      <c r="J167" s="116"/>
      <c r="K167" s="116"/>
      <c r="L167" s="116"/>
      <c r="M167" s="116"/>
      <c r="N167" s="116"/>
      <c r="O167" s="118"/>
      <c r="P167" s="118"/>
      <c r="Q167" s="118"/>
      <c r="R167" s="118"/>
      <c r="S167" s="118"/>
      <c r="T167" s="119"/>
      <c r="U167" s="40">
        <v>150</v>
      </c>
    </row>
    <row r="168" spans="2:21" ht="15" x14ac:dyDescent="0.2">
      <c r="B168" s="115"/>
      <c r="C168" s="116"/>
      <c r="D168" s="116"/>
      <c r="E168" s="116"/>
      <c r="F168" s="117"/>
      <c r="G168" s="117"/>
      <c r="H168" s="117"/>
      <c r="I168" s="116"/>
      <c r="J168" s="116"/>
      <c r="K168" s="116"/>
      <c r="L168" s="116"/>
      <c r="M168" s="116"/>
      <c r="N168" s="116"/>
      <c r="O168" s="118"/>
      <c r="P168" s="118"/>
      <c r="Q168" s="118"/>
      <c r="R168" s="118"/>
      <c r="S168" s="118"/>
      <c r="T168" s="119"/>
      <c r="U168" s="39">
        <v>151</v>
      </c>
    </row>
    <row r="169" spans="2:21" ht="15" x14ac:dyDescent="0.2">
      <c r="B169" s="115"/>
      <c r="C169" s="116"/>
      <c r="D169" s="116"/>
      <c r="E169" s="116"/>
      <c r="F169" s="117"/>
      <c r="G169" s="117"/>
      <c r="H169" s="117"/>
      <c r="I169" s="116"/>
      <c r="J169" s="116"/>
      <c r="K169" s="116"/>
      <c r="L169" s="116"/>
      <c r="M169" s="116"/>
      <c r="N169" s="116"/>
      <c r="O169" s="118"/>
      <c r="P169" s="118"/>
      <c r="Q169" s="118"/>
      <c r="R169" s="118"/>
      <c r="S169" s="118"/>
      <c r="T169" s="119"/>
      <c r="U169" s="40">
        <v>152</v>
      </c>
    </row>
    <row r="170" spans="2:21" ht="15" x14ac:dyDescent="0.2">
      <c r="B170" s="115"/>
      <c r="C170" s="116"/>
      <c r="D170" s="116"/>
      <c r="E170" s="116"/>
      <c r="F170" s="117"/>
      <c r="G170" s="117"/>
      <c r="H170" s="117"/>
      <c r="I170" s="116"/>
      <c r="J170" s="116"/>
      <c r="K170" s="116"/>
      <c r="L170" s="116"/>
      <c r="M170" s="116"/>
      <c r="N170" s="116"/>
      <c r="O170" s="118"/>
      <c r="P170" s="118"/>
      <c r="Q170" s="118"/>
      <c r="R170" s="118"/>
      <c r="S170" s="118"/>
      <c r="T170" s="119"/>
      <c r="U170" s="40">
        <v>153</v>
      </c>
    </row>
    <row r="171" spans="2:21" ht="15" x14ac:dyDescent="0.2">
      <c r="B171" s="115"/>
      <c r="C171" s="116"/>
      <c r="D171" s="116"/>
      <c r="E171" s="116"/>
      <c r="F171" s="117"/>
      <c r="G171" s="117"/>
      <c r="H171" s="117"/>
      <c r="I171" s="116"/>
      <c r="J171" s="116"/>
      <c r="K171" s="116"/>
      <c r="L171" s="116"/>
      <c r="M171" s="116"/>
      <c r="N171" s="116"/>
      <c r="O171" s="118"/>
      <c r="P171" s="118"/>
      <c r="Q171" s="118"/>
      <c r="R171" s="118"/>
      <c r="S171" s="118"/>
      <c r="T171" s="119"/>
      <c r="U171" s="39">
        <v>154</v>
      </c>
    </row>
    <row r="172" spans="2:21" ht="15" x14ac:dyDescent="0.2">
      <c r="B172" s="115"/>
      <c r="C172" s="116"/>
      <c r="D172" s="116"/>
      <c r="E172" s="116"/>
      <c r="F172" s="117"/>
      <c r="G172" s="117"/>
      <c r="H172" s="117"/>
      <c r="I172" s="116"/>
      <c r="J172" s="116"/>
      <c r="K172" s="116"/>
      <c r="L172" s="116"/>
      <c r="M172" s="116"/>
      <c r="N172" s="116"/>
      <c r="O172" s="118"/>
      <c r="P172" s="118"/>
      <c r="Q172" s="118"/>
      <c r="R172" s="118"/>
      <c r="S172" s="118"/>
      <c r="T172" s="119"/>
      <c r="U172" s="40">
        <v>155</v>
      </c>
    </row>
    <row r="173" spans="2:21" ht="15" x14ac:dyDescent="0.2">
      <c r="B173" s="115"/>
      <c r="C173" s="116"/>
      <c r="D173" s="116"/>
      <c r="E173" s="116"/>
      <c r="F173" s="117"/>
      <c r="G173" s="117"/>
      <c r="H173" s="117"/>
      <c r="I173" s="116"/>
      <c r="J173" s="116"/>
      <c r="K173" s="116"/>
      <c r="L173" s="116"/>
      <c r="M173" s="116"/>
      <c r="N173" s="116"/>
      <c r="O173" s="118"/>
      <c r="P173" s="118"/>
      <c r="Q173" s="118"/>
      <c r="R173" s="118"/>
      <c r="S173" s="118"/>
      <c r="T173" s="119"/>
      <c r="U173" s="40">
        <v>156</v>
      </c>
    </row>
    <row r="174" spans="2:21" ht="15" x14ac:dyDescent="0.2">
      <c r="B174" s="115"/>
      <c r="C174" s="116"/>
      <c r="D174" s="116"/>
      <c r="E174" s="116"/>
      <c r="F174" s="117"/>
      <c r="G174" s="117"/>
      <c r="H174" s="117"/>
      <c r="I174" s="116"/>
      <c r="J174" s="116"/>
      <c r="K174" s="116"/>
      <c r="L174" s="116"/>
      <c r="M174" s="116"/>
      <c r="N174" s="116"/>
      <c r="O174" s="118"/>
      <c r="P174" s="118"/>
      <c r="Q174" s="118"/>
      <c r="R174" s="118"/>
      <c r="S174" s="118"/>
      <c r="T174" s="119"/>
      <c r="U174" s="39">
        <v>157</v>
      </c>
    </row>
    <row r="175" spans="2:21" ht="15" x14ac:dyDescent="0.2">
      <c r="B175" s="115"/>
      <c r="C175" s="116"/>
      <c r="D175" s="116"/>
      <c r="E175" s="116"/>
      <c r="F175" s="117"/>
      <c r="G175" s="117"/>
      <c r="H175" s="117"/>
      <c r="I175" s="116"/>
      <c r="J175" s="116"/>
      <c r="K175" s="116"/>
      <c r="L175" s="116"/>
      <c r="M175" s="116"/>
      <c r="N175" s="116"/>
      <c r="O175" s="118"/>
      <c r="P175" s="118"/>
      <c r="Q175" s="118"/>
      <c r="R175" s="118"/>
      <c r="S175" s="118"/>
      <c r="T175" s="119"/>
      <c r="U175" s="40">
        <v>158</v>
      </c>
    </row>
    <row r="176" spans="2:21" ht="15" x14ac:dyDescent="0.2">
      <c r="B176" s="115"/>
      <c r="C176" s="116"/>
      <c r="D176" s="116"/>
      <c r="E176" s="116"/>
      <c r="F176" s="117"/>
      <c r="G176" s="117"/>
      <c r="H176" s="117"/>
      <c r="I176" s="116"/>
      <c r="J176" s="116"/>
      <c r="K176" s="116"/>
      <c r="L176" s="116"/>
      <c r="M176" s="116"/>
      <c r="N176" s="116"/>
      <c r="O176" s="118"/>
      <c r="P176" s="118"/>
      <c r="Q176" s="118"/>
      <c r="R176" s="118"/>
      <c r="S176" s="118"/>
      <c r="T176" s="119"/>
      <c r="U176" s="40">
        <v>159</v>
      </c>
    </row>
    <row r="177" spans="2:21" ht="15" x14ac:dyDescent="0.2">
      <c r="B177" s="115"/>
      <c r="C177" s="116"/>
      <c r="D177" s="116"/>
      <c r="E177" s="116"/>
      <c r="F177" s="117"/>
      <c r="G177" s="117"/>
      <c r="H177" s="117"/>
      <c r="I177" s="116"/>
      <c r="J177" s="116"/>
      <c r="K177" s="116"/>
      <c r="L177" s="116"/>
      <c r="M177" s="116"/>
      <c r="N177" s="116"/>
      <c r="O177" s="118"/>
      <c r="P177" s="118"/>
      <c r="Q177" s="118"/>
      <c r="R177" s="118"/>
      <c r="S177" s="118"/>
      <c r="T177" s="119"/>
      <c r="U177" s="39">
        <v>160</v>
      </c>
    </row>
    <row r="178" spans="2:21" ht="15" x14ac:dyDescent="0.2">
      <c r="B178" s="115"/>
      <c r="C178" s="116"/>
      <c r="D178" s="116"/>
      <c r="E178" s="116"/>
      <c r="F178" s="117"/>
      <c r="G178" s="117"/>
      <c r="H178" s="117"/>
      <c r="I178" s="116"/>
      <c r="J178" s="116"/>
      <c r="K178" s="116"/>
      <c r="L178" s="116"/>
      <c r="M178" s="116"/>
      <c r="N178" s="116"/>
      <c r="O178" s="118"/>
      <c r="P178" s="118"/>
      <c r="Q178" s="118"/>
      <c r="R178" s="118"/>
      <c r="S178" s="118"/>
      <c r="T178" s="119"/>
      <c r="U178" s="40">
        <v>161</v>
      </c>
    </row>
    <row r="179" spans="2:21" ht="15" x14ac:dyDescent="0.2">
      <c r="B179" s="115"/>
      <c r="C179" s="116"/>
      <c r="D179" s="116"/>
      <c r="E179" s="116"/>
      <c r="F179" s="117"/>
      <c r="G179" s="117"/>
      <c r="H179" s="117"/>
      <c r="I179" s="116"/>
      <c r="J179" s="116"/>
      <c r="K179" s="116"/>
      <c r="L179" s="116"/>
      <c r="M179" s="116"/>
      <c r="N179" s="116"/>
      <c r="O179" s="118"/>
      <c r="P179" s="118"/>
      <c r="Q179" s="118"/>
      <c r="R179" s="118"/>
      <c r="S179" s="118"/>
      <c r="T179" s="119"/>
      <c r="U179" s="40">
        <v>162</v>
      </c>
    </row>
    <row r="180" spans="2:21" ht="15" x14ac:dyDescent="0.2">
      <c r="B180" s="115"/>
      <c r="C180" s="116"/>
      <c r="D180" s="116"/>
      <c r="E180" s="116"/>
      <c r="F180" s="117"/>
      <c r="G180" s="117"/>
      <c r="H180" s="117"/>
      <c r="I180" s="116"/>
      <c r="J180" s="116"/>
      <c r="K180" s="116"/>
      <c r="L180" s="116"/>
      <c r="M180" s="116"/>
      <c r="N180" s="116"/>
      <c r="O180" s="118"/>
      <c r="P180" s="118"/>
      <c r="Q180" s="118"/>
      <c r="R180" s="118"/>
      <c r="S180" s="118"/>
      <c r="T180" s="119"/>
      <c r="U180" s="39">
        <v>163</v>
      </c>
    </row>
    <row r="181" spans="2:21" ht="15" x14ac:dyDescent="0.2">
      <c r="B181" s="115"/>
      <c r="C181" s="116"/>
      <c r="D181" s="116"/>
      <c r="E181" s="116"/>
      <c r="F181" s="117"/>
      <c r="G181" s="117"/>
      <c r="H181" s="117"/>
      <c r="I181" s="116"/>
      <c r="J181" s="116"/>
      <c r="K181" s="116"/>
      <c r="L181" s="116"/>
      <c r="M181" s="116"/>
      <c r="N181" s="116"/>
      <c r="O181" s="118"/>
      <c r="P181" s="118"/>
      <c r="Q181" s="118"/>
      <c r="R181" s="118"/>
      <c r="S181" s="118"/>
      <c r="T181" s="119"/>
      <c r="U181" s="40">
        <v>164</v>
      </c>
    </row>
    <row r="182" spans="2:21" ht="15" x14ac:dyDescent="0.2">
      <c r="B182" s="115"/>
      <c r="C182" s="116"/>
      <c r="D182" s="116"/>
      <c r="E182" s="116"/>
      <c r="F182" s="117"/>
      <c r="G182" s="117"/>
      <c r="H182" s="117"/>
      <c r="I182" s="116"/>
      <c r="J182" s="116"/>
      <c r="K182" s="116"/>
      <c r="L182" s="116"/>
      <c r="M182" s="116"/>
      <c r="N182" s="116"/>
      <c r="O182" s="118"/>
      <c r="P182" s="118"/>
      <c r="Q182" s="118"/>
      <c r="R182" s="118"/>
      <c r="S182" s="118"/>
      <c r="T182" s="119"/>
      <c r="U182" s="40">
        <v>165</v>
      </c>
    </row>
    <row r="183" spans="2:21" ht="15" x14ac:dyDescent="0.2">
      <c r="B183" s="115"/>
      <c r="C183" s="116"/>
      <c r="D183" s="116"/>
      <c r="E183" s="116"/>
      <c r="F183" s="117"/>
      <c r="G183" s="117"/>
      <c r="H183" s="117"/>
      <c r="I183" s="116"/>
      <c r="J183" s="116"/>
      <c r="K183" s="116"/>
      <c r="L183" s="116"/>
      <c r="M183" s="116"/>
      <c r="N183" s="116"/>
      <c r="O183" s="118"/>
      <c r="P183" s="118"/>
      <c r="Q183" s="118"/>
      <c r="R183" s="118"/>
      <c r="S183" s="118"/>
      <c r="T183" s="119"/>
      <c r="U183" s="39">
        <v>166</v>
      </c>
    </row>
    <row r="184" spans="2:21" ht="15" x14ac:dyDescent="0.2">
      <c r="B184" s="115"/>
      <c r="C184" s="116"/>
      <c r="D184" s="116"/>
      <c r="E184" s="116"/>
      <c r="F184" s="117"/>
      <c r="G184" s="117"/>
      <c r="H184" s="117"/>
      <c r="I184" s="116"/>
      <c r="J184" s="116"/>
      <c r="K184" s="116"/>
      <c r="L184" s="116"/>
      <c r="M184" s="116"/>
      <c r="N184" s="116"/>
      <c r="O184" s="118"/>
      <c r="P184" s="118"/>
      <c r="Q184" s="118"/>
      <c r="R184" s="118"/>
      <c r="S184" s="118"/>
      <c r="T184" s="119"/>
      <c r="U184" s="40">
        <v>167</v>
      </c>
    </row>
    <row r="185" spans="2:21" ht="15" x14ac:dyDescent="0.2">
      <c r="B185" s="115"/>
      <c r="C185" s="116"/>
      <c r="D185" s="116"/>
      <c r="E185" s="116"/>
      <c r="F185" s="117"/>
      <c r="G185" s="117"/>
      <c r="H185" s="117"/>
      <c r="I185" s="116"/>
      <c r="J185" s="116"/>
      <c r="K185" s="116"/>
      <c r="L185" s="116"/>
      <c r="M185" s="116"/>
      <c r="N185" s="116"/>
      <c r="O185" s="118"/>
      <c r="P185" s="118"/>
      <c r="Q185" s="118"/>
      <c r="R185" s="118"/>
      <c r="S185" s="118"/>
      <c r="T185" s="119"/>
      <c r="U185" s="40">
        <v>168</v>
      </c>
    </row>
    <row r="186" spans="2:21" ht="15" x14ac:dyDescent="0.2">
      <c r="B186" s="115"/>
      <c r="C186" s="116"/>
      <c r="D186" s="116"/>
      <c r="E186" s="116"/>
      <c r="F186" s="117"/>
      <c r="G186" s="117"/>
      <c r="H186" s="117"/>
      <c r="I186" s="116"/>
      <c r="J186" s="116"/>
      <c r="K186" s="116"/>
      <c r="L186" s="116"/>
      <c r="M186" s="116"/>
      <c r="N186" s="116"/>
      <c r="O186" s="118"/>
      <c r="P186" s="118"/>
      <c r="Q186" s="118"/>
      <c r="R186" s="118"/>
      <c r="S186" s="118"/>
      <c r="T186" s="119"/>
      <c r="U186" s="39">
        <v>169</v>
      </c>
    </row>
    <row r="187" spans="2:21" ht="15" x14ac:dyDescent="0.2">
      <c r="B187" s="115"/>
      <c r="C187" s="116"/>
      <c r="D187" s="116"/>
      <c r="E187" s="116"/>
      <c r="F187" s="117"/>
      <c r="G187" s="117"/>
      <c r="H187" s="117"/>
      <c r="I187" s="116"/>
      <c r="J187" s="116"/>
      <c r="K187" s="116"/>
      <c r="L187" s="116"/>
      <c r="M187" s="116"/>
      <c r="N187" s="116"/>
      <c r="O187" s="118"/>
      <c r="P187" s="118"/>
      <c r="Q187" s="118"/>
      <c r="R187" s="118"/>
      <c r="S187" s="118"/>
      <c r="T187" s="119"/>
      <c r="U187" s="40">
        <v>170</v>
      </c>
    </row>
    <row r="188" spans="2:21" ht="15" x14ac:dyDescent="0.2">
      <c r="B188" s="115"/>
      <c r="C188" s="116"/>
      <c r="D188" s="116"/>
      <c r="E188" s="116"/>
      <c r="F188" s="117"/>
      <c r="G188" s="117"/>
      <c r="H188" s="117"/>
      <c r="I188" s="116"/>
      <c r="J188" s="116"/>
      <c r="K188" s="116"/>
      <c r="L188" s="116"/>
      <c r="M188" s="116"/>
      <c r="N188" s="116"/>
      <c r="O188" s="118"/>
      <c r="P188" s="118"/>
      <c r="Q188" s="118"/>
      <c r="R188" s="118"/>
      <c r="S188" s="118"/>
      <c r="T188" s="119"/>
      <c r="U188" s="40">
        <v>171</v>
      </c>
    </row>
    <row r="189" spans="2:21" ht="15" x14ac:dyDescent="0.2">
      <c r="B189" s="115"/>
      <c r="C189" s="116"/>
      <c r="D189" s="116"/>
      <c r="E189" s="116"/>
      <c r="F189" s="117"/>
      <c r="G189" s="117"/>
      <c r="H189" s="117"/>
      <c r="I189" s="116"/>
      <c r="J189" s="116"/>
      <c r="K189" s="116"/>
      <c r="L189" s="116"/>
      <c r="M189" s="116"/>
      <c r="N189" s="116"/>
      <c r="O189" s="118"/>
      <c r="P189" s="118"/>
      <c r="Q189" s="118"/>
      <c r="R189" s="118"/>
      <c r="S189" s="118"/>
      <c r="T189" s="119"/>
      <c r="U189" s="39">
        <v>172</v>
      </c>
    </row>
    <row r="190" spans="2:21" ht="15" x14ac:dyDescent="0.2">
      <c r="B190" s="115"/>
      <c r="C190" s="116"/>
      <c r="D190" s="116"/>
      <c r="E190" s="116"/>
      <c r="F190" s="117"/>
      <c r="G190" s="117"/>
      <c r="H190" s="117"/>
      <c r="I190" s="116"/>
      <c r="J190" s="116"/>
      <c r="K190" s="116"/>
      <c r="L190" s="116"/>
      <c r="M190" s="116"/>
      <c r="N190" s="116"/>
      <c r="O190" s="118"/>
      <c r="P190" s="118"/>
      <c r="Q190" s="118"/>
      <c r="R190" s="118"/>
      <c r="S190" s="118"/>
      <c r="T190" s="119"/>
      <c r="U190" s="40">
        <v>173</v>
      </c>
    </row>
    <row r="191" spans="2:21" ht="15" x14ac:dyDescent="0.2">
      <c r="B191" s="115"/>
      <c r="C191" s="116"/>
      <c r="D191" s="116"/>
      <c r="E191" s="116"/>
      <c r="F191" s="117"/>
      <c r="G191" s="117"/>
      <c r="H191" s="117"/>
      <c r="I191" s="116"/>
      <c r="J191" s="116"/>
      <c r="K191" s="116"/>
      <c r="L191" s="116"/>
      <c r="M191" s="116"/>
      <c r="N191" s="116"/>
      <c r="O191" s="118"/>
      <c r="P191" s="118"/>
      <c r="Q191" s="118"/>
      <c r="R191" s="118"/>
      <c r="S191" s="118"/>
      <c r="T191" s="119"/>
      <c r="U191" s="40">
        <v>174</v>
      </c>
    </row>
    <row r="192" spans="2:21" ht="15" x14ac:dyDescent="0.2">
      <c r="B192" s="115"/>
      <c r="C192" s="116"/>
      <c r="D192" s="116"/>
      <c r="E192" s="116"/>
      <c r="F192" s="117"/>
      <c r="G192" s="117"/>
      <c r="H192" s="117"/>
      <c r="I192" s="116"/>
      <c r="J192" s="116"/>
      <c r="K192" s="116"/>
      <c r="L192" s="116"/>
      <c r="M192" s="116"/>
      <c r="N192" s="116"/>
      <c r="O192" s="118"/>
      <c r="P192" s="118"/>
      <c r="Q192" s="118"/>
      <c r="R192" s="118"/>
      <c r="S192" s="118"/>
      <c r="T192" s="119"/>
      <c r="U192" s="39">
        <v>175</v>
      </c>
    </row>
    <row r="193" spans="2:21" ht="15" x14ac:dyDescent="0.2">
      <c r="B193" s="115"/>
      <c r="C193" s="116"/>
      <c r="D193" s="116"/>
      <c r="E193" s="116"/>
      <c r="F193" s="117"/>
      <c r="G193" s="117"/>
      <c r="H193" s="117"/>
      <c r="I193" s="116"/>
      <c r="J193" s="116"/>
      <c r="K193" s="116"/>
      <c r="L193" s="116"/>
      <c r="M193" s="116"/>
      <c r="N193" s="116"/>
      <c r="O193" s="118"/>
      <c r="P193" s="118"/>
      <c r="Q193" s="118"/>
      <c r="R193" s="118"/>
      <c r="S193" s="118"/>
      <c r="T193" s="119"/>
      <c r="U193" s="40">
        <v>176</v>
      </c>
    </row>
    <row r="194" spans="2:21" ht="15" x14ac:dyDescent="0.2">
      <c r="B194" s="115"/>
      <c r="C194" s="116"/>
      <c r="D194" s="116"/>
      <c r="E194" s="116"/>
      <c r="F194" s="117"/>
      <c r="G194" s="117"/>
      <c r="H194" s="117"/>
      <c r="I194" s="116"/>
      <c r="J194" s="116"/>
      <c r="K194" s="116"/>
      <c r="L194" s="116"/>
      <c r="M194" s="116"/>
      <c r="N194" s="116"/>
      <c r="O194" s="118"/>
      <c r="P194" s="118"/>
      <c r="Q194" s="118"/>
      <c r="R194" s="118"/>
      <c r="S194" s="118"/>
      <c r="T194" s="119"/>
      <c r="U194" s="40">
        <v>177</v>
      </c>
    </row>
    <row r="195" spans="2:21" ht="15" x14ac:dyDescent="0.2">
      <c r="B195" s="115"/>
      <c r="C195" s="116"/>
      <c r="D195" s="116"/>
      <c r="E195" s="116"/>
      <c r="F195" s="117"/>
      <c r="G195" s="117"/>
      <c r="H195" s="117"/>
      <c r="I195" s="116"/>
      <c r="J195" s="116"/>
      <c r="K195" s="116"/>
      <c r="L195" s="116"/>
      <c r="M195" s="116"/>
      <c r="N195" s="116"/>
      <c r="O195" s="118"/>
      <c r="P195" s="118"/>
      <c r="Q195" s="118"/>
      <c r="R195" s="118"/>
      <c r="S195" s="118"/>
      <c r="T195" s="119"/>
      <c r="U195" s="39">
        <v>178</v>
      </c>
    </row>
    <row r="196" spans="2:21" ht="15" x14ac:dyDescent="0.2">
      <c r="B196" s="115"/>
      <c r="C196" s="116"/>
      <c r="D196" s="116"/>
      <c r="E196" s="116"/>
      <c r="F196" s="117"/>
      <c r="G196" s="117"/>
      <c r="H196" s="117"/>
      <c r="I196" s="116"/>
      <c r="J196" s="116"/>
      <c r="K196" s="116"/>
      <c r="L196" s="116"/>
      <c r="M196" s="116"/>
      <c r="N196" s="116"/>
      <c r="O196" s="118"/>
      <c r="P196" s="118"/>
      <c r="Q196" s="118"/>
      <c r="R196" s="118"/>
      <c r="S196" s="118"/>
      <c r="T196" s="119"/>
      <c r="U196" s="40">
        <v>179</v>
      </c>
    </row>
    <row r="197" spans="2:21" ht="15" x14ac:dyDescent="0.2">
      <c r="B197" s="115"/>
      <c r="C197" s="116"/>
      <c r="D197" s="116"/>
      <c r="E197" s="116"/>
      <c r="F197" s="117"/>
      <c r="G197" s="117"/>
      <c r="H197" s="117"/>
      <c r="I197" s="116"/>
      <c r="J197" s="116"/>
      <c r="K197" s="116"/>
      <c r="L197" s="116"/>
      <c r="M197" s="116"/>
      <c r="N197" s="116"/>
      <c r="O197" s="118"/>
      <c r="P197" s="118"/>
      <c r="Q197" s="118"/>
      <c r="R197" s="118"/>
      <c r="S197" s="118"/>
      <c r="T197" s="119"/>
      <c r="U197" s="40">
        <v>180</v>
      </c>
    </row>
    <row r="198" spans="2:21" ht="15" x14ac:dyDescent="0.2">
      <c r="B198" s="115"/>
      <c r="C198" s="116"/>
      <c r="D198" s="116"/>
      <c r="E198" s="116"/>
      <c r="F198" s="117"/>
      <c r="G198" s="117"/>
      <c r="H198" s="117"/>
      <c r="I198" s="116"/>
      <c r="J198" s="116"/>
      <c r="K198" s="116"/>
      <c r="L198" s="116"/>
      <c r="M198" s="116"/>
      <c r="N198" s="116"/>
      <c r="O198" s="118"/>
      <c r="P198" s="118"/>
      <c r="Q198" s="118"/>
      <c r="R198" s="118"/>
      <c r="S198" s="118"/>
      <c r="T198" s="119"/>
      <c r="U198" s="39">
        <v>181</v>
      </c>
    </row>
    <row r="199" spans="2:21" ht="15" x14ac:dyDescent="0.2">
      <c r="B199" s="115"/>
      <c r="C199" s="116"/>
      <c r="D199" s="116"/>
      <c r="E199" s="116"/>
      <c r="F199" s="117"/>
      <c r="G199" s="117"/>
      <c r="H199" s="117"/>
      <c r="I199" s="116"/>
      <c r="J199" s="116"/>
      <c r="K199" s="116"/>
      <c r="L199" s="116"/>
      <c r="M199" s="116"/>
      <c r="N199" s="116"/>
      <c r="O199" s="118"/>
      <c r="P199" s="118"/>
      <c r="Q199" s="118"/>
      <c r="R199" s="118"/>
      <c r="S199" s="118"/>
      <c r="T199" s="119"/>
      <c r="U199" s="40">
        <v>182</v>
      </c>
    </row>
    <row r="200" spans="2:21" ht="15" x14ac:dyDescent="0.2">
      <c r="B200" s="115"/>
      <c r="C200" s="116"/>
      <c r="D200" s="116"/>
      <c r="E200" s="116"/>
      <c r="F200" s="117"/>
      <c r="G200" s="117"/>
      <c r="H200" s="117"/>
      <c r="I200" s="116"/>
      <c r="J200" s="116"/>
      <c r="K200" s="116"/>
      <c r="L200" s="116"/>
      <c r="M200" s="116"/>
      <c r="N200" s="116"/>
      <c r="O200" s="118"/>
      <c r="P200" s="118"/>
      <c r="Q200" s="118"/>
      <c r="R200" s="118"/>
      <c r="S200" s="118"/>
      <c r="T200" s="119"/>
      <c r="U200" s="40">
        <v>183</v>
      </c>
    </row>
    <row r="201" spans="2:21" ht="15" x14ac:dyDescent="0.2">
      <c r="B201" s="115"/>
      <c r="C201" s="116"/>
      <c r="D201" s="116"/>
      <c r="E201" s="116"/>
      <c r="F201" s="117"/>
      <c r="G201" s="117"/>
      <c r="H201" s="117"/>
      <c r="I201" s="116"/>
      <c r="J201" s="116"/>
      <c r="K201" s="116"/>
      <c r="L201" s="116"/>
      <c r="M201" s="116"/>
      <c r="N201" s="116"/>
      <c r="O201" s="118"/>
      <c r="P201" s="118"/>
      <c r="Q201" s="118"/>
      <c r="R201" s="118"/>
      <c r="S201" s="118"/>
      <c r="T201" s="119"/>
      <c r="U201" s="39">
        <v>184</v>
      </c>
    </row>
    <row r="202" spans="2:21" ht="15" x14ac:dyDescent="0.2">
      <c r="B202" s="115"/>
      <c r="C202" s="116"/>
      <c r="D202" s="116"/>
      <c r="E202" s="116"/>
      <c r="F202" s="117"/>
      <c r="G202" s="117"/>
      <c r="H202" s="117"/>
      <c r="I202" s="116"/>
      <c r="J202" s="116"/>
      <c r="K202" s="116"/>
      <c r="L202" s="116"/>
      <c r="M202" s="116"/>
      <c r="N202" s="116"/>
      <c r="O202" s="118"/>
      <c r="P202" s="118"/>
      <c r="Q202" s="118"/>
      <c r="R202" s="118"/>
      <c r="S202" s="118"/>
      <c r="T202" s="119"/>
      <c r="U202" s="40">
        <v>185</v>
      </c>
    </row>
    <row r="203" spans="2:21" ht="15" x14ac:dyDescent="0.2">
      <c r="B203" s="115"/>
      <c r="C203" s="116"/>
      <c r="D203" s="116"/>
      <c r="E203" s="116"/>
      <c r="F203" s="117"/>
      <c r="G203" s="117"/>
      <c r="H203" s="117"/>
      <c r="I203" s="116"/>
      <c r="J203" s="116"/>
      <c r="K203" s="116"/>
      <c r="L203" s="116"/>
      <c r="M203" s="116"/>
      <c r="N203" s="116"/>
      <c r="O203" s="118"/>
      <c r="P203" s="118"/>
      <c r="Q203" s="118"/>
      <c r="R203" s="118"/>
      <c r="S203" s="118"/>
      <c r="T203" s="119"/>
      <c r="U203" s="40">
        <v>186</v>
      </c>
    </row>
    <row r="204" spans="2:21" ht="15" x14ac:dyDescent="0.2">
      <c r="B204" s="115"/>
      <c r="C204" s="116"/>
      <c r="D204" s="116"/>
      <c r="E204" s="116"/>
      <c r="F204" s="117"/>
      <c r="G204" s="117"/>
      <c r="H204" s="117"/>
      <c r="I204" s="116"/>
      <c r="J204" s="116"/>
      <c r="K204" s="116"/>
      <c r="L204" s="116"/>
      <c r="M204" s="116"/>
      <c r="N204" s="116"/>
      <c r="O204" s="118"/>
      <c r="P204" s="118"/>
      <c r="Q204" s="118"/>
      <c r="R204" s="118"/>
      <c r="S204" s="118"/>
      <c r="T204" s="119"/>
      <c r="U204" s="39">
        <v>187</v>
      </c>
    </row>
    <row r="205" spans="2:21" ht="15" x14ac:dyDescent="0.2">
      <c r="B205" s="115"/>
      <c r="C205" s="116"/>
      <c r="D205" s="116"/>
      <c r="E205" s="116"/>
      <c r="F205" s="117"/>
      <c r="G205" s="117"/>
      <c r="H205" s="117"/>
      <c r="I205" s="116"/>
      <c r="J205" s="116"/>
      <c r="K205" s="116"/>
      <c r="L205" s="116"/>
      <c r="M205" s="116"/>
      <c r="N205" s="116"/>
      <c r="O205" s="118"/>
      <c r="P205" s="118"/>
      <c r="Q205" s="118"/>
      <c r="R205" s="118"/>
      <c r="S205" s="118"/>
      <c r="T205" s="119"/>
      <c r="U205" s="40">
        <v>188</v>
      </c>
    </row>
    <row r="206" spans="2:21" ht="15" x14ac:dyDescent="0.2">
      <c r="B206" s="115"/>
      <c r="C206" s="116"/>
      <c r="D206" s="116"/>
      <c r="E206" s="116"/>
      <c r="F206" s="117"/>
      <c r="G206" s="117"/>
      <c r="H206" s="117"/>
      <c r="I206" s="116"/>
      <c r="J206" s="116"/>
      <c r="K206" s="116"/>
      <c r="L206" s="116"/>
      <c r="M206" s="116"/>
      <c r="N206" s="116"/>
      <c r="O206" s="118"/>
      <c r="P206" s="118"/>
      <c r="Q206" s="118"/>
      <c r="R206" s="118"/>
      <c r="S206" s="118"/>
      <c r="T206" s="119"/>
      <c r="U206" s="40">
        <v>189</v>
      </c>
    </row>
    <row r="207" spans="2:21" ht="15" x14ac:dyDescent="0.2">
      <c r="B207" s="115"/>
      <c r="C207" s="116"/>
      <c r="D207" s="116"/>
      <c r="E207" s="116"/>
      <c r="F207" s="117"/>
      <c r="G207" s="117"/>
      <c r="H207" s="117"/>
      <c r="I207" s="116"/>
      <c r="J207" s="116"/>
      <c r="K207" s="116"/>
      <c r="L207" s="116"/>
      <c r="M207" s="116"/>
      <c r="N207" s="116"/>
      <c r="O207" s="118"/>
      <c r="P207" s="118"/>
      <c r="Q207" s="118"/>
      <c r="R207" s="118"/>
      <c r="S207" s="118"/>
      <c r="T207" s="119"/>
      <c r="U207" s="39">
        <v>190</v>
      </c>
    </row>
    <row r="208" spans="2:21" ht="15" x14ac:dyDescent="0.2">
      <c r="B208" s="115"/>
      <c r="C208" s="116"/>
      <c r="D208" s="116"/>
      <c r="E208" s="116"/>
      <c r="F208" s="117"/>
      <c r="G208" s="117"/>
      <c r="H208" s="117"/>
      <c r="I208" s="116"/>
      <c r="J208" s="116"/>
      <c r="K208" s="116"/>
      <c r="L208" s="116"/>
      <c r="M208" s="116"/>
      <c r="N208" s="116"/>
      <c r="O208" s="118"/>
      <c r="P208" s="118"/>
      <c r="Q208" s="118"/>
      <c r="R208" s="118"/>
      <c r="S208" s="118"/>
      <c r="T208" s="119"/>
      <c r="U208" s="40">
        <v>191</v>
      </c>
    </row>
    <row r="209" spans="2:21" ht="15" x14ac:dyDescent="0.2">
      <c r="B209" s="115"/>
      <c r="C209" s="116"/>
      <c r="D209" s="116"/>
      <c r="E209" s="116"/>
      <c r="F209" s="117"/>
      <c r="G209" s="117"/>
      <c r="H209" s="117"/>
      <c r="I209" s="116"/>
      <c r="J209" s="116"/>
      <c r="K209" s="116"/>
      <c r="L209" s="116"/>
      <c r="M209" s="116"/>
      <c r="N209" s="116"/>
      <c r="O209" s="118"/>
      <c r="P209" s="118"/>
      <c r="Q209" s="118"/>
      <c r="R209" s="118"/>
      <c r="S209" s="118"/>
      <c r="T209" s="119"/>
      <c r="U209" s="40">
        <v>192</v>
      </c>
    </row>
    <row r="210" spans="2:21" ht="15" x14ac:dyDescent="0.2">
      <c r="B210" s="115"/>
      <c r="C210" s="116"/>
      <c r="D210" s="116"/>
      <c r="E210" s="116"/>
      <c r="F210" s="117"/>
      <c r="G210" s="117"/>
      <c r="H210" s="117"/>
      <c r="I210" s="116"/>
      <c r="J210" s="116"/>
      <c r="K210" s="116"/>
      <c r="L210" s="116"/>
      <c r="M210" s="116"/>
      <c r="N210" s="116"/>
      <c r="O210" s="118"/>
      <c r="P210" s="118"/>
      <c r="Q210" s="118"/>
      <c r="R210" s="118"/>
      <c r="S210" s="118"/>
      <c r="T210" s="119"/>
      <c r="U210" s="39">
        <v>193</v>
      </c>
    </row>
    <row r="211" spans="2:21" ht="15" x14ac:dyDescent="0.2">
      <c r="B211" s="115"/>
      <c r="C211" s="116"/>
      <c r="D211" s="116"/>
      <c r="E211" s="116"/>
      <c r="F211" s="117"/>
      <c r="G211" s="117"/>
      <c r="H211" s="117"/>
      <c r="I211" s="116"/>
      <c r="J211" s="116"/>
      <c r="K211" s="116"/>
      <c r="L211" s="116"/>
      <c r="M211" s="116"/>
      <c r="N211" s="116"/>
      <c r="O211" s="118"/>
      <c r="P211" s="118"/>
      <c r="Q211" s="118"/>
      <c r="R211" s="118"/>
      <c r="S211" s="118"/>
      <c r="T211" s="119"/>
      <c r="U211" s="40">
        <v>194</v>
      </c>
    </row>
    <row r="212" spans="2:21" ht="15" x14ac:dyDescent="0.2">
      <c r="B212" s="115"/>
      <c r="C212" s="116"/>
      <c r="D212" s="116"/>
      <c r="E212" s="116"/>
      <c r="F212" s="117"/>
      <c r="G212" s="117"/>
      <c r="H212" s="117"/>
      <c r="I212" s="116"/>
      <c r="J212" s="116"/>
      <c r="K212" s="116"/>
      <c r="L212" s="116"/>
      <c r="M212" s="116"/>
      <c r="N212" s="116"/>
      <c r="O212" s="118"/>
      <c r="P212" s="118"/>
      <c r="Q212" s="118"/>
      <c r="R212" s="118"/>
      <c r="S212" s="118"/>
      <c r="T212" s="119"/>
      <c r="U212" s="40">
        <v>195</v>
      </c>
    </row>
    <row r="213" spans="2:21" ht="15" x14ac:dyDescent="0.2">
      <c r="B213" s="115"/>
      <c r="C213" s="116"/>
      <c r="D213" s="116"/>
      <c r="E213" s="116"/>
      <c r="F213" s="117"/>
      <c r="G213" s="117"/>
      <c r="H213" s="117"/>
      <c r="I213" s="116"/>
      <c r="J213" s="116"/>
      <c r="K213" s="116"/>
      <c r="L213" s="116"/>
      <c r="M213" s="116"/>
      <c r="N213" s="116"/>
      <c r="O213" s="118"/>
      <c r="P213" s="118"/>
      <c r="Q213" s="118"/>
      <c r="R213" s="118"/>
      <c r="S213" s="118"/>
      <c r="T213" s="119"/>
      <c r="U213" s="39">
        <v>196</v>
      </c>
    </row>
    <row r="214" spans="2:21" ht="15" x14ac:dyDescent="0.2">
      <c r="B214" s="115"/>
      <c r="C214" s="116"/>
      <c r="D214" s="116"/>
      <c r="E214" s="116"/>
      <c r="F214" s="117"/>
      <c r="G214" s="117"/>
      <c r="H214" s="117"/>
      <c r="I214" s="116"/>
      <c r="J214" s="116"/>
      <c r="K214" s="116"/>
      <c r="L214" s="116"/>
      <c r="M214" s="116"/>
      <c r="N214" s="116"/>
      <c r="O214" s="118"/>
      <c r="P214" s="118"/>
      <c r="Q214" s="118"/>
      <c r="R214" s="118"/>
      <c r="S214" s="118"/>
      <c r="T214" s="119"/>
      <c r="U214" s="40">
        <v>197</v>
      </c>
    </row>
    <row r="215" spans="2:21" ht="15" x14ac:dyDescent="0.2">
      <c r="B215" s="115"/>
      <c r="C215" s="116"/>
      <c r="D215" s="116"/>
      <c r="E215" s="116"/>
      <c r="F215" s="117"/>
      <c r="G215" s="117"/>
      <c r="H215" s="117"/>
      <c r="I215" s="116"/>
      <c r="J215" s="116"/>
      <c r="K215" s="116"/>
      <c r="L215" s="116"/>
      <c r="M215" s="116"/>
      <c r="N215" s="116"/>
      <c r="O215" s="118"/>
      <c r="P215" s="118"/>
      <c r="Q215" s="118"/>
      <c r="R215" s="118"/>
      <c r="S215" s="118"/>
      <c r="T215" s="119"/>
      <c r="U215" s="40">
        <v>198</v>
      </c>
    </row>
    <row r="216" spans="2:21" ht="15" x14ac:dyDescent="0.2">
      <c r="B216" s="115"/>
      <c r="C216" s="116"/>
      <c r="D216" s="116"/>
      <c r="E216" s="116"/>
      <c r="F216" s="117"/>
      <c r="G216" s="117"/>
      <c r="H216" s="117"/>
      <c r="I216" s="116"/>
      <c r="J216" s="116"/>
      <c r="K216" s="116"/>
      <c r="L216" s="116"/>
      <c r="M216" s="116"/>
      <c r="N216" s="116"/>
      <c r="O216" s="118"/>
      <c r="P216" s="118"/>
      <c r="Q216" s="118"/>
      <c r="R216" s="118"/>
      <c r="S216" s="118"/>
      <c r="T216" s="119"/>
      <c r="U216" s="39">
        <v>199</v>
      </c>
    </row>
    <row r="217" spans="2:21" ht="15" x14ac:dyDescent="0.2">
      <c r="B217" s="115"/>
      <c r="C217" s="116"/>
      <c r="D217" s="116"/>
      <c r="E217" s="116"/>
      <c r="F217" s="117"/>
      <c r="G217" s="117"/>
      <c r="H217" s="117"/>
      <c r="I217" s="116"/>
      <c r="J217" s="116"/>
      <c r="K217" s="116"/>
      <c r="L217" s="116"/>
      <c r="M217" s="116"/>
      <c r="N217" s="116"/>
      <c r="O217" s="118"/>
      <c r="P217" s="118"/>
      <c r="Q217" s="118"/>
      <c r="R217" s="118"/>
      <c r="S217" s="118"/>
      <c r="T217" s="119"/>
      <c r="U217" s="40">
        <v>200</v>
      </c>
    </row>
    <row r="218" spans="2:21" ht="15" x14ac:dyDescent="0.2">
      <c r="B218" s="115"/>
      <c r="C218" s="116"/>
      <c r="D218" s="116"/>
      <c r="E218" s="116"/>
      <c r="F218" s="117"/>
      <c r="G218" s="117"/>
      <c r="H218" s="117"/>
      <c r="I218" s="116"/>
      <c r="J218" s="116"/>
      <c r="K218" s="116"/>
      <c r="L218" s="116"/>
      <c r="M218" s="116"/>
      <c r="N218" s="116"/>
      <c r="O218" s="118"/>
      <c r="P218" s="118"/>
      <c r="Q218" s="118"/>
      <c r="R218" s="118"/>
      <c r="S218" s="118"/>
      <c r="T218" s="119"/>
      <c r="U218" s="40">
        <v>201</v>
      </c>
    </row>
    <row r="219" spans="2:21" ht="15" x14ac:dyDescent="0.2">
      <c r="B219" s="115"/>
      <c r="C219" s="116"/>
      <c r="D219" s="116"/>
      <c r="E219" s="116"/>
      <c r="F219" s="117"/>
      <c r="G219" s="117"/>
      <c r="H219" s="117"/>
      <c r="I219" s="116"/>
      <c r="J219" s="116"/>
      <c r="K219" s="116"/>
      <c r="L219" s="116"/>
      <c r="M219" s="116"/>
      <c r="N219" s="116"/>
      <c r="O219" s="118"/>
      <c r="P219" s="118"/>
      <c r="Q219" s="118"/>
      <c r="R219" s="118"/>
      <c r="S219" s="118"/>
      <c r="T219" s="119"/>
      <c r="U219" s="39">
        <v>202</v>
      </c>
    </row>
    <row r="220" spans="2:21" ht="15" x14ac:dyDescent="0.2">
      <c r="B220" s="115"/>
      <c r="C220" s="116"/>
      <c r="D220" s="116"/>
      <c r="E220" s="116"/>
      <c r="F220" s="117"/>
      <c r="G220" s="117"/>
      <c r="H220" s="117"/>
      <c r="I220" s="116"/>
      <c r="J220" s="116"/>
      <c r="K220" s="116"/>
      <c r="L220" s="116"/>
      <c r="M220" s="116"/>
      <c r="N220" s="116"/>
      <c r="O220" s="118"/>
      <c r="P220" s="118"/>
      <c r="Q220" s="118"/>
      <c r="R220" s="118"/>
      <c r="S220" s="118"/>
      <c r="T220" s="119"/>
      <c r="U220" s="40">
        <v>203</v>
      </c>
    </row>
    <row r="221" spans="2:21" ht="15" x14ac:dyDescent="0.2">
      <c r="B221" s="115"/>
      <c r="C221" s="116"/>
      <c r="D221" s="116"/>
      <c r="E221" s="116"/>
      <c r="F221" s="117"/>
      <c r="G221" s="117"/>
      <c r="H221" s="117"/>
      <c r="I221" s="116"/>
      <c r="J221" s="116"/>
      <c r="K221" s="116"/>
      <c r="L221" s="116"/>
      <c r="M221" s="116"/>
      <c r="N221" s="116"/>
      <c r="O221" s="118"/>
      <c r="P221" s="118"/>
      <c r="Q221" s="118"/>
      <c r="R221" s="118"/>
      <c r="S221" s="118"/>
      <c r="T221" s="119"/>
      <c r="U221" s="40">
        <v>204</v>
      </c>
    </row>
    <row r="222" spans="2:21" ht="15" x14ac:dyDescent="0.2">
      <c r="B222" s="115"/>
      <c r="C222" s="116"/>
      <c r="D222" s="116"/>
      <c r="E222" s="116"/>
      <c r="F222" s="117"/>
      <c r="G222" s="117"/>
      <c r="H222" s="117"/>
      <c r="I222" s="116"/>
      <c r="J222" s="116"/>
      <c r="K222" s="116"/>
      <c r="L222" s="116"/>
      <c r="M222" s="116"/>
      <c r="N222" s="116"/>
      <c r="O222" s="118"/>
      <c r="P222" s="118"/>
      <c r="Q222" s="118"/>
      <c r="R222" s="118"/>
      <c r="S222" s="118"/>
      <c r="T222" s="119"/>
      <c r="U222" s="39">
        <v>205</v>
      </c>
    </row>
    <row r="223" spans="2:21" ht="15" x14ac:dyDescent="0.2">
      <c r="B223" s="115"/>
      <c r="C223" s="116"/>
      <c r="D223" s="116"/>
      <c r="E223" s="116"/>
      <c r="F223" s="117"/>
      <c r="G223" s="117"/>
      <c r="H223" s="117"/>
      <c r="I223" s="116"/>
      <c r="J223" s="116"/>
      <c r="K223" s="116"/>
      <c r="L223" s="116"/>
      <c r="M223" s="116"/>
      <c r="N223" s="116"/>
      <c r="O223" s="118"/>
      <c r="P223" s="118"/>
      <c r="Q223" s="118"/>
      <c r="R223" s="118"/>
      <c r="S223" s="118"/>
      <c r="T223" s="119"/>
      <c r="U223" s="40">
        <v>206</v>
      </c>
    </row>
    <row r="224" spans="2:21" ht="15" x14ac:dyDescent="0.2">
      <c r="B224" s="115"/>
      <c r="C224" s="116"/>
      <c r="D224" s="116"/>
      <c r="E224" s="116"/>
      <c r="F224" s="117"/>
      <c r="G224" s="117"/>
      <c r="H224" s="117"/>
      <c r="I224" s="116"/>
      <c r="J224" s="116"/>
      <c r="K224" s="116"/>
      <c r="L224" s="116"/>
      <c r="M224" s="116"/>
      <c r="N224" s="116"/>
      <c r="O224" s="118"/>
      <c r="P224" s="118"/>
      <c r="Q224" s="118"/>
      <c r="R224" s="118"/>
      <c r="S224" s="118"/>
      <c r="T224" s="119"/>
      <c r="U224" s="40">
        <v>207</v>
      </c>
    </row>
    <row r="225" spans="2:21" ht="15" x14ac:dyDescent="0.2">
      <c r="B225" s="115"/>
      <c r="C225" s="116"/>
      <c r="D225" s="116"/>
      <c r="E225" s="116"/>
      <c r="F225" s="117"/>
      <c r="G225" s="117"/>
      <c r="H225" s="117"/>
      <c r="I225" s="116"/>
      <c r="J225" s="116"/>
      <c r="K225" s="116"/>
      <c r="L225" s="116"/>
      <c r="M225" s="116"/>
      <c r="N225" s="116"/>
      <c r="O225" s="118"/>
      <c r="P225" s="118"/>
      <c r="Q225" s="118"/>
      <c r="R225" s="118"/>
      <c r="S225" s="118"/>
      <c r="T225" s="119"/>
      <c r="U225" s="39">
        <v>208</v>
      </c>
    </row>
    <row r="226" spans="2:21" ht="15" x14ac:dyDescent="0.2">
      <c r="B226" s="115"/>
      <c r="C226" s="116"/>
      <c r="D226" s="116"/>
      <c r="E226" s="116"/>
      <c r="F226" s="117"/>
      <c r="G226" s="117"/>
      <c r="H226" s="117"/>
      <c r="I226" s="116"/>
      <c r="J226" s="116"/>
      <c r="K226" s="116"/>
      <c r="L226" s="116"/>
      <c r="M226" s="116"/>
      <c r="N226" s="116"/>
      <c r="O226" s="118"/>
      <c r="P226" s="118"/>
      <c r="Q226" s="118"/>
      <c r="R226" s="118"/>
      <c r="S226" s="118"/>
      <c r="T226" s="119"/>
      <c r="U226" s="40">
        <v>209</v>
      </c>
    </row>
    <row r="227" spans="2:21" ht="15" x14ac:dyDescent="0.2">
      <c r="B227" s="115"/>
      <c r="C227" s="116"/>
      <c r="D227" s="116"/>
      <c r="E227" s="116"/>
      <c r="F227" s="117"/>
      <c r="G227" s="117"/>
      <c r="H227" s="117"/>
      <c r="I227" s="116"/>
      <c r="J227" s="116"/>
      <c r="K227" s="116"/>
      <c r="L227" s="116"/>
      <c r="M227" s="116"/>
      <c r="N227" s="116"/>
      <c r="O227" s="118"/>
      <c r="P227" s="118"/>
      <c r="Q227" s="118"/>
      <c r="R227" s="118"/>
      <c r="S227" s="118"/>
      <c r="T227" s="119"/>
      <c r="U227" s="40">
        <v>210</v>
      </c>
    </row>
    <row r="228" spans="2:21" ht="15" x14ac:dyDescent="0.2">
      <c r="B228" s="115"/>
      <c r="C228" s="116"/>
      <c r="D228" s="116"/>
      <c r="E228" s="116"/>
      <c r="F228" s="117"/>
      <c r="G228" s="117"/>
      <c r="H228" s="117"/>
      <c r="I228" s="116"/>
      <c r="J228" s="116"/>
      <c r="K228" s="116"/>
      <c r="L228" s="116"/>
      <c r="M228" s="116"/>
      <c r="N228" s="116"/>
      <c r="O228" s="118"/>
      <c r="P228" s="118"/>
      <c r="Q228" s="118"/>
      <c r="R228" s="118"/>
      <c r="S228" s="118"/>
      <c r="T228" s="119"/>
      <c r="U228" s="39">
        <v>211</v>
      </c>
    </row>
    <row r="229" spans="2:21" ht="15" x14ac:dyDescent="0.2">
      <c r="B229" s="115"/>
      <c r="C229" s="116"/>
      <c r="D229" s="116"/>
      <c r="E229" s="116"/>
      <c r="F229" s="117"/>
      <c r="G229" s="117"/>
      <c r="H229" s="117"/>
      <c r="I229" s="116"/>
      <c r="J229" s="116"/>
      <c r="K229" s="116"/>
      <c r="L229" s="116"/>
      <c r="M229" s="116"/>
      <c r="N229" s="116"/>
      <c r="O229" s="118"/>
      <c r="P229" s="118"/>
      <c r="Q229" s="118"/>
      <c r="R229" s="118"/>
      <c r="S229" s="118"/>
      <c r="T229" s="119"/>
      <c r="U229" s="40">
        <v>212</v>
      </c>
    </row>
    <row r="230" spans="2:21" ht="15" x14ac:dyDescent="0.2">
      <c r="B230" s="115"/>
      <c r="C230" s="116"/>
      <c r="D230" s="116"/>
      <c r="E230" s="116"/>
      <c r="F230" s="117"/>
      <c r="G230" s="117"/>
      <c r="H230" s="117"/>
      <c r="I230" s="116"/>
      <c r="J230" s="116"/>
      <c r="K230" s="116"/>
      <c r="L230" s="116"/>
      <c r="M230" s="116"/>
      <c r="N230" s="116"/>
      <c r="O230" s="118"/>
      <c r="P230" s="118"/>
      <c r="Q230" s="118"/>
      <c r="R230" s="118"/>
      <c r="S230" s="118"/>
      <c r="T230" s="119"/>
      <c r="U230" s="40">
        <v>213</v>
      </c>
    </row>
    <row r="231" spans="2:21" ht="15" x14ac:dyDescent="0.2">
      <c r="B231" s="115"/>
      <c r="C231" s="116"/>
      <c r="D231" s="116"/>
      <c r="E231" s="116"/>
      <c r="F231" s="117"/>
      <c r="G231" s="117"/>
      <c r="H231" s="117"/>
      <c r="I231" s="116"/>
      <c r="J231" s="116"/>
      <c r="K231" s="116"/>
      <c r="L231" s="116"/>
      <c r="M231" s="116"/>
      <c r="N231" s="116"/>
      <c r="O231" s="118"/>
      <c r="P231" s="118"/>
      <c r="Q231" s="118"/>
      <c r="R231" s="118"/>
      <c r="S231" s="118"/>
      <c r="T231" s="119"/>
      <c r="U231" s="39">
        <v>214</v>
      </c>
    </row>
    <row r="232" spans="2:21" ht="15" x14ac:dyDescent="0.2">
      <c r="B232" s="115"/>
      <c r="C232" s="116"/>
      <c r="D232" s="116"/>
      <c r="E232" s="116"/>
      <c r="F232" s="117"/>
      <c r="G232" s="117"/>
      <c r="H232" s="117"/>
      <c r="I232" s="116"/>
      <c r="J232" s="116"/>
      <c r="K232" s="116"/>
      <c r="L232" s="116"/>
      <c r="M232" s="116"/>
      <c r="N232" s="116"/>
      <c r="O232" s="118"/>
      <c r="P232" s="118"/>
      <c r="Q232" s="118"/>
      <c r="R232" s="118"/>
      <c r="S232" s="118"/>
      <c r="T232" s="119"/>
      <c r="U232" s="40">
        <v>215</v>
      </c>
    </row>
    <row r="233" spans="2:21" ht="15" x14ac:dyDescent="0.2">
      <c r="B233" s="115"/>
      <c r="C233" s="116"/>
      <c r="D233" s="116"/>
      <c r="E233" s="116"/>
      <c r="F233" s="117"/>
      <c r="G233" s="117"/>
      <c r="H233" s="117"/>
      <c r="I233" s="116"/>
      <c r="J233" s="116"/>
      <c r="K233" s="116"/>
      <c r="L233" s="116"/>
      <c r="M233" s="116"/>
      <c r="N233" s="116"/>
      <c r="O233" s="118"/>
      <c r="P233" s="118"/>
      <c r="Q233" s="118"/>
      <c r="R233" s="118"/>
      <c r="S233" s="118"/>
      <c r="T233" s="119"/>
      <c r="U233" s="40">
        <v>216</v>
      </c>
    </row>
    <row r="234" spans="2:21" ht="15" x14ac:dyDescent="0.2">
      <c r="B234" s="115"/>
      <c r="C234" s="116"/>
      <c r="D234" s="116"/>
      <c r="E234" s="116"/>
      <c r="F234" s="117"/>
      <c r="G234" s="117"/>
      <c r="H234" s="117"/>
      <c r="I234" s="116"/>
      <c r="J234" s="116"/>
      <c r="K234" s="116"/>
      <c r="L234" s="116"/>
      <c r="M234" s="116"/>
      <c r="N234" s="116"/>
      <c r="O234" s="118"/>
      <c r="P234" s="118"/>
      <c r="Q234" s="118"/>
      <c r="R234" s="118"/>
      <c r="S234" s="118"/>
      <c r="T234" s="119"/>
      <c r="U234" s="39">
        <v>217</v>
      </c>
    </row>
    <row r="235" spans="2:21" ht="15" x14ac:dyDescent="0.2">
      <c r="B235" s="115"/>
      <c r="C235" s="116"/>
      <c r="D235" s="116"/>
      <c r="E235" s="116"/>
      <c r="F235" s="117"/>
      <c r="G235" s="117"/>
      <c r="H235" s="117"/>
      <c r="I235" s="116"/>
      <c r="J235" s="116"/>
      <c r="K235" s="116"/>
      <c r="L235" s="116"/>
      <c r="M235" s="116"/>
      <c r="N235" s="116"/>
      <c r="O235" s="118"/>
      <c r="P235" s="118"/>
      <c r="Q235" s="118"/>
      <c r="R235" s="118"/>
      <c r="S235" s="118"/>
      <c r="T235" s="119"/>
      <c r="U235" s="40">
        <v>218</v>
      </c>
    </row>
    <row r="236" spans="2:21" ht="15" x14ac:dyDescent="0.2">
      <c r="B236" s="115"/>
      <c r="C236" s="116"/>
      <c r="D236" s="116"/>
      <c r="E236" s="116"/>
      <c r="F236" s="117"/>
      <c r="G236" s="117"/>
      <c r="H236" s="117"/>
      <c r="I236" s="116"/>
      <c r="J236" s="116"/>
      <c r="K236" s="116"/>
      <c r="L236" s="116"/>
      <c r="M236" s="116"/>
      <c r="N236" s="116"/>
      <c r="O236" s="118"/>
      <c r="P236" s="118"/>
      <c r="Q236" s="118"/>
      <c r="R236" s="118"/>
      <c r="S236" s="118"/>
      <c r="T236" s="119"/>
      <c r="U236" s="40">
        <v>219</v>
      </c>
    </row>
    <row r="237" spans="2:21" ht="15" x14ac:dyDescent="0.2">
      <c r="B237" s="115"/>
      <c r="C237" s="116"/>
      <c r="D237" s="116"/>
      <c r="E237" s="116"/>
      <c r="F237" s="117"/>
      <c r="G237" s="117"/>
      <c r="H237" s="117"/>
      <c r="I237" s="116"/>
      <c r="J237" s="116"/>
      <c r="K237" s="116"/>
      <c r="L237" s="116"/>
      <c r="M237" s="116"/>
      <c r="N237" s="116"/>
      <c r="O237" s="118"/>
      <c r="P237" s="118"/>
      <c r="Q237" s="118"/>
      <c r="R237" s="118"/>
      <c r="S237" s="118"/>
      <c r="T237" s="119"/>
      <c r="U237" s="39">
        <v>220</v>
      </c>
    </row>
    <row r="238" spans="2:21" ht="15" x14ac:dyDescent="0.2">
      <c r="B238" s="115"/>
      <c r="C238" s="116"/>
      <c r="D238" s="116"/>
      <c r="E238" s="116"/>
      <c r="F238" s="117"/>
      <c r="G238" s="117"/>
      <c r="H238" s="117"/>
      <c r="I238" s="116"/>
      <c r="J238" s="116"/>
      <c r="K238" s="116"/>
      <c r="L238" s="116"/>
      <c r="M238" s="116"/>
      <c r="N238" s="116"/>
      <c r="O238" s="118"/>
      <c r="P238" s="118"/>
      <c r="Q238" s="118"/>
      <c r="R238" s="118"/>
      <c r="S238" s="118"/>
      <c r="T238" s="119"/>
      <c r="U238" s="40">
        <v>221</v>
      </c>
    </row>
    <row r="239" spans="2:21" ht="15" x14ac:dyDescent="0.2">
      <c r="B239" s="115"/>
      <c r="C239" s="116"/>
      <c r="D239" s="116"/>
      <c r="E239" s="116"/>
      <c r="F239" s="117"/>
      <c r="G239" s="117"/>
      <c r="H239" s="117"/>
      <c r="I239" s="116"/>
      <c r="J239" s="116"/>
      <c r="K239" s="116"/>
      <c r="L239" s="116"/>
      <c r="M239" s="116"/>
      <c r="N239" s="116"/>
      <c r="O239" s="118"/>
      <c r="P239" s="118"/>
      <c r="Q239" s="118"/>
      <c r="R239" s="118"/>
      <c r="S239" s="118"/>
      <c r="T239" s="119"/>
      <c r="U239" s="40">
        <v>222</v>
      </c>
    </row>
    <row r="240" spans="2:21" ht="15" x14ac:dyDescent="0.2">
      <c r="B240" s="115"/>
      <c r="C240" s="116"/>
      <c r="D240" s="116"/>
      <c r="E240" s="116"/>
      <c r="F240" s="117"/>
      <c r="G240" s="117"/>
      <c r="H240" s="117"/>
      <c r="I240" s="116"/>
      <c r="J240" s="116"/>
      <c r="K240" s="116"/>
      <c r="L240" s="116"/>
      <c r="M240" s="116"/>
      <c r="N240" s="116"/>
      <c r="O240" s="118"/>
      <c r="P240" s="118"/>
      <c r="Q240" s="118"/>
      <c r="R240" s="118"/>
      <c r="S240" s="118"/>
      <c r="T240" s="119"/>
      <c r="U240" s="39">
        <v>223</v>
      </c>
    </row>
    <row r="241" spans="2:21" ht="15" x14ac:dyDescent="0.2">
      <c r="B241" s="115"/>
      <c r="C241" s="116"/>
      <c r="D241" s="116"/>
      <c r="E241" s="116"/>
      <c r="F241" s="117"/>
      <c r="G241" s="117"/>
      <c r="H241" s="117"/>
      <c r="I241" s="116"/>
      <c r="J241" s="116"/>
      <c r="K241" s="116"/>
      <c r="L241" s="116"/>
      <c r="M241" s="116"/>
      <c r="N241" s="116"/>
      <c r="O241" s="118"/>
      <c r="P241" s="118"/>
      <c r="Q241" s="118"/>
      <c r="R241" s="118"/>
      <c r="S241" s="118"/>
      <c r="T241" s="119"/>
      <c r="U241" s="40">
        <v>224</v>
      </c>
    </row>
    <row r="242" spans="2:21" ht="15" x14ac:dyDescent="0.2">
      <c r="B242" s="115"/>
      <c r="C242" s="116"/>
      <c r="D242" s="116"/>
      <c r="E242" s="116"/>
      <c r="F242" s="117"/>
      <c r="G242" s="117"/>
      <c r="H242" s="117"/>
      <c r="I242" s="116"/>
      <c r="J242" s="116"/>
      <c r="K242" s="116"/>
      <c r="L242" s="116"/>
      <c r="M242" s="116"/>
      <c r="N242" s="116"/>
      <c r="O242" s="118"/>
      <c r="P242" s="118"/>
      <c r="Q242" s="118"/>
      <c r="R242" s="118"/>
      <c r="S242" s="118"/>
      <c r="T242" s="119"/>
      <c r="U242" s="40">
        <v>225</v>
      </c>
    </row>
    <row r="243" spans="2:21" ht="15" x14ac:dyDescent="0.2">
      <c r="B243" s="115"/>
      <c r="C243" s="116"/>
      <c r="D243" s="116"/>
      <c r="E243" s="116"/>
      <c r="F243" s="117"/>
      <c r="G243" s="117"/>
      <c r="H243" s="117"/>
      <c r="I243" s="116"/>
      <c r="J243" s="116"/>
      <c r="K243" s="116"/>
      <c r="L243" s="116"/>
      <c r="M243" s="116"/>
      <c r="N243" s="116"/>
      <c r="O243" s="118"/>
      <c r="P243" s="118"/>
      <c r="Q243" s="118"/>
      <c r="R243" s="118"/>
      <c r="S243" s="118"/>
      <c r="T243" s="119"/>
      <c r="U243" s="39">
        <v>226</v>
      </c>
    </row>
    <row r="244" spans="2:21" ht="15" x14ac:dyDescent="0.2">
      <c r="B244" s="115"/>
      <c r="C244" s="116"/>
      <c r="D244" s="116"/>
      <c r="E244" s="116"/>
      <c r="F244" s="117"/>
      <c r="G244" s="117"/>
      <c r="H244" s="117"/>
      <c r="I244" s="116"/>
      <c r="J244" s="116"/>
      <c r="K244" s="116"/>
      <c r="L244" s="116"/>
      <c r="M244" s="116"/>
      <c r="N244" s="116"/>
      <c r="O244" s="118"/>
      <c r="P244" s="118"/>
      <c r="Q244" s="118"/>
      <c r="R244" s="118"/>
      <c r="S244" s="118"/>
      <c r="T244" s="119"/>
      <c r="U244" s="40">
        <v>227</v>
      </c>
    </row>
    <row r="245" spans="2:21" ht="15" x14ac:dyDescent="0.2">
      <c r="B245" s="115"/>
      <c r="C245" s="116"/>
      <c r="D245" s="116"/>
      <c r="E245" s="116"/>
      <c r="F245" s="117"/>
      <c r="G245" s="117"/>
      <c r="H245" s="117"/>
      <c r="I245" s="116"/>
      <c r="J245" s="116"/>
      <c r="K245" s="116"/>
      <c r="L245" s="116"/>
      <c r="M245" s="116"/>
      <c r="N245" s="116"/>
      <c r="O245" s="118"/>
      <c r="P245" s="118"/>
      <c r="Q245" s="118"/>
      <c r="R245" s="118"/>
      <c r="S245" s="118"/>
      <c r="T245" s="119"/>
      <c r="U245" s="40">
        <v>228</v>
      </c>
    </row>
    <row r="246" spans="2:21" ht="15" x14ac:dyDescent="0.2">
      <c r="B246" s="115"/>
      <c r="C246" s="116"/>
      <c r="D246" s="116"/>
      <c r="E246" s="116"/>
      <c r="F246" s="117"/>
      <c r="G246" s="117"/>
      <c r="H246" s="117"/>
      <c r="I246" s="116"/>
      <c r="J246" s="116"/>
      <c r="K246" s="116"/>
      <c r="L246" s="116"/>
      <c r="M246" s="116"/>
      <c r="N246" s="116"/>
      <c r="O246" s="118"/>
      <c r="P246" s="118"/>
      <c r="Q246" s="118"/>
      <c r="R246" s="118"/>
      <c r="S246" s="118"/>
      <c r="T246" s="119"/>
      <c r="U246" s="39">
        <v>229</v>
      </c>
    </row>
    <row r="247" spans="2:21" ht="15" x14ac:dyDescent="0.2">
      <c r="B247" s="115"/>
      <c r="C247" s="116"/>
      <c r="D247" s="116"/>
      <c r="E247" s="116"/>
      <c r="F247" s="117"/>
      <c r="G247" s="117"/>
      <c r="H247" s="117"/>
      <c r="I247" s="116"/>
      <c r="J247" s="116"/>
      <c r="K247" s="116"/>
      <c r="L247" s="116"/>
      <c r="M247" s="116"/>
      <c r="N247" s="116"/>
      <c r="O247" s="118"/>
      <c r="P247" s="118"/>
      <c r="Q247" s="118"/>
      <c r="R247" s="118"/>
      <c r="S247" s="118"/>
      <c r="T247" s="119"/>
      <c r="U247" s="40">
        <v>230</v>
      </c>
    </row>
    <row r="248" spans="2:21" ht="15" x14ac:dyDescent="0.2">
      <c r="B248" s="115"/>
      <c r="C248" s="116"/>
      <c r="D248" s="116"/>
      <c r="E248" s="116"/>
      <c r="F248" s="117"/>
      <c r="G248" s="117"/>
      <c r="H248" s="117"/>
      <c r="I248" s="116"/>
      <c r="J248" s="116"/>
      <c r="K248" s="116"/>
      <c r="L248" s="116"/>
      <c r="M248" s="116"/>
      <c r="N248" s="116"/>
      <c r="O248" s="118"/>
      <c r="P248" s="118"/>
      <c r="Q248" s="118"/>
      <c r="R248" s="118"/>
      <c r="S248" s="118"/>
      <c r="T248" s="119"/>
      <c r="U248" s="40">
        <v>231</v>
      </c>
    </row>
    <row r="249" spans="2:21" ht="15" x14ac:dyDescent="0.2">
      <c r="B249" s="115"/>
      <c r="C249" s="116"/>
      <c r="D249" s="116"/>
      <c r="E249" s="116"/>
      <c r="F249" s="117"/>
      <c r="G249" s="117"/>
      <c r="H249" s="117"/>
      <c r="I249" s="116"/>
      <c r="J249" s="116"/>
      <c r="K249" s="116"/>
      <c r="L249" s="116"/>
      <c r="M249" s="116"/>
      <c r="N249" s="116"/>
      <c r="O249" s="118"/>
      <c r="P249" s="118"/>
      <c r="Q249" s="118"/>
      <c r="R249" s="118"/>
      <c r="S249" s="118"/>
      <c r="T249" s="119"/>
      <c r="U249" s="39">
        <v>232</v>
      </c>
    </row>
    <row r="250" spans="2:21" ht="15" x14ac:dyDescent="0.2">
      <c r="B250" s="115"/>
      <c r="C250" s="116"/>
      <c r="D250" s="116"/>
      <c r="E250" s="116"/>
      <c r="F250" s="117"/>
      <c r="G250" s="117"/>
      <c r="H250" s="117"/>
      <c r="I250" s="116"/>
      <c r="J250" s="116"/>
      <c r="K250" s="116"/>
      <c r="L250" s="116"/>
      <c r="M250" s="116"/>
      <c r="N250" s="116"/>
      <c r="O250" s="118"/>
      <c r="P250" s="118"/>
      <c r="Q250" s="118"/>
      <c r="R250" s="118"/>
      <c r="S250" s="118"/>
      <c r="T250" s="119"/>
      <c r="U250" s="40">
        <v>233</v>
      </c>
    </row>
    <row r="251" spans="2:21" ht="15" x14ac:dyDescent="0.2">
      <c r="B251" s="115"/>
      <c r="C251" s="116"/>
      <c r="D251" s="116"/>
      <c r="E251" s="116"/>
      <c r="F251" s="117"/>
      <c r="G251" s="117"/>
      <c r="H251" s="117"/>
      <c r="I251" s="116"/>
      <c r="J251" s="116"/>
      <c r="K251" s="116"/>
      <c r="L251" s="116"/>
      <c r="M251" s="116"/>
      <c r="N251" s="116"/>
      <c r="O251" s="118"/>
      <c r="P251" s="118"/>
      <c r="Q251" s="118"/>
      <c r="R251" s="118"/>
      <c r="S251" s="118"/>
      <c r="T251" s="119"/>
      <c r="U251" s="40">
        <v>234</v>
      </c>
    </row>
    <row r="252" spans="2:21" ht="15" x14ac:dyDescent="0.2">
      <c r="B252" s="115"/>
      <c r="C252" s="116"/>
      <c r="D252" s="116"/>
      <c r="E252" s="116"/>
      <c r="F252" s="117"/>
      <c r="G252" s="117"/>
      <c r="H252" s="117"/>
      <c r="I252" s="116"/>
      <c r="J252" s="116"/>
      <c r="K252" s="116"/>
      <c r="L252" s="116"/>
      <c r="M252" s="116"/>
      <c r="N252" s="116"/>
      <c r="O252" s="118"/>
      <c r="P252" s="118"/>
      <c r="Q252" s="118"/>
      <c r="R252" s="118"/>
      <c r="S252" s="118"/>
      <c r="T252" s="119"/>
      <c r="U252" s="39">
        <v>235</v>
      </c>
    </row>
    <row r="253" spans="2:21" ht="15" x14ac:dyDescent="0.2">
      <c r="B253" s="115"/>
      <c r="C253" s="116"/>
      <c r="D253" s="116"/>
      <c r="E253" s="116"/>
      <c r="F253" s="117"/>
      <c r="G253" s="117"/>
      <c r="H253" s="117"/>
      <c r="I253" s="116"/>
      <c r="J253" s="116"/>
      <c r="K253" s="116"/>
      <c r="L253" s="116"/>
      <c r="M253" s="116"/>
      <c r="N253" s="116"/>
      <c r="O253" s="118"/>
      <c r="P253" s="118"/>
      <c r="Q253" s="118"/>
      <c r="R253" s="118"/>
      <c r="S253" s="118"/>
      <c r="T253" s="119"/>
      <c r="U253" s="40">
        <v>236</v>
      </c>
    </row>
    <row r="254" spans="2:21" ht="15" x14ac:dyDescent="0.2">
      <c r="B254" s="115"/>
      <c r="C254" s="116"/>
      <c r="D254" s="116"/>
      <c r="E254" s="116"/>
      <c r="F254" s="117"/>
      <c r="G254" s="117"/>
      <c r="H254" s="117"/>
      <c r="I254" s="116"/>
      <c r="J254" s="116"/>
      <c r="K254" s="116"/>
      <c r="L254" s="116"/>
      <c r="M254" s="116"/>
      <c r="N254" s="116"/>
      <c r="O254" s="118"/>
      <c r="P254" s="118"/>
      <c r="Q254" s="118"/>
      <c r="R254" s="118"/>
      <c r="S254" s="118"/>
      <c r="T254" s="119"/>
      <c r="U254" s="40">
        <v>237</v>
      </c>
    </row>
    <row r="255" spans="2:21" ht="15" x14ac:dyDescent="0.2">
      <c r="B255" s="115"/>
      <c r="C255" s="116"/>
      <c r="D255" s="116"/>
      <c r="E255" s="116"/>
      <c r="F255" s="117"/>
      <c r="G255" s="117"/>
      <c r="H255" s="117"/>
      <c r="I255" s="116"/>
      <c r="J255" s="116"/>
      <c r="K255" s="116"/>
      <c r="L255" s="116"/>
      <c r="M255" s="116"/>
      <c r="N255" s="116"/>
      <c r="O255" s="118"/>
      <c r="P255" s="118"/>
      <c r="Q255" s="118"/>
      <c r="R255" s="118"/>
      <c r="S255" s="118"/>
      <c r="T255" s="119"/>
      <c r="U255" s="39">
        <v>238</v>
      </c>
    </row>
    <row r="256" spans="2:21" ht="15" x14ac:dyDescent="0.2">
      <c r="B256" s="115"/>
      <c r="C256" s="116"/>
      <c r="D256" s="116"/>
      <c r="E256" s="116"/>
      <c r="F256" s="117"/>
      <c r="G256" s="117"/>
      <c r="H256" s="117"/>
      <c r="I256" s="116"/>
      <c r="J256" s="116"/>
      <c r="K256" s="116"/>
      <c r="L256" s="116"/>
      <c r="M256" s="116"/>
      <c r="N256" s="116"/>
      <c r="O256" s="118"/>
      <c r="P256" s="118"/>
      <c r="Q256" s="118"/>
      <c r="R256" s="118"/>
      <c r="S256" s="118"/>
      <c r="T256" s="119"/>
      <c r="U256" s="40">
        <v>239</v>
      </c>
    </row>
    <row r="257" spans="2:21" ht="15" x14ac:dyDescent="0.2">
      <c r="B257" s="115"/>
      <c r="C257" s="116"/>
      <c r="D257" s="116"/>
      <c r="E257" s="116"/>
      <c r="F257" s="117"/>
      <c r="G257" s="117"/>
      <c r="H257" s="117"/>
      <c r="I257" s="116"/>
      <c r="J257" s="116"/>
      <c r="K257" s="116"/>
      <c r="L257" s="116"/>
      <c r="M257" s="116"/>
      <c r="N257" s="116"/>
      <c r="O257" s="118"/>
      <c r="P257" s="118"/>
      <c r="Q257" s="118"/>
      <c r="R257" s="118"/>
      <c r="S257" s="118"/>
      <c r="T257" s="119"/>
      <c r="U257" s="40">
        <v>240</v>
      </c>
    </row>
    <row r="258" spans="2:21" ht="15" x14ac:dyDescent="0.2">
      <c r="B258" s="115"/>
      <c r="C258" s="116"/>
      <c r="D258" s="116"/>
      <c r="E258" s="116"/>
      <c r="F258" s="117"/>
      <c r="G258" s="117"/>
      <c r="H258" s="117"/>
      <c r="I258" s="116"/>
      <c r="J258" s="116"/>
      <c r="K258" s="116"/>
      <c r="L258" s="116"/>
      <c r="M258" s="116"/>
      <c r="N258" s="116"/>
      <c r="O258" s="118"/>
      <c r="P258" s="118"/>
      <c r="Q258" s="118"/>
      <c r="R258" s="118"/>
      <c r="S258" s="118"/>
      <c r="T258" s="119"/>
      <c r="U258" s="39">
        <v>241</v>
      </c>
    </row>
    <row r="259" spans="2:21" ht="15" x14ac:dyDescent="0.2">
      <c r="B259" s="115"/>
      <c r="C259" s="116"/>
      <c r="D259" s="116"/>
      <c r="E259" s="116"/>
      <c r="F259" s="117"/>
      <c r="G259" s="117"/>
      <c r="H259" s="117"/>
      <c r="I259" s="116"/>
      <c r="J259" s="116"/>
      <c r="K259" s="116"/>
      <c r="L259" s="116"/>
      <c r="M259" s="116"/>
      <c r="N259" s="116"/>
      <c r="O259" s="118"/>
      <c r="P259" s="118"/>
      <c r="Q259" s="118"/>
      <c r="R259" s="118"/>
      <c r="S259" s="118"/>
      <c r="T259" s="119"/>
      <c r="U259" s="40">
        <v>242</v>
      </c>
    </row>
    <row r="260" spans="2:21" ht="15" x14ac:dyDescent="0.2">
      <c r="B260" s="115"/>
      <c r="C260" s="116"/>
      <c r="D260" s="116"/>
      <c r="E260" s="116"/>
      <c r="F260" s="117"/>
      <c r="G260" s="117"/>
      <c r="H260" s="117"/>
      <c r="I260" s="116"/>
      <c r="J260" s="116"/>
      <c r="K260" s="116"/>
      <c r="L260" s="116"/>
      <c r="M260" s="116"/>
      <c r="N260" s="116"/>
      <c r="O260" s="118"/>
      <c r="P260" s="118"/>
      <c r="Q260" s="118"/>
      <c r="R260" s="118"/>
      <c r="S260" s="118"/>
      <c r="T260" s="119"/>
      <c r="U260" s="40">
        <v>243</v>
      </c>
    </row>
    <row r="261" spans="2:21" ht="15" x14ac:dyDescent="0.2">
      <c r="B261" s="115"/>
      <c r="C261" s="116"/>
      <c r="D261" s="116"/>
      <c r="E261" s="116"/>
      <c r="F261" s="117"/>
      <c r="G261" s="117"/>
      <c r="H261" s="117"/>
      <c r="I261" s="116"/>
      <c r="J261" s="116"/>
      <c r="K261" s="116"/>
      <c r="L261" s="116"/>
      <c r="M261" s="116"/>
      <c r="N261" s="116"/>
      <c r="O261" s="118"/>
      <c r="P261" s="118"/>
      <c r="Q261" s="118"/>
      <c r="R261" s="118"/>
      <c r="S261" s="118"/>
      <c r="T261" s="119"/>
      <c r="U261" s="39">
        <v>244</v>
      </c>
    </row>
    <row r="262" spans="2:21" ht="15" x14ac:dyDescent="0.2">
      <c r="B262" s="115"/>
      <c r="C262" s="116"/>
      <c r="D262" s="116"/>
      <c r="E262" s="116"/>
      <c r="F262" s="117"/>
      <c r="G262" s="117"/>
      <c r="H262" s="117"/>
      <c r="I262" s="116"/>
      <c r="J262" s="116"/>
      <c r="K262" s="116"/>
      <c r="L262" s="116"/>
      <c r="M262" s="116"/>
      <c r="N262" s="116"/>
      <c r="O262" s="118"/>
      <c r="P262" s="118"/>
      <c r="Q262" s="118"/>
      <c r="R262" s="118"/>
      <c r="S262" s="118"/>
      <c r="T262" s="119"/>
      <c r="U262" s="40">
        <v>245</v>
      </c>
    </row>
    <row r="263" spans="2:21" ht="15" x14ac:dyDescent="0.2">
      <c r="B263" s="115"/>
      <c r="C263" s="116"/>
      <c r="D263" s="116"/>
      <c r="E263" s="116"/>
      <c r="F263" s="117"/>
      <c r="G263" s="117"/>
      <c r="H263" s="117"/>
      <c r="I263" s="116"/>
      <c r="J263" s="116"/>
      <c r="K263" s="116"/>
      <c r="L263" s="116"/>
      <c r="M263" s="116"/>
      <c r="N263" s="116"/>
      <c r="O263" s="118"/>
      <c r="P263" s="118"/>
      <c r="Q263" s="118"/>
      <c r="R263" s="118"/>
      <c r="S263" s="118"/>
      <c r="T263" s="119"/>
      <c r="U263" s="40">
        <v>246</v>
      </c>
    </row>
    <row r="264" spans="2:21" ht="15" x14ac:dyDescent="0.2">
      <c r="B264" s="115"/>
      <c r="C264" s="116"/>
      <c r="D264" s="116"/>
      <c r="E264" s="116"/>
      <c r="F264" s="117"/>
      <c r="G264" s="117"/>
      <c r="H264" s="117"/>
      <c r="I264" s="116"/>
      <c r="J264" s="116"/>
      <c r="K264" s="116"/>
      <c r="L264" s="116"/>
      <c r="M264" s="116"/>
      <c r="N264" s="116"/>
      <c r="O264" s="118"/>
      <c r="P264" s="118"/>
      <c r="Q264" s="118"/>
      <c r="R264" s="118"/>
      <c r="S264" s="118"/>
      <c r="T264" s="119"/>
      <c r="U264" s="39">
        <v>247</v>
      </c>
    </row>
    <row r="265" spans="2:21" ht="15" x14ac:dyDescent="0.2">
      <c r="B265" s="115"/>
      <c r="C265" s="116"/>
      <c r="D265" s="116"/>
      <c r="E265" s="116"/>
      <c r="F265" s="117"/>
      <c r="G265" s="117"/>
      <c r="H265" s="117"/>
      <c r="I265" s="116"/>
      <c r="J265" s="116"/>
      <c r="K265" s="116"/>
      <c r="L265" s="116"/>
      <c r="M265" s="116"/>
      <c r="N265" s="116"/>
      <c r="O265" s="118"/>
      <c r="P265" s="118"/>
      <c r="Q265" s="118"/>
      <c r="R265" s="118"/>
      <c r="S265" s="118"/>
      <c r="T265" s="119"/>
      <c r="U265" s="40">
        <v>248</v>
      </c>
    </row>
    <row r="266" spans="2:21" ht="15" x14ac:dyDescent="0.2">
      <c r="B266" s="115"/>
      <c r="C266" s="116"/>
      <c r="D266" s="116"/>
      <c r="E266" s="116"/>
      <c r="F266" s="117"/>
      <c r="G266" s="117"/>
      <c r="H266" s="117"/>
      <c r="I266" s="116"/>
      <c r="J266" s="116"/>
      <c r="K266" s="116"/>
      <c r="L266" s="116"/>
      <c r="M266" s="116"/>
      <c r="N266" s="116"/>
      <c r="O266" s="118"/>
      <c r="P266" s="118"/>
      <c r="Q266" s="118"/>
      <c r="R266" s="118"/>
      <c r="S266" s="118"/>
      <c r="T266" s="119"/>
      <c r="U266" s="40">
        <v>249</v>
      </c>
    </row>
    <row r="267" spans="2:21" ht="15" x14ac:dyDescent="0.2">
      <c r="B267" s="115"/>
      <c r="C267" s="116"/>
      <c r="D267" s="116"/>
      <c r="E267" s="116"/>
      <c r="F267" s="117"/>
      <c r="G267" s="117"/>
      <c r="H267" s="117"/>
      <c r="I267" s="116"/>
      <c r="J267" s="116"/>
      <c r="K267" s="116"/>
      <c r="L267" s="116"/>
      <c r="M267" s="116"/>
      <c r="N267" s="116"/>
      <c r="O267" s="118"/>
      <c r="P267" s="118"/>
      <c r="Q267" s="118"/>
      <c r="R267" s="118"/>
      <c r="S267" s="118"/>
      <c r="T267" s="119"/>
      <c r="U267" s="39">
        <v>250</v>
      </c>
    </row>
    <row r="268" spans="2:21" ht="15" x14ac:dyDescent="0.2">
      <c r="B268" s="115"/>
      <c r="C268" s="116"/>
      <c r="D268" s="116"/>
      <c r="E268" s="116"/>
      <c r="F268" s="117"/>
      <c r="G268" s="117"/>
      <c r="H268" s="117"/>
      <c r="I268" s="116"/>
      <c r="J268" s="116"/>
      <c r="K268" s="116"/>
      <c r="L268" s="116"/>
      <c r="M268" s="116"/>
      <c r="N268" s="116"/>
      <c r="O268" s="118"/>
      <c r="P268" s="118"/>
      <c r="Q268" s="118"/>
      <c r="R268" s="118"/>
      <c r="S268" s="118"/>
      <c r="T268" s="119"/>
      <c r="U268" s="40">
        <v>251</v>
      </c>
    </row>
    <row r="269" spans="2:21" ht="15" x14ac:dyDescent="0.2">
      <c r="B269" s="115"/>
      <c r="C269" s="116"/>
      <c r="D269" s="116"/>
      <c r="E269" s="116"/>
      <c r="F269" s="117"/>
      <c r="G269" s="117"/>
      <c r="H269" s="117"/>
      <c r="I269" s="116"/>
      <c r="J269" s="116"/>
      <c r="K269" s="116"/>
      <c r="L269" s="116"/>
      <c r="M269" s="116"/>
      <c r="N269" s="116"/>
      <c r="O269" s="118"/>
      <c r="P269" s="118"/>
      <c r="Q269" s="118"/>
      <c r="R269" s="118"/>
      <c r="S269" s="118"/>
      <c r="T269" s="119"/>
      <c r="U269" s="40">
        <v>252</v>
      </c>
    </row>
    <row r="270" spans="2:21" ht="15" x14ac:dyDescent="0.2">
      <c r="B270" s="115"/>
      <c r="C270" s="116"/>
      <c r="D270" s="116"/>
      <c r="E270" s="116"/>
      <c r="F270" s="117"/>
      <c r="G270" s="117"/>
      <c r="H270" s="117"/>
      <c r="I270" s="116"/>
      <c r="J270" s="116"/>
      <c r="K270" s="116"/>
      <c r="L270" s="116"/>
      <c r="M270" s="116"/>
      <c r="N270" s="116"/>
      <c r="O270" s="118"/>
      <c r="P270" s="118"/>
      <c r="Q270" s="118"/>
      <c r="R270" s="118"/>
      <c r="S270" s="118"/>
      <c r="T270" s="119"/>
      <c r="U270" s="39">
        <v>253</v>
      </c>
    </row>
    <row r="271" spans="2:21" ht="15" x14ac:dyDescent="0.2">
      <c r="B271" s="115"/>
      <c r="C271" s="116"/>
      <c r="D271" s="116"/>
      <c r="E271" s="116"/>
      <c r="F271" s="117"/>
      <c r="G271" s="117"/>
      <c r="H271" s="117"/>
      <c r="I271" s="116"/>
      <c r="J271" s="116"/>
      <c r="K271" s="116"/>
      <c r="L271" s="116"/>
      <c r="M271" s="116"/>
      <c r="N271" s="116"/>
      <c r="O271" s="118"/>
      <c r="P271" s="118"/>
      <c r="Q271" s="118"/>
      <c r="R271" s="118"/>
      <c r="S271" s="118"/>
      <c r="T271" s="119"/>
      <c r="U271" s="40">
        <v>254</v>
      </c>
    </row>
    <row r="272" spans="2:21" ht="15" x14ac:dyDescent="0.2">
      <c r="B272" s="115"/>
      <c r="C272" s="116"/>
      <c r="D272" s="116"/>
      <c r="E272" s="116"/>
      <c r="F272" s="117"/>
      <c r="G272" s="117"/>
      <c r="H272" s="117"/>
      <c r="I272" s="116"/>
      <c r="J272" s="116"/>
      <c r="K272" s="116"/>
      <c r="L272" s="116"/>
      <c r="M272" s="116"/>
      <c r="N272" s="116"/>
      <c r="O272" s="118"/>
      <c r="P272" s="118"/>
      <c r="Q272" s="118"/>
      <c r="R272" s="118"/>
      <c r="S272" s="118"/>
      <c r="T272" s="119"/>
      <c r="U272" s="40">
        <v>255</v>
      </c>
    </row>
    <row r="273" spans="2:21" ht="15" x14ac:dyDescent="0.2">
      <c r="B273" s="115"/>
      <c r="C273" s="116"/>
      <c r="D273" s="116"/>
      <c r="E273" s="116"/>
      <c r="F273" s="117"/>
      <c r="G273" s="117"/>
      <c r="H273" s="117"/>
      <c r="I273" s="116"/>
      <c r="J273" s="116"/>
      <c r="K273" s="116"/>
      <c r="L273" s="116"/>
      <c r="M273" s="116"/>
      <c r="N273" s="116"/>
      <c r="O273" s="118"/>
      <c r="P273" s="118"/>
      <c r="Q273" s="118"/>
      <c r="R273" s="118"/>
      <c r="S273" s="118"/>
      <c r="T273" s="119"/>
      <c r="U273" s="39">
        <v>256</v>
      </c>
    </row>
    <row r="274" spans="2:21" ht="15" x14ac:dyDescent="0.2">
      <c r="B274" s="115"/>
      <c r="C274" s="116"/>
      <c r="D274" s="116"/>
      <c r="E274" s="116"/>
      <c r="F274" s="117"/>
      <c r="G274" s="117"/>
      <c r="H274" s="117"/>
      <c r="I274" s="116"/>
      <c r="J274" s="116"/>
      <c r="K274" s="116"/>
      <c r="L274" s="116"/>
      <c r="M274" s="116"/>
      <c r="N274" s="116"/>
      <c r="O274" s="118"/>
      <c r="P274" s="118"/>
      <c r="Q274" s="118"/>
      <c r="R274" s="118"/>
      <c r="S274" s="118"/>
      <c r="T274" s="119"/>
      <c r="U274" s="40">
        <v>257</v>
      </c>
    </row>
    <row r="275" spans="2:21" ht="15" x14ac:dyDescent="0.2">
      <c r="B275" s="115"/>
      <c r="C275" s="116"/>
      <c r="D275" s="116"/>
      <c r="E275" s="116"/>
      <c r="F275" s="117"/>
      <c r="G275" s="117"/>
      <c r="H275" s="117"/>
      <c r="I275" s="116"/>
      <c r="J275" s="116"/>
      <c r="K275" s="116"/>
      <c r="L275" s="116"/>
      <c r="M275" s="116"/>
      <c r="N275" s="116"/>
      <c r="O275" s="118"/>
      <c r="P275" s="118"/>
      <c r="Q275" s="118"/>
      <c r="R275" s="118"/>
      <c r="S275" s="118"/>
      <c r="T275" s="119"/>
      <c r="U275" s="40">
        <v>258</v>
      </c>
    </row>
    <row r="276" spans="2:21" ht="15" x14ac:dyDescent="0.2">
      <c r="B276" s="115"/>
      <c r="C276" s="116"/>
      <c r="D276" s="116"/>
      <c r="E276" s="116"/>
      <c r="F276" s="117"/>
      <c r="G276" s="117"/>
      <c r="H276" s="117"/>
      <c r="I276" s="116"/>
      <c r="J276" s="116"/>
      <c r="K276" s="116"/>
      <c r="L276" s="116"/>
      <c r="M276" s="116"/>
      <c r="N276" s="116"/>
      <c r="O276" s="118"/>
      <c r="P276" s="118"/>
      <c r="Q276" s="118"/>
      <c r="R276" s="118"/>
      <c r="S276" s="118"/>
      <c r="T276" s="119"/>
      <c r="U276" s="39">
        <v>259</v>
      </c>
    </row>
    <row r="277" spans="2:21" ht="15" x14ac:dyDescent="0.2">
      <c r="B277" s="115"/>
      <c r="C277" s="116"/>
      <c r="D277" s="116"/>
      <c r="E277" s="116"/>
      <c r="F277" s="117"/>
      <c r="G277" s="117"/>
      <c r="H277" s="117"/>
      <c r="I277" s="116"/>
      <c r="J277" s="116"/>
      <c r="K277" s="116"/>
      <c r="L277" s="116"/>
      <c r="M277" s="116"/>
      <c r="N277" s="116"/>
      <c r="O277" s="118"/>
      <c r="P277" s="118"/>
      <c r="Q277" s="118"/>
      <c r="R277" s="118"/>
      <c r="S277" s="118"/>
      <c r="T277" s="119"/>
      <c r="U277" s="40">
        <v>260</v>
      </c>
    </row>
    <row r="278" spans="2:21" ht="15" x14ac:dyDescent="0.2">
      <c r="B278" s="115"/>
      <c r="C278" s="116"/>
      <c r="D278" s="116"/>
      <c r="E278" s="116"/>
      <c r="F278" s="117"/>
      <c r="G278" s="117"/>
      <c r="H278" s="117"/>
      <c r="I278" s="116"/>
      <c r="J278" s="116"/>
      <c r="K278" s="116"/>
      <c r="L278" s="116"/>
      <c r="M278" s="116"/>
      <c r="N278" s="116"/>
      <c r="O278" s="118"/>
      <c r="P278" s="118"/>
      <c r="Q278" s="118"/>
      <c r="R278" s="118"/>
      <c r="S278" s="118"/>
      <c r="T278" s="119"/>
      <c r="U278" s="40">
        <v>261</v>
      </c>
    </row>
    <row r="279" spans="2:21" ht="15" x14ac:dyDescent="0.2">
      <c r="B279" s="115"/>
      <c r="C279" s="116"/>
      <c r="D279" s="116"/>
      <c r="E279" s="116"/>
      <c r="F279" s="117"/>
      <c r="G279" s="117"/>
      <c r="H279" s="117"/>
      <c r="I279" s="116"/>
      <c r="J279" s="116"/>
      <c r="K279" s="116"/>
      <c r="L279" s="116"/>
      <c r="M279" s="116"/>
      <c r="N279" s="116"/>
      <c r="O279" s="118"/>
      <c r="P279" s="118"/>
      <c r="Q279" s="118"/>
      <c r="R279" s="118"/>
      <c r="S279" s="118"/>
      <c r="T279" s="119"/>
      <c r="U279" s="39">
        <v>262</v>
      </c>
    </row>
    <row r="280" spans="2:21" ht="15" x14ac:dyDescent="0.2">
      <c r="B280" s="115"/>
      <c r="C280" s="116"/>
      <c r="D280" s="116"/>
      <c r="E280" s="116"/>
      <c r="F280" s="117"/>
      <c r="G280" s="117"/>
      <c r="H280" s="117"/>
      <c r="I280" s="116"/>
      <c r="J280" s="116"/>
      <c r="K280" s="116"/>
      <c r="L280" s="116"/>
      <c r="M280" s="116"/>
      <c r="N280" s="116"/>
      <c r="O280" s="118"/>
      <c r="P280" s="118"/>
      <c r="Q280" s="118"/>
      <c r="R280" s="118"/>
      <c r="S280" s="118"/>
      <c r="T280" s="119"/>
      <c r="U280" s="40">
        <v>263</v>
      </c>
    </row>
    <row r="281" spans="2:21" ht="15" x14ac:dyDescent="0.2">
      <c r="B281" s="115"/>
      <c r="C281" s="116"/>
      <c r="D281" s="116"/>
      <c r="E281" s="116"/>
      <c r="F281" s="117"/>
      <c r="G281" s="117"/>
      <c r="H281" s="117"/>
      <c r="I281" s="116"/>
      <c r="J281" s="116"/>
      <c r="K281" s="116"/>
      <c r="L281" s="116"/>
      <c r="M281" s="116"/>
      <c r="N281" s="116"/>
      <c r="O281" s="118"/>
      <c r="P281" s="118"/>
      <c r="Q281" s="118"/>
      <c r="R281" s="118"/>
      <c r="S281" s="118"/>
      <c r="T281" s="119"/>
      <c r="U281" s="40">
        <v>264</v>
      </c>
    </row>
    <row r="282" spans="2:21" ht="15" x14ac:dyDescent="0.2">
      <c r="B282" s="115"/>
      <c r="C282" s="116"/>
      <c r="D282" s="116"/>
      <c r="E282" s="116"/>
      <c r="F282" s="117"/>
      <c r="G282" s="117"/>
      <c r="H282" s="117"/>
      <c r="I282" s="116"/>
      <c r="J282" s="116"/>
      <c r="K282" s="116"/>
      <c r="L282" s="116"/>
      <c r="M282" s="116"/>
      <c r="N282" s="116"/>
      <c r="O282" s="118"/>
      <c r="P282" s="118"/>
      <c r="Q282" s="118"/>
      <c r="R282" s="118"/>
      <c r="S282" s="118"/>
      <c r="T282" s="119"/>
      <c r="U282" s="39">
        <v>265</v>
      </c>
    </row>
    <row r="283" spans="2:21" ht="15" x14ac:dyDescent="0.2">
      <c r="B283" s="115"/>
      <c r="C283" s="116"/>
      <c r="D283" s="116"/>
      <c r="E283" s="116"/>
      <c r="F283" s="117"/>
      <c r="G283" s="117"/>
      <c r="H283" s="117"/>
      <c r="I283" s="116"/>
      <c r="J283" s="116"/>
      <c r="K283" s="116"/>
      <c r="L283" s="116"/>
      <c r="M283" s="116"/>
      <c r="N283" s="116"/>
      <c r="O283" s="118"/>
      <c r="P283" s="118"/>
      <c r="Q283" s="118"/>
      <c r="R283" s="118"/>
      <c r="S283" s="118"/>
      <c r="T283" s="119"/>
      <c r="U283" s="40">
        <v>266</v>
      </c>
    </row>
    <row r="284" spans="2:21" ht="15" x14ac:dyDescent="0.2">
      <c r="B284" s="115"/>
      <c r="C284" s="116"/>
      <c r="D284" s="116"/>
      <c r="E284" s="116"/>
      <c r="F284" s="117"/>
      <c r="G284" s="117"/>
      <c r="H284" s="117"/>
      <c r="I284" s="116"/>
      <c r="J284" s="116"/>
      <c r="K284" s="116"/>
      <c r="L284" s="116"/>
      <c r="M284" s="116"/>
      <c r="N284" s="116"/>
      <c r="O284" s="118"/>
      <c r="P284" s="118"/>
      <c r="Q284" s="118"/>
      <c r="R284" s="118"/>
      <c r="S284" s="118"/>
      <c r="T284" s="119"/>
      <c r="U284" s="40">
        <v>267</v>
      </c>
    </row>
    <row r="285" spans="2:21" ht="15" x14ac:dyDescent="0.2">
      <c r="B285" s="115"/>
      <c r="C285" s="116"/>
      <c r="D285" s="116"/>
      <c r="E285" s="116"/>
      <c r="F285" s="117"/>
      <c r="G285" s="117"/>
      <c r="H285" s="117"/>
      <c r="I285" s="116"/>
      <c r="J285" s="116"/>
      <c r="K285" s="116"/>
      <c r="L285" s="116"/>
      <c r="M285" s="116"/>
      <c r="N285" s="116"/>
      <c r="O285" s="118"/>
      <c r="P285" s="118"/>
      <c r="Q285" s="118"/>
      <c r="R285" s="118"/>
      <c r="S285" s="118"/>
      <c r="T285" s="119"/>
      <c r="U285" s="39">
        <v>268</v>
      </c>
    </row>
    <row r="286" spans="2:21" ht="15" x14ac:dyDescent="0.2">
      <c r="B286" s="115"/>
      <c r="C286" s="116"/>
      <c r="D286" s="116"/>
      <c r="E286" s="116"/>
      <c r="F286" s="117"/>
      <c r="G286" s="117"/>
      <c r="H286" s="117"/>
      <c r="I286" s="116"/>
      <c r="J286" s="116"/>
      <c r="K286" s="116"/>
      <c r="L286" s="116"/>
      <c r="M286" s="116"/>
      <c r="N286" s="116"/>
      <c r="O286" s="118"/>
      <c r="P286" s="118"/>
      <c r="Q286" s="118"/>
      <c r="R286" s="118"/>
      <c r="S286" s="118"/>
      <c r="T286" s="119"/>
      <c r="U286" s="40">
        <v>269</v>
      </c>
    </row>
    <row r="287" spans="2:21" ht="15" x14ac:dyDescent="0.2">
      <c r="B287" s="115"/>
      <c r="C287" s="116"/>
      <c r="D287" s="116"/>
      <c r="E287" s="116"/>
      <c r="F287" s="117"/>
      <c r="G287" s="117"/>
      <c r="H287" s="117"/>
      <c r="I287" s="116"/>
      <c r="J287" s="116"/>
      <c r="K287" s="116"/>
      <c r="L287" s="116"/>
      <c r="M287" s="116"/>
      <c r="N287" s="116"/>
      <c r="O287" s="118"/>
      <c r="P287" s="118"/>
      <c r="Q287" s="118"/>
      <c r="R287" s="118"/>
      <c r="S287" s="118"/>
      <c r="T287" s="119"/>
      <c r="U287" s="40">
        <v>270</v>
      </c>
    </row>
    <row r="288" spans="2:21" ht="15" x14ac:dyDescent="0.2">
      <c r="B288" s="115"/>
      <c r="C288" s="116"/>
      <c r="D288" s="116"/>
      <c r="E288" s="116"/>
      <c r="F288" s="117"/>
      <c r="G288" s="117"/>
      <c r="H288" s="117"/>
      <c r="I288" s="116"/>
      <c r="J288" s="116"/>
      <c r="K288" s="116"/>
      <c r="L288" s="116"/>
      <c r="M288" s="116"/>
      <c r="N288" s="116"/>
      <c r="O288" s="118"/>
      <c r="P288" s="118"/>
      <c r="Q288" s="118"/>
      <c r="R288" s="118"/>
      <c r="S288" s="118"/>
      <c r="T288" s="119"/>
      <c r="U288" s="39">
        <v>271</v>
      </c>
    </row>
    <row r="289" spans="2:21" ht="15" x14ac:dyDescent="0.2">
      <c r="B289" s="115"/>
      <c r="C289" s="116"/>
      <c r="D289" s="116"/>
      <c r="E289" s="116"/>
      <c r="F289" s="117"/>
      <c r="G289" s="117"/>
      <c r="H289" s="117"/>
      <c r="I289" s="116"/>
      <c r="J289" s="116"/>
      <c r="K289" s="116"/>
      <c r="L289" s="116"/>
      <c r="M289" s="116"/>
      <c r="N289" s="116"/>
      <c r="O289" s="118"/>
      <c r="P289" s="118"/>
      <c r="Q289" s="118"/>
      <c r="R289" s="118"/>
      <c r="S289" s="118"/>
      <c r="T289" s="119"/>
      <c r="U289" s="40">
        <v>272</v>
      </c>
    </row>
    <row r="290" spans="2:21" ht="15" x14ac:dyDescent="0.2">
      <c r="B290" s="115"/>
      <c r="C290" s="116"/>
      <c r="D290" s="116"/>
      <c r="E290" s="116"/>
      <c r="F290" s="117"/>
      <c r="G290" s="117"/>
      <c r="H290" s="117"/>
      <c r="I290" s="116"/>
      <c r="J290" s="116"/>
      <c r="K290" s="116"/>
      <c r="L290" s="116"/>
      <c r="M290" s="116"/>
      <c r="N290" s="116"/>
      <c r="O290" s="118"/>
      <c r="P290" s="118"/>
      <c r="Q290" s="118"/>
      <c r="R290" s="118"/>
      <c r="S290" s="118"/>
      <c r="T290" s="119"/>
      <c r="U290" s="40">
        <v>273</v>
      </c>
    </row>
    <row r="291" spans="2:21" ht="15" x14ac:dyDescent="0.2">
      <c r="B291" s="115"/>
      <c r="C291" s="116"/>
      <c r="D291" s="116"/>
      <c r="E291" s="116"/>
      <c r="F291" s="117"/>
      <c r="G291" s="117"/>
      <c r="H291" s="117"/>
      <c r="I291" s="116"/>
      <c r="J291" s="116"/>
      <c r="K291" s="116"/>
      <c r="L291" s="116"/>
      <c r="M291" s="116"/>
      <c r="N291" s="116"/>
      <c r="O291" s="118"/>
      <c r="P291" s="118"/>
      <c r="Q291" s="118"/>
      <c r="R291" s="118"/>
      <c r="S291" s="118"/>
      <c r="T291" s="119"/>
      <c r="U291" s="39">
        <v>274</v>
      </c>
    </row>
    <row r="292" spans="2:21" ht="15" x14ac:dyDescent="0.2">
      <c r="B292" s="115"/>
      <c r="C292" s="116"/>
      <c r="D292" s="116"/>
      <c r="E292" s="116"/>
      <c r="F292" s="117"/>
      <c r="G292" s="117"/>
      <c r="H292" s="117"/>
      <c r="I292" s="116"/>
      <c r="J292" s="116"/>
      <c r="K292" s="116"/>
      <c r="L292" s="116"/>
      <c r="M292" s="116"/>
      <c r="N292" s="116"/>
      <c r="O292" s="118"/>
      <c r="P292" s="118"/>
      <c r="Q292" s="118"/>
      <c r="R292" s="118"/>
      <c r="S292" s="118"/>
      <c r="T292" s="119"/>
      <c r="U292" s="40">
        <v>275</v>
      </c>
    </row>
    <row r="293" spans="2:21" ht="15" x14ac:dyDescent="0.2">
      <c r="B293" s="115"/>
      <c r="C293" s="116"/>
      <c r="D293" s="116"/>
      <c r="E293" s="116"/>
      <c r="F293" s="117"/>
      <c r="G293" s="117"/>
      <c r="H293" s="117"/>
      <c r="I293" s="116"/>
      <c r="J293" s="116"/>
      <c r="K293" s="116"/>
      <c r="L293" s="116"/>
      <c r="M293" s="116"/>
      <c r="N293" s="116"/>
      <c r="O293" s="118"/>
      <c r="P293" s="118"/>
      <c r="Q293" s="118"/>
      <c r="R293" s="118"/>
      <c r="S293" s="118"/>
      <c r="T293" s="119"/>
      <c r="U293" s="40">
        <v>276</v>
      </c>
    </row>
    <row r="294" spans="2:21" ht="15" x14ac:dyDescent="0.2">
      <c r="B294" s="115"/>
      <c r="C294" s="116"/>
      <c r="D294" s="116"/>
      <c r="E294" s="116"/>
      <c r="F294" s="117"/>
      <c r="G294" s="117"/>
      <c r="H294" s="117"/>
      <c r="I294" s="116"/>
      <c r="J294" s="116"/>
      <c r="K294" s="116"/>
      <c r="L294" s="116"/>
      <c r="M294" s="116"/>
      <c r="N294" s="116"/>
      <c r="O294" s="118"/>
      <c r="P294" s="118"/>
      <c r="Q294" s="118"/>
      <c r="R294" s="118"/>
      <c r="S294" s="118"/>
      <c r="T294" s="119"/>
      <c r="U294" s="39">
        <v>277</v>
      </c>
    </row>
    <row r="295" spans="2:21" ht="15" x14ac:dyDescent="0.2">
      <c r="B295" s="115"/>
      <c r="C295" s="116"/>
      <c r="D295" s="116"/>
      <c r="E295" s="116"/>
      <c r="F295" s="117"/>
      <c r="G295" s="117"/>
      <c r="H295" s="117"/>
      <c r="I295" s="116"/>
      <c r="J295" s="116"/>
      <c r="K295" s="116"/>
      <c r="L295" s="116"/>
      <c r="M295" s="116"/>
      <c r="N295" s="116"/>
      <c r="O295" s="118"/>
      <c r="P295" s="118"/>
      <c r="Q295" s="118"/>
      <c r="R295" s="118"/>
      <c r="S295" s="118"/>
      <c r="T295" s="119"/>
      <c r="U295" s="40">
        <v>278</v>
      </c>
    </row>
    <row r="296" spans="2:21" ht="15" x14ac:dyDescent="0.2">
      <c r="B296" s="115"/>
      <c r="C296" s="116"/>
      <c r="D296" s="116"/>
      <c r="E296" s="116"/>
      <c r="F296" s="117"/>
      <c r="G296" s="117"/>
      <c r="H296" s="117"/>
      <c r="I296" s="116"/>
      <c r="J296" s="116"/>
      <c r="K296" s="116"/>
      <c r="L296" s="116"/>
      <c r="M296" s="116"/>
      <c r="N296" s="116"/>
      <c r="O296" s="118"/>
      <c r="P296" s="118"/>
      <c r="Q296" s="118"/>
      <c r="R296" s="118"/>
      <c r="S296" s="118"/>
      <c r="T296" s="119"/>
      <c r="U296" s="40">
        <v>279</v>
      </c>
    </row>
    <row r="297" spans="2:21" ht="15" x14ac:dyDescent="0.2">
      <c r="B297" s="115"/>
      <c r="C297" s="116"/>
      <c r="D297" s="116"/>
      <c r="E297" s="116"/>
      <c r="F297" s="117"/>
      <c r="G297" s="117"/>
      <c r="H297" s="117"/>
      <c r="I297" s="116"/>
      <c r="J297" s="116"/>
      <c r="K297" s="116"/>
      <c r="L297" s="116"/>
      <c r="M297" s="116"/>
      <c r="N297" s="116"/>
      <c r="O297" s="118"/>
      <c r="P297" s="118"/>
      <c r="Q297" s="118"/>
      <c r="R297" s="118"/>
      <c r="S297" s="118"/>
      <c r="T297" s="119"/>
      <c r="U297" s="39">
        <v>280</v>
      </c>
    </row>
    <row r="298" spans="2:21" ht="15" x14ac:dyDescent="0.2">
      <c r="B298" s="115"/>
      <c r="C298" s="116"/>
      <c r="D298" s="116"/>
      <c r="E298" s="116"/>
      <c r="F298" s="117"/>
      <c r="G298" s="117"/>
      <c r="H298" s="117"/>
      <c r="I298" s="116"/>
      <c r="J298" s="116"/>
      <c r="K298" s="116"/>
      <c r="L298" s="116"/>
      <c r="M298" s="116"/>
      <c r="N298" s="116"/>
      <c r="O298" s="118"/>
      <c r="P298" s="118"/>
      <c r="Q298" s="118"/>
      <c r="R298" s="118"/>
      <c r="S298" s="118"/>
      <c r="T298" s="119"/>
      <c r="U298" s="40">
        <v>281</v>
      </c>
    </row>
    <row r="299" spans="2:21" ht="15" x14ac:dyDescent="0.2">
      <c r="B299" s="115"/>
      <c r="C299" s="116"/>
      <c r="D299" s="116"/>
      <c r="E299" s="116"/>
      <c r="F299" s="117"/>
      <c r="G299" s="117"/>
      <c r="H299" s="117"/>
      <c r="I299" s="116"/>
      <c r="J299" s="116"/>
      <c r="K299" s="116"/>
      <c r="L299" s="116"/>
      <c r="M299" s="116"/>
      <c r="N299" s="116"/>
      <c r="O299" s="118"/>
      <c r="P299" s="118"/>
      <c r="Q299" s="118"/>
      <c r="R299" s="118"/>
      <c r="S299" s="118"/>
      <c r="T299" s="119"/>
      <c r="U299" s="40">
        <v>282</v>
      </c>
    </row>
    <row r="300" spans="2:21" ht="15" x14ac:dyDescent="0.2">
      <c r="B300" s="115"/>
      <c r="C300" s="116"/>
      <c r="D300" s="116"/>
      <c r="E300" s="116"/>
      <c r="F300" s="117"/>
      <c r="G300" s="117"/>
      <c r="H300" s="117"/>
      <c r="I300" s="116"/>
      <c r="J300" s="116"/>
      <c r="K300" s="116"/>
      <c r="L300" s="116"/>
      <c r="M300" s="116"/>
      <c r="N300" s="116"/>
      <c r="O300" s="118"/>
      <c r="P300" s="118"/>
      <c r="Q300" s="118"/>
      <c r="R300" s="118"/>
      <c r="S300" s="118"/>
      <c r="T300" s="119"/>
      <c r="U300" s="39">
        <v>283</v>
      </c>
    </row>
    <row r="301" spans="2:21" ht="15" x14ac:dyDescent="0.2">
      <c r="B301" s="115"/>
      <c r="C301" s="116"/>
      <c r="D301" s="116"/>
      <c r="E301" s="116"/>
      <c r="F301" s="117"/>
      <c r="G301" s="117"/>
      <c r="H301" s="117"/>
      <c r="I301" s="116"/>
      <c r="J301" s="116"/>
      <c r="K301" s="116"/>
      <c r="L301" s="116"/>
      <c r="M301" s="116"/>
      <c r="N301" s="116"/>
      <c r="O301" s="118"/>
      <c r="P301" s="118"/>
      <c r="Q301" s="118"/>
      <c r="R301" s="118"/>
      <c r="S301" s="118"/>
      <c r="T301" s="119"/>
      <c r="U301" s="40">
        <v>284</v>
      </c>
    </row>
    <row r="302" spans="2:21" ht="15" x14ac:dyDescent="0.2">
      <c r="B302" s="115"/>
      <c r="C302" s="116"/>
      <c r="D302" s="116"/>
      <c r="E302" s="116"/>
      <c r="F302" s="117"/>
      <c r="G302" s="117"/>
      <c r="H302" s="117"/>
      <c r="I302" s="116"/>
      <c r="J302" s="116"/>
      <c r="K302" s="116"/>
      <c r="L302" s="116"/>
      <c r="M302" s="116"/>
      <c r="N302" s="116"/>
      <c r="O302" s="118"/>
      <c r="P302" s="118"/>
      <c r="Q302" s="118"/>
      <c r="R302" s="118"/>
      <c r="S302" s="118"/>
      <c r="T302" s="119"/>
      <c r="U302" s="40">
        <v>285</v>
      </c>
    </row>
    <row r="303" spans="2:21" ht="15" x14ac:dyDescent="0.2">
      <c r="B303" s="115"/>
      <c r="C303" s="116"/>
      <c r="D303" s="116"/>
      <c r="E303" s="116"/>
      <c r="F303" s="117"/>
      <c r="G303" s="117"/>
      <c r="H303" s="117"/>
      <c r="I303" s="116"/>
      <c r="J303" s="116"/>
      <c r="K303" s="116"/>
      <c r="L303" s="116"/>
      <c r="M303" s="116"/>
      <c r="N303" s="116"/>
      <c r="O303" s="118"/>
      <c r="P303" s="118"/>
      <c r="Q303" s="118"/>
      <c r="R303" s="118"/>
      <c r="S303" s="118"/>
      <c r="T303" s="119"/>
      <c r="U303" s="39">
        <v>286</v>
      </c>
    </row>
    <row r="304" spans="2:21" ht="15" x14ac:dyDescent="0.2">
      <c r="B304" s="115"/>
      <c r="C304" s="116"/>
      <c r="D304" s="116"/>
      <c r="E304" s="116"/>
      <c r="F304" s="117"/>
      <c r="G304" s="117"/>
      <c r="H304" s="117"/>
      <c r="I304" s="116"/>
      <c r="J304" s="116"/>
      <c r="K304" s="116"/>
      <c r="L304" s="116"/>
      <c r="M304" s="116"/>
      <c r="N304" s="116"/>
      <c r="O304" s="118"/>
      <c r="P304" s="118"/>
      <c r="Q304" s="118"/>
      <c r="R304" s="118"/>
      <c r="S304" s="118"/>
      <c r="T304" s="119"/>
      <c r="U304" s="40">
        <v>287</v>
      </c>
    </row>
    <row r="305" spans="2:21" ht="15" x14ac:dyDescent="0.2">
      <c r="B305" s="115"/>
      <c r="C305" s="116"/>
      <c r="D305" s="116"/>
      <c r="E305" s="116"/>
      <c r="F305" s="117"/>
      <c r="G305" s="117"/>
      <c r="H305" s="117"/>
      <c r="I305" s="116"/>
      <c r="J305" s="116"/>
      <c r="K305" s="116"/>
      <c r="L305" s="116"/>
      <c r="M305" s="116"/>
      <c r="N305" s="116"/>
      <c r="O305" s="118"/>
      <c r="P305" s="118"/>
      <c r="Q305" s="118"/>
      <c r="R305" s="118"/>
      <c r="S305" s="118"/>
      <c r="T305" s="119"/>
      <c r="U305" s="40">
        <v>288</v>
      </c>
    </row>
    <row r="306" spans="2:21" ht="15" x14ac:dyDescent="0.2">
      <c r="B306" s="115"/>
      <c r="C306" s="116"/>
      <c r="D306" s="116"/>
      <c r="E306" s="116"/>
      <c r="F306" s="117"/>
      <c r="G306" s="117"/>
      <c r="H306" s="117"/>
      <c r="I306" s="116"/>
      <c r="J306" s="116"/>
      <c r="K306" s="116"/>
      <c r="L306" s="116"/>
      <c r="M306" s="116"/>
      <c r="N306" s="116"/>
      <c r="O306" s="118"/>
      <c r="P306" s="118"/>
      <c r="Q306" s="118"/>
      <c r="R306" s="118"/>
      <c r="S306" s="118"/>
      <c r="T306" s="119"/>
      <c r="U306" s="39">
        <v>289</v>
      </c>
    </row>
    <row r="307" spans="2:21" ht="15" x14ac:dyDescent="0.2">
      <c r="B307" s="115"/>
      <c r="C307" s="116"/>
      <c r="D307" s="116"/>
      <c r="E307" s="116"/>
      <c r="F307" s="117"/>
      <c r="G307" s="117"/>
      <c r="H307" s="117"/>
      <c r="I307" s="116"/>
      <c r="J307" s="116"/>
      <c r="K307" s="116"/>
      <c r="L307" s="116"/>
      <c r="M307" s="116"/>
      <c r="N307" s="116"/>
      <c r="O307" s="118"/>
      <c r="P307" s="118"/>
      <c r="Q307" s="118"/>
      <c r="R307" s="118"/>
      <c r="S307" s="118"/>
      <c r="T307" s="119"/>
      <c r="U307" s="40">
        <v>290</v>
      </c>
    </row>
    <row r="308" spans="2:21" ht="15" x14ac:dyDescent="0.2">
      <c r="B308" s="115"/>
      <c r="C308" s="116"/>
      <c r="D308" s="116"/>
      <c r="E308" s="116"/>
      <c r="F308" s="117"/>
      <c r="G308" s="117"/>
      <c r="H308" s="117"/>
      <c r="I308" s="116"/>
      <c r="J308" s="116"/>
      <c r="K308" s="116"/>
      <c r="L308" s="116"/>
      <c r="M308" s="116"/>
      <c r="N308" s="116"/>
      <c r="O308" s="118"/>
      <c r="P308" s="118"/>
      <c r="Q308" s="118"/>
      <c r="R308" s="118"/>
      <c r="S308" s="118"/>
      <c r="T308" s="119"/>
      <c r="U308" s="40">
        <v>291</v>
      </c>
    </row>
    <row r="309" spans="2:21" ht="15" x14ac:dyDescent="0.2">
      <c r="B309" s="115"/>
      <c r="C309" s="116"/>
      <c r="D309" s="116"/>
      <c r="E309" s="116"/>
      <c r="F309" s="117"/>
      <c r="G309" s="117"/>
      <c r="H309" s="117"/>
      <c r="I309" s="116"/>
      <c r="J309" s="116"/>
      <c r="K309" s="116"/>
      <c r="L309" s="116"/>
      <c r="M309" s="116"/>
      <c r="N309" s="116"/>
      <c r="O309" s="118"/>
      <c r="P309" s="118"/>
      <c r="Q309" s="118"/>
      <c r="R309" s="118"/>
      <c r="S309" s="118"/>
      <c r="T309" s="119"/>
      <c r="U309" s="39">
        <v>292</v>
      </c>
    </row>
    <row r="310" spans="2:21" ht="15" x14ac:dyDescent="0.2">
      <c r="B310" s="115"/>
      <c r="C310" s="116"/>
      <c r="D310" s="116"/>
      <c r="E310" s="116"/>
      <c r="F310" s="117"/>
      <c r="G310" s="117"/>
      <c r="H310" s="117"/>
      <c r="I310" s="116"/>
      <c r="J310" s="116"/>
      <c r="K310" s="116"/>
      <c r="L310" s="116"/>
      <c r="M310" s="116"/>
      <c r="N310" s="116"/>
      <c r="O310" s="118"/>
      <c r="P310" s="118"/>
      <c r="Q310" s="118"/>
      <c r="R310" s="118"/>
      <c r="S310" s="118"/>
      <c r="T310" s="119"/>
      <c r="U310" s="40">
        <v>293</v>
      </c>
    </row>
    <row r="311" spans="2:21" ht="15" x14ac:dyDescent="0.2">
      <c r="B311" s="115"/>
      <c r="C311" s="116"/>
      <c r="D311" s="116"/>
      <c r="E311" s="116"/>
      <c r="F311" s="117"/>
      <c r="G311" s="117"/>
      <c r="H311" s="117"/>
      <c r="I311" s="116"/>
      <c r="J311" s="116"/>
      <c r="K311" s="116"/>
      <c r="L311" s="116"/>
      <c r="M311" s="116"/>
      <c r="N311" s="116"/>
      <c r="O311" s="118"/>
      <c r="P311" s="118"/>
      <c r="Q311" s="118"/>
      <c r="R311" s="118"/>
      <c r="S311" s="118"/>
      <c r="T311" s="119"/>
      <c r="U311" s="40">
        <v>294</v>
      </c>
    </row>
    <row r="312" spans="2:21" ht="15" x14ac:dyDescent="0.2">
      <c r="B312" s="115"/>
      <c r="C312" s="116"/>
      <c r="D312" s="116"/>
      <c r="E312" s="116"/>
      <c r="F312" s="117"/>
      <c r="G312" s="117"/>
      <c r="H312" s="117"/>
      <c r="I312" s="116"/>
      <c r="J312" s="116"/>
      <c r="K312" s="116"/>
      <c r="L312" s="116"/>
      <c r="M312" s="116"/>
      <c r="N312" s="116"/>
      <c r="O312" s="118"/>
      <c r="P312" s="118"/>
      <c r="Q312" s="118"/>
      <c r="R312" s="118"/>
      <c r="S312" s="118"/>
      <c r="T312" s="119"/>
      <c r="U312" s="39">
        <v>295</v>
      </c>
    </row>
    <row r="313" spans="2:21" ht="15" x14ac:dyDescent="0.2">
      <c r="B313" s="115"/>
      <c r="C313" s="116"/>
      <c r="D313" s="116"/>
      <c r="E313" s="116"/>
      <c r="F313" s="117"/>
      <c r="G313" s="117"/>
      <c r="H313" s="117"/>
      <c r="I313" s="116"/>
      <c r="J313" s="116"/>
      <c r="K313" s="116"/>
      <c r="L313" s="116"/>
      <c r="M313" s="116"/>
      <c r="N313" s="116"/>
      <c r="O313" s="118"/>
      <c r="P313" s="118"/>
      <c r="Q313" s="118"/>
      <c r="R313" s="118"/>
      <c r="S313" s="118"/>
      <c r="T313" s="119"/>
      <c r="U313" s="40">
        <v>296</v>
      </c>
    </row>
    <row r="314" spans="2:21" ht="15" x14ac:dyDescent="0.2">
      <c r="B314" s="115"/>
      <c r="C314" s="116"/>
      <c r="D314" s="116"/>
      <c r="E314" s="116"/>
      <c r="F314" s="117"/>
      <c r="G314" s="117"/>
      <c r="H314" s="117"/>
      <c r="I314" s="116"/>
      <c r="J314" s="116"/>
      <c r="K314" s="116"/>
      <c r="L314" s="116"/>
      <c r="M314" s="116"/>
      <c r="N314" s="116"/>
      <c r="O314" s="118"/>
      <c r="P314" s="118"/>
      <c r="Q314" s="118"/>
      <c r="R314" s="118"/>
      <c r="S314" s="118"/>
      <c r="T314" s="119"/>
      <c r="U314" s="40">
        <v>297</v>
      </c>
    </row>
    <row r="315" spans="2:21" ht="15" x14ac:dyDescent="0.2">
      <c r="B315" s="115"/>
      <c r="C315" s="116"/>
      <c r="D315" s="116"/>
      <c r="E315" s="116"/>
      <c r="F315" s="117"/>
      <c r="G315" s="117"/>
      <c r="H315" s="117"/>
      <c r="I315" s="116"/>
      <c r="J315" s="116"/>
      <c r="K315" s="116"/>
      <c r="L315" s="116"/>
      <c r="M315" s="116"/>
      <c r="N315" s="116"/>
      <c r="O315" s="118"/>
      <c r="P315" s="118"/>
      <c r="Q315" s="118"/>
      <c r="R315" s="118"/>
      <c r="S315" s="118"/>
      <c r="T315" s="119"/>
      <c r="U315" s="39">
        <v>298</v>
      </c>
    </row>
    <row r="316" spans="2:21" ht="15" x14ac:dyDescent="0.2">
      <c r="B316" s="115"/>
      <c r="C316" s="116"/>
      <c r="D316" s="116"/>
      <c r="E316" s="116"/>
      <c r="F316" s="117"/>
      <c r="G316" s="117"/>
      <c r="H316" s="117"/>
      <c r="I316" s="116"/>
      <c r="J316" s="116"/>
      <c r="K316" s="116"/>
      <c r="L316" s="116"/>
      <c r="M316" s="116"/>
      <c r="N316" s="116"/>
      <c r="O316" s="118"/>
      <c r="P316" s="118"/>
      <c r="Q316" s="118"/>
      <c r="R316" s="118"/>
      <c r="S316" s="118"/>
      <c r="T316" s="119"/>
      <c r="U316" s="40">
        <v>299</v>
      </c>
    </row>
    <row r="317" spans="2:21" ht="15" x14ac:dyDescent="0.2">
      <c r="B317" s="115"/>
      <c r="C317" s="116"/>
      <c r="D317" s="116"/>
      <c r="E317" s="116"/>
      <c r="F317" s="117"/>
      <c r="G317" s="117"/>
      <c r="H317" s="117"/>
      <c r="I317" s="116"/>
      <c r="J317" s="116"/>
      <c r="K317" s="116"/>
      <c r="L317" s="116"/>
      <c r="M317" s="116"/>
      <c r="N317" s="116"/>
      <c r="O317" s="118"/>
      <c r="P317" s="118"/>
      <c r="Q317" s="118"/>
      <c r="R317" s="118"/>
      <c r="S317" s="118"/>
      <c r="T317" s="119"/>
      <c r="U317" s="40">
        <v>300</v>
      </c>
    </row>
    <row r="318" spans="2:21" ht="15" x14ac:dyDescent="0.2">
      <c r="B318" s="115"/>
      <c r="C318" s="116"/>
      <c r="D318" s="116"/>
      <c r="E318" s="116"/>
      <c r="F318" s="117"/>
      <c r="G318" s="117"/>
      <c r="H318" s="117"/>
      <c r="I318" s="116"/>
      <c r="J318" s="116"/>
      <c r="K318" s="116"/>
      <c r="L318" s="116"/>
      <c r="M318" s="116"/>
      <c r="N318" s="116"/>
      <c r="O318" s="118"/>
      <c r="P318" s="118"/>
      <c r="Q318" s="118"/>
      <c r="R318" s="118"/>
      <c r="S318" s="118"/>
      <c r="T318" s="119"/>
      <c r="U318" s="39">
        <v>301</v>
      </c>
    </row>
    <row r="319" spans="2:21" ht="15" x14ac:dyDescent="0.2">
      <c r="B319" s="115"/>
      <c r="C319" s="116"/>
      <c r="D319" s="116"/>
      <c r="E319" s="116"/>
      <c r="F319" s="117"/>
      <c r="G319" s="117"/>
      <c r="H319" s="117"/>
      <c r="I319" s="116"/>
      <c r="J319" s="116"/>
      <c r="K319" s="116"/>
      <c r="L319" s="116"/>
      <c r="M319" s="116"/>
      <c r="N319" s="116"/>
      <c r="O319" s="118"/>
      <c r="P319" s="118"/>
      <c r="Q319" s="118"/>
      <c r="R319" s="118"/>
      <c r="S319" s="118"/>
      <c r="T319" s="119"/>
      <c r="U319" s="40">
        <v>302</v>
      </c>
    </row>
    <row r="320" spans="2:21" ht="15" x14ac:dyDescent="0.2">
      <c r="B320" s="115"/>
      <c r="C320" s="116"/>
      <c r="D320" s="116"/>
      <c r="E320" s="116"/>
      <c r="F320" s="117"/>
      <c r="G320" s="117"/>
      <c r="H320" s="117"/>
      <c r="I320" s="116"/>
      <c r="J320" s="116"/>
      <c r="K320" s="116"/>
      <c r="L320" s="116"/>
      <c r="M320" s="116"/>
      <c r="N320" s="116"/>
      <c r="O320" s="118"/>
      <c r="P320" s="118"/>
      <c r="Q320" s="118"/>
      <c r="R320" s="118"/>
      <c r="S320" s="118"/>
      <c r="T320" s="119"/>
      <c r="U320" s="40">
        <v>303</v>
      </c>
    </row>
    <row r="321" spans="2:21" ht="15" x14ac:dyDescent="0.2">
      <c r="B321" s="115"/>
      <c r="C321" s="116"/>
      <c r="D321" s="116"/>
      <c r="E321" s="116"/>
      <c r="F321" s="117"/>
      <c r="G321" s="117"/>
      <c r="H321" s="117"/>
      <c r="I321" s="116"/>
      <c r="J321" s="116"/>
      <c r="K321" s="116"/>
      <c r="L321" s="116"/>
      <c r="M321" s="116"/>
      <c r="N321" s="116"/>
      <c r="O321" s="118"/>
      <c r="P321" s="118"/>
      <c r="Q321" s="118"/>
      <c r="R321" s="118"/>
      <c r="S321" s="118"/>
      <c r="T321" s="119"/>
      <c r="U321" s="39">
        <v>304</v>
      </c>
    </row>
    <row r="322" spans="2:21" ht="15" x14ac:dyDescent="0.2">
      <c r="B322" s="115"/>
      <c r="C322" s="116"/>
      <c r="D322" s="116"/>
      <c r="E322" s="116"/>
      <c r="F322" s="117"/>
      <c r="G322" s="117"/>
      <c r="H322" s="117"/>
      <c r="I322" s="116"/>
      <c r="J322" s="116"/>
      <c r="K322" s="116"/>
      <c r="L322" s="116"/>
      <c r="M322" s="116"/>
      <c r="N322" s="116"/>
      <c r="O322" s="118"/>
      <c r="P322" s="118"/>
      <c r="Q322" s="118"/>
      <c r="R322" s="118"/>
      <c r="S322" s="118"/>
      <c r="T322" s="119"/>
      <c r="U322" s="40">
        <v>305</v>
      </c>
    </row>
    <row r="323" spans="2:21" ht="15" x14ac:dyDescent="0.2">
      <c r="B323" s="115"/>
      <c r="C323" s="116"/>
      <c r="D323" s="116"/>
      <c r="E323" s="116"/>
      <c r="F323" s="117"/>
      <c r="G323" s="117"/>
      <c r="H323" s="117"/>
      <c r="I323" s="116"/>
      <c r="J323" s="116"/>
      <c r="K323" s="116"/>
      <c r="L323" s="116"/>
      <c r="M323" s="116"/>
      <c r="N323" s="116"/>
      <c r="O323" s="118"/>
      <c r="P323" s="118"/>
      <c r="Q323" s="118"/>
      <c r="R323" s="118"/>
      <c r="S323" s="118"/>
      <c r="T323" s="119"/>
      <c r="U323" s="40">
        <v>306</v>
      </c>
    </row>
    <row r="324" spans="2:21" ht="15" x14ac:dyDescent="0.2">
      <c r="B324" s="115"/>
      <c r="C324" s="116"/>
      <c r="D324" s="116"/>
      <c r="E324" s="116"/>
      <c r="F324" s="117"/>
      <c r="G324" s="117"/>
      <c r="H324" s="117"/>
      <c r="I324" s="116"/>
      <c r="J324" s="116"/>
      <c r="K324" s="116"/>
      <c r="L324" s="116"/>
      <c r="M324" s="116"/>
      <c r="N324" s="116"/>
      <c r="O324" s="118"/>
      <c r="P324" s="118"/>
      <c r="Q324" s="118"/>
      <c r="R324" s="118"/>
      <c r="S324" s="118"/>
      <c r="T324" s="119"/>
      <c r="U324" s="39">
        <v>307</v>
      </c>
    </row>
    <row r="325" spans="2:21" ht="15" x14ac:dyDescent="0.2">
      <c r="B325" s="115"/>
      <c r="C325" s="116"/>
      <c r="D325" s="116"/>
      <c r="E325" s="116"/>
      <c r="F325" s="117"/>
      <c r="G325" s="117"/>
      <c r="H325" s="117"/>
      <c r="I325" s="116"/>
      <c r="J325" s="116"/>
      <c r="K325" s="116"/>
      <c r="L325" s="116"/>
      <c r="M325" s="116"/>
      <c r="N325" s="116"/>
      <c r="O325" s="118"/>
      <c r="P325" s="118"/>
      <c r="Q325" s="118"/>
      <c r="R325" s="118"/>
      <c r="S325" s="118"/>
      <c r="T325" s="119"/>
      <c r="U325" s="40">
        <v>308</v>
      </c>
    </row>
    <row r="326" spans="2:21" ht="15" x14ac:dyDescent="0.2">
      <c r="B326" s="115"/>
      <c r="C326" s="116"/>
      <c r="D326" s="116"/>
      <c r="E326" s="116"/>
      <c r="F326" s="117"/>
      <c r="G326" s="117"/>
      <c r="H326" s="117"/>
      <c r="I326" s="116"/>
      <c r="J326" s="116"/>
      <c r="K326" s="116"/>
      <c r="L326" s="116"/>
      <c r="M326" s="116"/>
      <c r="N326" s="116"/>
      <c r="O326" s="118"/>
      <c r="P326" s="118"/>
      <c r="Q326" s="118"/>
      <c r="R326" s="118"/>
      <c r="S326" s="118"/>
      <c r="T326" s="119"/>
      <c r="U326" s="40">
        <v>309</v>
      </c>
    </row>
    <row r="327" spans="2:21" ht="15" x14ac:dyDescent="0.2">
      <c r="B327" s="115"/>
      <c r="C327" s="116"/>
      <c r="D327" s="116"/>
      <c r="E327" s="116"/>
      <c r="F327" s="117"/>
      <c r="G327" s="117"/>
      <c r="H327" s="117"/>
      <c r="I327" s="116"/>
      <c r="J327" s="116"/>
      <c r="K327" s="116"/>
      <c r="L327" s="116"/>
      <c r="M327" s="116"/>
      <c r="N327" s="116"/>
      <c r="O327" s="118"/>
      <c r="P327" s="118"/>
      <c r="Q327" s="118"/>
      <c r="R327" s="118"/>
      <c r="S327" s="118"/>
      <c r="T327" s="119"/>
      <c r="U327" s="39">
        <v>310</v>
      </c>
    </row>
    <row r="328" spans="2:21" ht="15" x14ac:dyDescent="0.2">
      <c r="B328" s="115"/>
      <c r="C328" s="116"/>
      <c r="D328" s="116"/>
      <c r="E328" s="116"/>
      <c r="F328" s="117"/>
      <c r="G328" s="117"/>
      <c r="H328" s="117"/>
      <c r="I328" s="116"/>
      <c r="J328" s="116"/>
      <c r="K328" s="116"/>
      <c r="L328" s="116"/>
      <c r="M328" s="116"/>
      <c r="N328" s="116"/>
      <c r="O328" s="118"/>
      <c r="P328" s="118"/>
      <c r="Q328" s="118"/>
      <c r="R328" s="118"/>
      <c r="S328" s="118"/>
      <c r="T328" s="119"/>
      <c r="U328" s="40">
        <v>311</v>
      </c>
    </row>
    <row r="329" spans="2:21" ht="15" x14ac:dyDescent="0.2">
      <c r="B329" s="115"/>
      <c r="C329" s="116"/>
      <c r="D329" s="116"/>
      <c r="E329" s="116"/>
      <c r="F329" s="117"/>
      <c r="G329" s="117"/>
      <c r="H329" s="117"/>
      <c r="I329" s="116"/>
      <c r="J329" s="116"/>
      <c r="K329" s="116"/>
      <c r="L329" s="116"/>
      <c r="M329" s="116"/>
      <c r="N329" s="116"/>
      <c r="O329" s="118"/>
      <c r="P329" s="118"/>
      <c r="Q329" s="118"/>
      <c r="R329" s="118"/>
      <c r="S329" s="118"/>
      <c r="T329" s="119"/>
      <c r="U329" s="40">
        <v>312</v>
      </c>
    </row>
    <row r="330" spans="2:21" ht="15" x14ac:dyDescent="0.2">
      <c r="B330" s="115"/>
      <c r="C330" s="116"/>
      <c r="D330" s="116"/>
      <c r="E330" s="116"/>
      <c r="F330" s="117"/>
      <c r="G330" s="117"/>
      <c r="H330" s="117"/>
      <c r="I330" s="116"/>
      <c r="J330" s="116"/>
      <c r="K330" s="116"/>
      <c r="L330" s="116"/>
      <c r="M330" s="116"/>
      <c r="N330" s="116"/>
      <c r="O330" s="118"/>
      <c r="P330" s="118"/>
      <c r="Q330" s="118"/>
      <c r="R330" s="118"/>
      <c r="S330" s="118"/>
      <c r="T330" s="119"/>
      <c r="U330" s="39">
        <v>313</v>
      </c>
    </row>
    <row r="331" spans="2:21" ht="15" x14ac:dyDescent="0.2">
      <c r="B331" s="115"/>
      <c r="C331" s="116"/>
      <c r="D331" s="116"/>
      <c r="E331" s="116"/>
      <c r="F331" s="117"/>
      <c r="G331" s="117"/>
      <c r="H331" s="117"/>
      <c r="I331" s="116"/>
      <c r="J331" s="116"/>
      <c r="K331" s="116"/>
      <c r="L331" s="116"/>
      <c r="M331" s="116"/>
      <c r="N331" s="116"/>
      <c r="O331" s="118"/>
      <c r="P331" s="118"/>
      <c r="Q331" s="118"/>
      <c r="R331" s="118"/>
      <c r="S331" s="118"/>
      <c r="T331" s="119"/>
      <c r="U331" s="40">
        <v>314</v>
      </c>
    </row>
    <row r="332" spans="2:21" ht="15" x14ac:dyDescent="0.2">
      <c r="B332" s="115"/>
      <c r="C332" s="116"/>
      <c r="D332" s="116"/>
      <c r="E332" s="116"/>
      <c r="F332" s="117"/>
      <c r="G332" s="117"/>
      <c r="H332" s="117"/>
      <c r="I332" s="116"/>
      <c r="J332" s="116"/>
      <c r="K332" s="116"/>
      <c r="L332" s="116"/>
      <c r="M332" s="116"/>
      <c r="N332" s="116"/>
      <c r="O332" s="118"/>
      <c r="P332" s="118"/>
      <c r="Q332" s="118"/>
      <c r="R332" s="118"/>
      <c r="S332" s="118"/>
      <c r="T332" s="119"/>
      <c r="U332" s="40">
        <v>315</v>
      </c>
    </row>
    <row r="333" spans="2:21" ht="15" x14ac:dyDescent="0.2">
      <c r="B333" s="115"/>
      <c r="C333" s="116"/>
      <c r="D333" s="116"/>
      <c r="E333" s="116"/>
      <c r="F333" s="117"/>
      <c r="G333" s="117"/>
      <c r="H333" s="117"/>
      <c r="I333" s="116"/>
      <c r="J333" s="116"/>
      <c r="K333" s="116"/>
      <c r="L333" s="116"/>
      <c r="M333" s="116"/>
      <c r="N333" s="116"/>
      <c r="O333" s="118"/>
      <c r="P333" s="118"/>
      <c r="Q333" s="118"/>
      <c r="R333" s="118"/>
      <c r="S333" s="118"/>
      <c r="T333" s="119"/>
      <c r="U333" s="39">
        <v>316</v>
      </c>
    </row>
    <row r="334" spans="2:21" ht="15" x14ac:dyDescent="0.2">
      <c r="B334" s="115"/>
      <c r="C334" s="116"/>
      <c r="D334" s="116"/>
      <c r="E334" s="116"/>
      <c r="F334" s="117"/>
      <c r="G334" s="117"/>
      <c r="H334" s="117"/>
      <c r="I334" s="116"/>
      <c r="J334" s="116"/>
      <c r="K334" s="116"/>
      <c r="L334" s="116"/>
      <c r="M334" s="116"/>
      <c r="N334" s="116"/>
      <c r="O334" s="118"/>
      <c r="P334" s="118"/>
      <c r="Q334" s="118"/>
      <c r="R334" s="118"/>
      <c r="S334" s="118"/>
      <c r="T334" s="119"/>
      <c r="U334" s="40">
        <v>317</v>
      </c>
    </row>
    <row r="335" spans="2:21" ht="15" x14ac:dyDescent="0.2">
      <c r="B335" s="115"/>
      <c r="C335" s="116"/>
      <c r="D335" s="116"/>
      <c r="E335" s="116"/>
      <c r="F335" s="117"/>
      <c r="G335" s="117"/>
      <c r="H335" s="117"/>
      <c r="I335" s="116"/>
      <c r="J335" s="116"/>
      <c r="K335" s="116"/>
      <c r="L335" s="116"/>
      <c r="M335" s="116"/>
      <c r="N335" s="116"/>
      <c r="O335" s="118"/>
      <c r="P335" s="118"/>
      <c r="Q335" s="118"/>
      <c r="R335" s="118"/>
      <c r="S335" s="118"/>
      <c r="T335" s="119"/>
      <c r="U335" s="40">
        <v>318</v>
      </c>
    </row>
    <row r="336" spans="2:21" ht="15" x14ac:dyDescent="0.2">
      <c r="B336" s="115"/>
      <c r="C336" s="116"/>
      <c r="D336" s="116"/>
      <c r="E336" s="116"/>
      <c r="F336" s="117"/>
      <c r="G336" s="117"/>
      <c r="H336" s="117"/>
      <c r="I336" s="116"/>
      <c r="J336" s="116"/>
      <c r="K336" s="116"/>
      <c r="L336" s="116"/>
      <c r="M336" s="116"/>
      <c r="N336" s="116"/>
      <c r="O336" s="118"/>
      <c r="P336" s="118"/>
      <c r="Q336" s="118"/>
      <c r="R336" s="118"/>
      <c r="S336" s="118"/>
      <c r="T336" s="119"/>
      <c r="U336" s="39">
        <v>319</v>
      </c>
    </row>
    <row r="337" spans="2:21" ht="15" x14ac:dyDescent="0.2">
      <c r="B337" s="115"/>
      <c r="C337" s="116"/>
      <c r="D337" s="116"/>
      <c r="E337" s="116"/>
      <c r="F337" s="117"/>
      <c r="G337" s="117"/>
      <c r="H337" s="117"/>
      <c r="I337" s="116"/>
      <c r="J337" s="116"/>
      <c r="K337" s="116"/>
      <c r="L337" s="116"/>
      <c r="M337" s="116"/>
      <c r="N337" s="116"/>
      <c r="O337" s="118"/>
      <c r="P337" s="118"/>
      <c r="Q337" s="118"/>
      <c r="R337" s="118"/>
      <c r="S337" s="118"/>
      <c r="T337" s="119"/>
      <c r="U337" s="40">
        <v>320</v>
      </c>
    </row>
    <row r="338" spans="2:21" ht="15" x14ac:dyDescent="0.2">
      <c r="B338" s="115"/>
      <c r="C338" s="116"/>
      <c r="D338" s="116"/>
      <c r="E338" s="116"/>
      <c r="F338" s="117"/>
      <c r="G338" s="117"/>
      <c r="H338" s="117"/>
      <c r="I338" s="116"/>
      <c r="J338" s="116"/>
      <c r="K338" s="116"/>
      <c r="L338" s="116"/>
      <c r="M338" s="116"/>
      <c r="N338" s="116"/>
      <c r="O338" s="118"/>
      <c r="P338" s="118"/>
      <c r="Q338" s="118"/>
      <c r="R338" s="118"/>
      <c r="S338" s="118"/>
      <c r="T338" s="119"/>
      <c r="U338" s="40">
        <v>321</v>
      </c>
    </row>
    <row r="339" spans="2:21" ht="15" x14ac:dyDescent="0.2">
      <c r="B339" s="115"/>
      <c r="C339" s="116"/>
      <c r="D339" s="116"/>
      <c r="E339" s="116"/>
      <c r="F339" s="117"/>
      <c r="G339" s="117"/>
      <c r="H339" s="117"/>
      <c r="I339" s="116"/>
      <c r="J339" s="116"/>
      <c r="K339" s="116"/>
      <c r="L339" s="116"/>
      <c r="M339" s="116"/>
      <c r="N339" s="116"/>
      <c r="O339" s="118"/>
      <c r="P339" s="118"/>
      <c r="Q339" s="118"/>
      <c r="R339" s="118"/>
      <c r="S339" s="118"/>
      <c r="T339" s="119"/>
      <c r="U339" s="39">
        <v>322</v>
      </c>
    </row>
    <row r="340" spans="2:21" ht="15" x14ac:dyDescent="0.2">
      <c r="B340" s="115"/>
      <c r="C340" s="116"/>
      <c r="D340" s="116"/>
      <c r="E340" s="116"/>
      <c r="F340" s="117"/>
      <c r="G340" s="117"/>
      <c r="H340" s="117"/>
      <c r="I340" s="116"/>
      <c r="J340" s="116"/>
      <c r="K340" s="116"/>
      <c r="L340" s="116"/>
      <c r="M340" s="116"/>
      <c r="N340" s="116"/>
      <c r="O340" s="118"/>
      <c r="P340" s="118"/>
      <c r="Q340" s="118"/>
      <c r="R340" s="118"/>
      <c r="S340" s="118"/>
      <c r="T340" s="119"/>
      <c r="U340" s="40">
        <v>323</v>
      </c>
    </row>
    <row r="341" spans="2:21" ht="15" x14ac:dyDescent="0.2">
      <c r="B341" s="115"/>
      <c r="C341" s="116"/>
      <c r="D341" s="116"/>
      <c r="E341" s="116"/>
      <c r="F341" s="117"/>
      <c r="G341" s="117"/>
      <c r="H341" s="117"/>
      <c r="I341" s="116"/>
      <c r="J341" s="116"/>
      <c r="K341" s="116"/>
      <c r="L341" s="116"/>
      <c r="M341" s="116"/>
      <c r="N341" s="116"/>
      <c r="O341" s="118"/>
      <c r="P341" s="118"/>
      <c r="Q341" s="118"/>
      <c r="R341" s="118"/>
      <c r="S341" s="118"/>
      <c r="T341" s="119"/>
      <c r="U341" s="40">
        <v>324</v>
      </c>
    </row>
    <row r="342" spans="2:21" ht="15" x14ac:dyDescent="0.2">
      <c r="B342" s="115"/>
      <c r="C342" s="116"/>
      <c r="D342" s="116"/>
      <c r="E342" s="116"/>
      <c r="F342" s="117"/>
      <c r="G342" s="117"/>
      <c r="H342" s="117"/>
      <c r="I342" s="116"/>
      <c r="J342" s="116"/>
      <c r="K342" s="116"/>
      <c r="L342" s="116"/>
      <c r="M342" s="116"/>
      <c r="N342" s="116"/>
      <c r="O342" s="118"/>
      <c r="P342" s="118"/>
      <c r="Q342" s="118"/>
      <c r="R342" s="118"/>
      <c r="S342" s="118"/>
      <c r="T342" s="119"/>
      <c r="U342" s="39">
        <v>325</v>
      </c>
    </row>
    <row r="343" spans="2:21" ht="15" x14ac:dyDescent="0.2">
      <c r="B343" s="115"/>
      <c r="C343" s="116"/>
      <c r="D343" s="116"/>
      <c r="E343" s="116"/>
      <c r="F343" s="117"/>
      <c r="G343" s="117"/>
      <c r="H343" s="117"/>
      <c r="I343" s="116"/>
      <c r="J343" s="116"/>
      <c r="K343" s="116"/>
      <c r="L343" s="116"/>
      <c r="M343" s="116"/>
      <c r="N343" s="116"/>
      <c r="O343" s="118"/>
      <c r="P343" s="118"/>
      <c r="Q343" s="118"/>
      <c r="R343" s="118"/>
      <c r="S343" s="118"/>
      <c r="T343" s="119"/>
      <c r="U343" s="40">
        <v>326</v>
      </c>
    </row>
    <row r="344" spans="2:21" ht="15" x14ac:dyDescent="0.2">
      <c r="B344" s="115"/>
      <c r="C344" s="116"/>
      <c r="D344" s="116"/>
      <c r="E344" s="116"/>
      <c r="F344" s="117"/>
      <c r="G344" s="117"/>
      <c r="H344" s="117"/>
      <c r="I344" s="116"/>
      <c r="J344" s="116"/>
      <c r="K344" s="116"/>
      <c r="L344" s="116"/>
      <c r="M344" s="116"/>
      <c r="N344" s="116"/>
      <c r="O344" s="118"/>
      <c r="P344" s="118"/>
      <c r="Q344" s="118"/>
      <c r="R344" s="118"/>
      <c r="S344" s="118"/>
      <c r="T344" s="119"/>
      <c r="U344" s="40">
        <v>327</v>
      </c>
    </row>
    <row r="345" spans="2:21" ht="15" x14ac:dyDescent="0.2">
      <c r="B345" s="115"/>
      <c r="C345" s="116"/>
      <c r="D345" s="116"/>
      <c r="E345" s="116"/>
      <c r="F345" s="117"/>
      <c r="G345" s="117"/>
      <c r="H345" s="117"/>
      <c r="I345" s="116"/>
      <c r="J345" s="116"/>
      <c r="K345" s="116"/>
      <c r="L345" s="116"/>
      <c r="M345" s="116"/>
      <c r="N345" s="116"/>
      <c r="O345" s="118"/>
      <c r="P345" s="118"/>
      <c r="Q345" s="118"/>
      <c r="R345" s="118"/>
      <c r="S345" s="118"/>
      <c r="T345" s="119"/>
      <c r="U345" s="39">
        <v>328</v>
      </c>
    </row>
    <row r="346" spans="2:21" ht="15" x14ac:dyDescent="0.2">
      <c r="B346" s="115"/>
      <c r="C346" s="116"/>
      <c r="D346" s="116"/>
      <c r="E346" s="116"/>
      <c r="F346" s="117"/>
      <c r="G346" s="117"/>
      <c r="H346" s="117"/>
      <c r="I346" s="116"/>
      <c r="J346" s="116"/>
      <c r="K346" s="116"/>
      <c r="L346" s="116"/>
      <c r="M346" s="116"/>
      <c r="N346" s="116"/>
      <c r="O346" s="118"/>
      <c r="P346" s="118"/>
      <c r="Q346" s="118"/>
      <c r="R346" s="118"/>
      <c r="S346" s="118"/>
      <c r="T346" s="119"/>
      <c r="U346" s="40">
        <v>329</v>
      </c>
    </row>
    <row r="347" spans="2:21" ht="15" x14ac:dyDescent="0.2">
      <c r="B347" s="115"/>
      <c r="C347" s="116"/>
      <c r="D347" s="116"/>
      <c r="E347" s="116"/>
      <c r="F347" s="117"/>
      <c r="G347" s="117"/>
      <c r="H347" s="117"/>
      <c r="I347" s="116"/>
      <c r="J347" s="116"/>
      <c r="K347" s="116"/>
      <c r="L347" s="116"/>
      <c r="M347" s="116"/>
      <c r="N347" s="116"/>
      <c r="O347" s="118"/>
      <c r="P347" s="118"/>
      <c r="Q347" s="118"/>
      <c r="R347" s="118"/>
      <c r="S347" s="118"/>
      <c r="T347" s="119"/>
      <c r="U347" s="40">
        <v>330</v>
      </c>
    </row>
    <row r="348" spans="2:21" ht="15" x14ac:dyDescent="0.2">
      <c r="B348" s="115"/>
      <c r="C348" s="116"/>
      <c r="D348" s="116"/>
      <c r="E348" s="116"/>
      <c r="F348" s="117"/>
      <c r="G348" s="117"/>
      <c r="H348" s="117"/>
      <c r="I348" s="116"/>
      <c r="J348" s="116"/>
      <c r="K348" s="116"/>
      <c r="L348" s="116"/>
      <c r="M348" s="116"/>
      <c r="N348" s="116"/>
      <c r="O348" s="118"/>
      <c r="P348" s="118"/>
      <c r="Q348" s="118"/>
      <c r="R348" s="118"/>
      <c r="S348" s="118"/>
      <c r="T348" s="119"/>
      <c r="U348" s="39">
        <v>331</v>
      </c>
    </row>
    <row r="349" spans="2:21" ht="15" x14ac:dyDescent="0.2">
      <c r="B349" s="115"/>
      <c r="C349" s="116"/>
      <c r="D349" s="116"/>
      <c r="E349" s="116"/>
      <c r="F349" s="117"/>
      <c r="G349" s="117"/>
      <c r="H349" s="117"/>
      <c r="I349" s="116"/>
      <c r="J349" s="116"/>
      <c r="K349" s="116"/>
      <c r="L349" s="116"/>
      <c r="M349" s="116"/>
      <c r="N349" s="116"/>
      <c r="O349" s="118"/>
      <c r="P349" s="118"/>
      <c r="Q349" s="118"/>
      <c r="R349" s="118"/>
      <c r="S349" s="118"/>
      <c r="T349" s="119"/>
      <c r="U349" s="40">
        <v>332</v>
      </c>
    </row>
    <row r="350" spans="2:21" ht="15" x14ac:dyDescent="0.2">
      <c r="B350" s="115"/>
      <c r="C350" s="116"/>
      <c r="D350" s="116"/>
      <c r="E350" s="116"/>
      <c r="F350" s="117"/>
      <c r="G350" s="117"/>
      <c r="H350" s="117"/>
      <c r="I350" s="116"/>
      <c r="J350" s="116"/>
      <c r="K350" s="116"/>
      <c r="L350" s="116"/>
      <c r="M350" s="116"/>
      <c r="N350" s="116"/>
      <c r="O350" s="118"/>
      <c r="P350" s="118"/>
      <c r="Q350" s="118"/>
      <c r="R350" s="118"/>
      <c r="S350" s="118"/>
      <c r="T350" s="119"/>
      <c r="U350" s="40">
        <v>333</v>
      </c>
    </row>
    <row r="351" spans="2:21" ht="15" x14ac:dyDescent="0.2">
      <c r="B351" s="115"/>
      <c r="C351" s="116"/>
      <c r="D351" s="116"/>
      <c r="E351" s="116"/>
      <c r="F351" s="117"/>
      <c r="G351" s="117"/>
      <c r="H351" s="117"/>
      <c r="I351" s="116"/>
      <c r="J351" s="116"/>
      <c r="K351" s="116"/>
      <c r="L351" s="116"/>
      <c r="M351" s="116"/>
      <c r="N351" s="116"/>
      <c r="O351" s="118"/>
      <c r="P351" s="118"/>
      <c r="Q351" s="118"/>
      <c r="R351" s="118"/>
      <c r="S351" s="118"/>
      <c r="T351" s="119"/>
      <c r="U351" s="39">
        <v>334</v>
      </c>
    </row>
    <row r="352" spans="2:21" ht="15" x14ac:dyDescent="0.2">
      <c r="B352" s="115"/>
      <c r="C352" s="116"/>
      <c r="D352" s="116"/>
      <c r="E352" s="116"/>
      <c r="F352" s="117"/>
      <c r="G352" s="117"/>
      <c r="H352" s="117"/>
      <c r="I352" s="116"/>
      <c r="J352" s="116"/>
      <c r="K352" s="116"/>
      <c r="L352" s="116"/>
      <c r="M352" s="116"/>
      <c r="N352" s="116"/>
      <c r="O352" s="118"/>
      <c r="P352" s="118"/>
      <c r="Q352" s="118"/>
      <c r="R352" s="118"/>
      <c r="S352" s="118"/>
      <c r="T352" s="119"/>
      <c r="U352" s="40">
        <v>335</v>
      </c>
    </row>
    <row r="353" spans="2:21" ht="15" x14ac:dyDescent="0.2">
      <c r="B353" s="115"/>
      <c r="C353" s="116"/>
      <c r="D353" s="116"/>
      <c r="E353" s="116"/>
      <c r="F353" s="117"/>
      <c r="G353" s="117"/>
      <c r="H353" s="117"/>
      <c r="I353" s="116"/>
      <c r="J353" s="116"/>
      <c r="K353" s="116"/>
      <c r="L353" s="116"/>
      <c r="M353" s="116"/>
      <c r="N353" s="116"/>
      <c r="O353" s="118"/>
      <c r="P353" s="118"/>
      <c r="Q353" s="118"/>
      <c r="R353" s="118"/>
      <c r="S353" s="118"/>
      <c r="T353" s="119"/>
      <c r="U353" s="40">
        <v>336</v>
      </c>
    </row>
    <row r="354" spans="2:21" ht="15" x14ac:dyDescent="0.2">
      <c r="B354" s="115"/>
      <c r="C354" s="116"/>
      <c r="D354" s="116"/>
      <c r="E354" s="116"/>
      <c r="F354" s="117"/>
      <c r="G354" s="117"/>
      <c r="H354" s="117"/>
      <c r="I354" s="116"/>
      <c r="J354" s="116"/>
      <c r="K354" s="116"/>
      <c r="L354" s="116"/>
      <c r="M354" s="116"/>
      <c r="N354" s="116"/>
      <c r="O354" s="118"/>
      <c r="P354" s="118"/>
      <c r="Q354" s="118"/>
      <c r="R354" s="118"/>
      <c r="S354" s="118"/>
      <c r="T354" s="119"/>
      <c r="U354" s="39">
        <v>337</v>
      </c>
    </row>
    <row r="355" spans="2:21" ht="15" x14ac:dyDescent="0.2">
      <c r="B355" s="115"/>
      <c r="C355" s="116"/>
      <c r="D355" s="116"/>
      <c r="E355" s="116"/>
      <c r="F355" s="117"/>
      <c r="G355" s="117"/>
      <c r="H355" s="117"/>
      <c r="I355" s="116"/>
      <c r="J355" s="116"/>
      <c r="K355" s="116"/>
      <c r="L355" s="116"/>
      <c r="M355" s="116"/>
      <c r="N355" s="116"/>
      <c r="O355" s="118"/>
      <c r="P355" s="118"/>
      <c r="Q355" s="118"/>
      <c r="R355" s="118"/>
      <c r="S355" s="118"/>
      <c r="T355" s="119"/>
      <c r="U355" s="40">
        <v>338</v>
      </c>
    </row>
    <row r="356" spans="2:21" ht="15" x14ac:dyDescent="0.2">
      <c r="B356" s="115"/>
      <c r="C356" s="116"/>
      <c r="D356" s="116"/>
      <c r="E356" s="116"/>
      <c r="F356" s="117"/>
      <c r="G356" s="117"/>
      <c r="H356" s="117"/>
      <c r="I356" s="116"/>
      <c r="J356" s="116"/>
      <c r="K356" s="116"/>
      <c r="L356" s="116"/>
      <c r="M356" s="116"/>
      <c r="N356" s="116"/>
      <c r="O356" s="118"/>
      <c r="P356" s="118"/>
      <c r="Q356" s="118"/>
      <c r="R356" s="118"/>
      <c r="S356" s="118"/>
      <c r="T356" s="119"/>
      <c r="U356" s="40">
        <v>339</v>
      </c>
    </row>
    <row r="357" spans="2:21" ht="15" x14ac:dyDescent="0.2">
      <c r="B357" s="115"/>
      <c r="C357" s="116"/>
      <c r="D357" s="116"/>
      <c r="E357" s="116"/>
      <c r="F357" s="117"/>
      <c r="G357" s="117"/>
      <c r="H357" s="117"/>
      <c r="I357" s="116"/>
      <c r="J357" s="116"/>
      <c r="K357" s="116"/>
      <c r="L357" s="116"/>
      <c r="M357" s="116"/>
      <c r="N357" s="116"/>
      <c r="O357" s="118"/>
      <c r="P357" s="118"/>
      <c r="Q357" s="118"/>
      <c r="R357" s="118"/>
      <c r="S357" s="118"/>
      <c r="T357" s="119"/>
      <c r="U357" s="39">
        <v>340</v>
      </c>
    </row>
    <row r="358" spans="2:21" ht="15" x14ac:dyDescent="0.2">
      <c r="B358" s="115"/>
      <c r="C358" s="116"/>
      <c r="D358" s="116"/>
      <c r="E358" s="116"/>
      <c r="F358" s="117"/>
      <c r="G358" s="117"/>
      <c r="H358" s="117"/>
      <c r="I358" s="116"/>
      <c r="J358" s="116"/>
      <c r="K358" s="116"/>
      <c r="L358" s="116"/>
      <c r="M358" s="116"/>
      <c r="N358" s="116"/>
      <c r="O358" s="118"/>
      <c r="P358" s="118"/>
      <c r="Q358" s="118"/>
      <c r="R358" s="118"/>
      <c r="S358" s="118"/>
      <c r="T358" s="119"/>
      <c r="U358" s="40">
        <v>341</v>
      </c>
    </row>
    <row r="359" spans="2:21" ht="15" x14ac:dyDescent="0.2">
      <c r="B359" s="115"/>
      <c r="C359" s="116"/>
      <c r="D359" s="116"/>
      <c r="E359" s="116"/>
      <c r="F359" s="117"/>
      <c r="G359" s="117"/>
      <c r="H359" s="117"/>
      <c r="I359" s="116"/>
      <c r="J359" s="116"/>
      <c r="K359" s="116"/>
      <c r="L359" s="116"/>
      <c r="M359" s="116"/>
      <c r="N359" s="116"/>
      <c r="O359" s="118"/>
      <c r="P359" s="118"/>
      <c r="Q359" s="118"/>
      <c r="R359" s="118"/>
      <c r="S359" s="118"/>
      <c r="T359" s="119"/>
      <c r="U359" s="40">
        <v>342</v>
      </c>
    </row>
    <row r="360" spans="2:21" ht="15" x14ac:dyDescent="0.2">
      <c r="B360" s="115"/>
      <c r="C360" s="116"/>
      <c r="D360" s="116"/>
      <c r="E360" s="116"/>
      <c r="F360" s="117"/>
      <c r="G360" s="117"/>
      <c r="H360" s="117"/>
      <c r="I360" s="116"/>
      <c r="J360" s="116"/>
      <c r="K360" s="116"/>
      <c r="L360" s="116"/>
      <c r="M360" s="116"/>
      <c r="N360" s="116"/>
      <c r="O360" s="118"/>
      <c r="P360" s="118"/>
      <c r="Q360" s="118"/>
      <c r="R360" s="118"/>
      <c r="S360" s="118"/>
      <c r="T360" s="119"/>
      <c r="U360" s="39">
        <v>343</v>
      </c>
    </row>
    <row r="361" spans="2:21" ht="15" x14ac:dyDescent="0.2">
      <c r="B361" s="115"/>
      <c r="C361" s="116"/>
      <c r="D361" s="116"/>
      <c r="E361" s="116"/>
      <c r="F361" s="117"/>
      <c r="G361" s="117"/>
      <c r="H361" s="117"/>
      <c r="I361" s="116"/>
      <c r="J361" s="116"/>
      <c r="K361" s="116"/>
      <c r="L361" s="116"/>
      <c r="M361" s="116"/>
      <c r="N361" s="116"/>
      <c r="O361" s="118"/>
      <c r="P361" s="118"/>
      <c r="Q361" s="118"/>
      <c r="R361" s="118"/>
      <c r="S361" s="118"/>
      <c r="T361" s="119"/>
      <c r="U361" s="40">
        <v>344</v>
      </c>
    </row>
    <row r="362" spans="2:21" ht="15" x14ac:dyDescent="0.2">
      <c r="B362" s="115"/>
      <c r="C362" s="116"/>
      <c r="D362" s="116"/>
      <c r="E362" s="116"/>
      <c r="F362" s="117"/>
      <c r="G362" s="117"/>
      <c r="H362" s="117"/>
      <c r="I362" s="116"/>
      <c r="J362" s="116"/>
      <c r="K362" s="116"/>
      <c r="L362" s="116"/>
      <c r="M362" s="116"/>
      <c r="N362" s="116"/>
      <c r="O362" s="118"/>
      <c r="P362" s="118"/>
      <c r="Q362" s="118"/>
      <c r="R362" s="118"/>
      <c r="S362" s="118"/>
      <c r="T362" s="119"/>
      <c r="U362" s="40">
        <v>345</v>
      </c>
    </row>
    <row r="363" spans="2:21" ht="15" x14ac:dyDescent="0.2">
      <c r="B363" s="115"/>
      <c r="C363" s="116"/>
      <c r="D363" s="116"/>
      <c r="E363" s="116"/>
      <c r="F363" s="117"/>
      <c r="G363" s="117"/>
      <c r="H363" s="117"/>
      <c r="I363" s="116"/>
      <c r="J363" s="116"/>
      <c r="K363" s="116"/>
      <c r="L363" s="116"/>
      <c r="M363" s="116"/>
      <c r="N363" s="116"/>
      <c r="O363" s="118"/>
      <c r="P363" s="118"/>
      <c r="Q363" s="118"/>
      <c r="R363" s="118"/>
      <c r="S363" s="118"/>
      <c r="T363" s="119"/>
      <c r="U363" s="39">
        <v>346</v>
      </c>
    </row>
    <row r="364" spans="2:21" ht="15" x14ac:dyDescent="0.2">
      <c r="B364" s="115"/>
      <c r="C364" s="116"/>
      <c r="D364" s="116"/>
      <c r="E364" s="116"/>
      <c r="F364" s="117"/>
      <c r="G364" s="117"/>
      <c r="H364" s="117"/>
      <c r="I364" s="116"/>
      <c r="J364" s="116"/>
      <c r="K364" s="116"/>
      <c r="L364" s="116"/>
      <c r="M364" s="116"/>
      <c r="N364" s="116"/>
      <c r="O364" s="118"/>
      <c r="P364" s="118"/>
      <c r="Q364" s="118"/>
      <c r="R364" s="118"/>
      <c r="S364" s="118"/>
      <c r="T364" s="119"/>
      <c r="U364" s="40">
        <v>347</v>
      </c>
    </row>
    <row r="365" spans="2:21" ht="15" x14ac:dyDescent="0.2">
      <c r="B365" s="115"/>
      <c r="C365" s="116"/>
      <c r="D365" s="116"/>
      <c r="E365" s="116"/>
      <c r="F365" s="117"/>
      <c r="G365" s="117"/>
      <c r="H365" s="117"/>
      <c r="I365" s="116"/>
      <c r="J365" s="116"/>
      <c r="K365" s="116"/>
      <c r="L365" s="116"/>
      <c r="M365" s="116"/>
      <c r="N365" s="116"/>
      <c r="O365" s="118"/>
      <c r="P365" s="118"/>
      <c r="Q365" s="118"/>
      <c r="R365" s="118"/>
      <c r="S365" s="118"/>
      <c r="T365" s="119"/>
      <c r="U365" s="40">
        <v>348</v>
      </c>
    </row>
    <row r="366" spans="2:21" ht="15" x14ac:dyDescent="0.2">
      <c r="B366" s="115"/>
      <c r="C366" s="116"/>
      <c r="D366" s="116"/>
      <c r="E366" s="116"/>
      <c r="F366" s="117"/>
      <c r="G366" s="117"/>
      <c r="H366" s="117"/>
      <c r="I366" s="116"/>
      <c r="J366" s="116"/>
      <c r="K366" s="116"/>
      <c r="L366" s="116"/>
      <c r="M366" s="116"/>
      <c r="N366" s="116"/>
      <c r="O366" s="118"/>
      <c r="P366" s="118"/>
      <c r="Q366" s="118"/>
      <c r="R366" s="118"/>
      <c r="S366" s="118"/>
      <c r="T366" s="119"/>
      <c r="U366" s="39">
        <v>349</v>
      </c>
    </row>
    <row r="367" spans="2:21" ht="15" x14ac:dyDescent="0.2">
      <c r="B367" s="115"/>
      <c r="C367" s="116"/>
      <c r="D367" s="116"/>
      <c r="E367" s="116"/>
      <c r="F367" s="117"/>
      <c r="G367" s="117"/>
      <c r="H367" s="117"/>
      <c r="I367" s="116"/>
      <c r="J367" s="116"/>
      <c r="K367" s="116"/>
      <c r="L367" s="116"/>
      <c r="M367" s="116"/>
      <c r="N367" s="116"/>
      <c r="O367" s="118"/>
      <c r="P367" s="118"/>
      <c r="Q367" s="118"/>
      <c r="R367" s="118"/>
      <c r="S367" s="118"/>
      <c r="T367" s="119"/>
      <c r="U367" s="40">
        <v>350</v>
      </c>
    </row>
    <row r="368" spans="2:21" ht="15" x14ac:dyDescent="0.2">
      <c r="B368" s="115"/>
      <c r="C368" s="116"/>
      <c r="D368" s="116"/>
      <c r="E368" s="116"/>
      <c r="F368" s="117"/>
      <c r="G368" s="117"/>
      <c r="H368" s="117"/>
      <c r="I368" s="116"/>
      <c r="J368" s="116"/>
      <c r="K368" s="116"/>
      <c r="L368" s="116"/>
      <c r="M368" s="116"/>
      <c r="N368" s="116"/>
      <c r="O368" s="118"/>
      <c r="P368" s="118"/>
      <c r="Q368" s="118"/>
      <c r="R368" s="118"/>
      <c r="S368" s="118"/>
      <c r="T368" s="119"/>
      <c r="U368" s="40">
        <v>351</v>
      </c>
    </row>
    <row r="369" spans="2:21" ht="15" x14ac:dyDescent="0.2">
      <c r="B369" s="115"/>
      <c r="C369" s="116"/>
      <c r="D369" s="116"/>
      <c r="E369" s="116"/>
      <c r="F369" s="117"/>
      <c r="G369" s="117"/>
      <c r="H369" s="117"/>
      <c r="I369" s="116"/>
      <c r="J369" s="116"/>
      <c r="K369" s="116"/>
      <c r="L369" s="116"/>
      <c r="M369" s="116"/>
      <c r="N369" s="116"/>
      <c r="O369" s="118"/>
      <c r="P369" s="118"/>
      <c r="Q369" s="118"/>
      <c r="R369" s="118"/>
      <c r="S369" s="118"/>
      <c r="T369" s="119"/>
      <c r="U369" s="39">
        <v>352</v>
      </c>
    </row>
    <row r="370" spans="2:21" ht="15" x14ac:dyDescent="0.2">
      <c r="B370" s="115"/>
      <c r="C370" s="116"/>
      <c r="D370" s="116"/>
      <c r="E370" s="116"/>
      <c r="F370" s="117"/>
      <c r="G370" s="117"/>
      <c r="H370" s="117"/>
      <c r="I370" s="116"/>
      <c r="J370" s="116"/>
      <c r="K370" s="116"/>
      <c r="L370" s="116"/>
      <c r="M370" s="116"/>
      <c r="N370" s="116"/>
      <c r="O370" s="118"/>
      <c r="P370" s="118"/>
      <c r="Q370" s="118"/>
      <c r="R370" s="118"/>
      <c r="S370" s="118"/>
      <c r="T370" s="119"/>
      <c r="U370" s="40">
        <v>353</v>
      </c>
    </row>
    <row r="371" spans="2:21" ht="15" x14ac:dyDescent="0.2">
      <c r="B371" s="115"/>
      <c r="C371" s="116"/>
      <c r="D371" s="116"/>
      <c r="E371" s="116"/>
      <c r="F371" s="117"/>
      <c r="G371" s="117"/>
      <c r="H371" s="117"/>
      <c r="I371" s="116"/>
      <c r="J371" s="116"/>
      <c r="K371" s="116"/>
      <c r="L371" s="116"/>
      <c r="M371" s="116"/>
      <c r="N371" s="116"/>
      <c r="O371" s="118"/>
      <c r="P371" s="118"/>
      <c r="Q371" s="118"/>
      <c r="R371" s="118"/>
      <c r="S371" s="118"/>
      <c r="T371" s="119"/>
      <c r="U371" s="40">
        <v>354</v>
      </c>
    </row>
    <row r="372" spans="2:21" ht="15" x14ac:dyDescent="0.2">
      <c r="B372" s="115"/>
      <c r="C372" s="116"/>
      <c r="D372" s="116"/>
      <c r="E372" s="116"/>
      <c r="F372" s="117"/>
      <c r="G372" s="117"/>
      <c r="H372" s="117"/>
      <c r="I372" s="116"/>
      <c r="J372" s="116"/>
      <c r="K372" s="116"/>
      <c r="L372" s="116"/>
      <c r="M372" s="116"/>
      <c r="N372" s="116"/>
      <c r="O372" s="118"/>
      <c r="P372" s="118"/>
      <c r="Q372" s="118"/>
      <c r="R372" s="118"/>
      <c r="S372" s="118"/>
      <c r="T372" s="119"/>
      <c r="U372" s="39">
        <v>355</v>
      </c>
    </row>
    <row r="373" spans="2:21" ht="15" x14ac:dyDescent="0.2">
      <c r="B373" s="115"/>
      <c r="C373" s="116"/>
      <c r="D373" s="116"/>
      <c r="E373" s="116"/>
      <c r="F373" s="117"/>
      <c r="G373" s="117"/>
      <c r="H373" s="117"/>
      <c r="I373" s="116"/>
      <c r="J373" s="116"/>
      <c r="K373" s="116"/>
      <c r="L373" s="116"/>
      <c r="M373" s="116"/>
      <c r="N373" s="116"/>
      <c r="O373" s="118"/>
      <c r="P373" s="118"/>
      <c r="Q373" s="118"/>
      <c r="R373" s="118"/>
      <c r="S373" s="118"/>
      <c r="T373" s="119"/>
      <c r="U373" s="40">
        <v>356</v>
      </c>
    </row>
    <row r="374" spans="2:21" ht="15" x14ac:dyDescent="0.2">
      <c r="B374" s="115"/>
      <c r="C374" s="116"/>
      <c r="D374" s="116"/>
      <c r="E374" s="116"/>
      <c r="F374" s="117"/>
      <c r="G374" s="117"/>
      <c r="H374" s="117"/>
      <c r="I374" s="116"/>
      <c r="J374" s="116"/>
      <c r="K374" s="116"/>
      <c r="L374" s="116"/>
      <c r="M374" s="116"/>
      <c r="N374" s="116"/>
      <c r="O374" s="118"/>
      <c r="P374" s="118"/>
      <c r="Q374" s="118"/>
      <c r="R374" s="118"/>
      <c r="S374" s="118"/>
      <c r="T374" s="119"/>
      <c r="U374" s="40">
        <v>357</v>
      </c>
    </row>
    <row r="375" spans="2:21" ht="15" x14ac:dyDescent="0.2">
      <c r="B375" s="115"/>
      <c r="C375" s="116"/>
      <c r="D375" s="116"/>
      <c r="E375" s="116"/>
      <c r="F375" s="117"/>
      <c r="G375" s="117"/>
      <c r="H375" s="117"/>
      <c r="I375" s="116"/>
      <c r="J375" s="116"/>
      <c r="K375" s="116"/>
      <c r="L375" s="116"/>
      <c r="M375" s="116"/>
      <c r="N375" s="116"/>
      <c r="O375" s="118"/>
      <c r="P375" s="118"/>
      <c r="Q375" s="118"/>
      <c r="R375" s="118"/>
      <c r="S375" s="118"/>
      <c r="T375" s="119"/>
      <c r="U375" s="39">
        <v>358</v>
      </c>
    </row>
    <row r="376" spans="2:21" ht="15" x14ac:dyDescent="0.2">
      <c r="B376" s="115"/>
      <c r="C376" s="116"/>
      <c r="D376" s="116"/>
      <c r="E376" s="116"/>
      <c r="F376" s="117"/>
      <c r="G376" s="117"/>
      <c r="H376" s="117"/>
      <c r="I376" s="116"/>
      <c r="J376" s="116"/>
      <c r="K376" s="116"/>
      <c r="L376" s="116"/>
      <c r="M376" s="116"/>
      <c r="N376" s="116"/>
      <c r="O376" s="118"/>
      <c r="P376" s="118"/>
      <c r="Q376" s="118"/>
      <c r="R376" s="118"/>
      <c r="S376" s="118"/>
      <c r="T376" s="119"/>
      <c r="U376" s="40">
        <v>359</v>
      </c>
    </row>
    <row r="377" spans="2:21" ht="15" x14ac:dyDescent="0.2">
      <c r="B377" s="115"/>
      <c r="C377" s="116"/>
      <c r="D377" s="116"/>
      <c r="E377" s="116"/>
      <c r="F377" s="117"/>
      <c r="G377" s="117"/>
      <c r="H377" s="117"/>
      <c r="I377" s="116"/>
      <c r="J377" s="116"/>
      <c r="K377" s="116"/>
      <c r="L377" s="116"/>
      <c r="M377" s="116"/>
      <c r="N377" s="116"/>
      <c r="O377" s="118"/>
      <c r="P377" s="118"/>
      <c r="Q377" s="118"/>
      <c r="R377" s="118"/>
      <c r="S377" s="118"/>
      <c r="T377" s="119"/>
      <c r="U377" s="40">
        <v>360</v>
      </c>
    </row>
    <row r="378" spans="2:21" ht="15" x14ac:dyDescent="0.2">
      <c r="B378" s="115"/>
      <c r="C378" s="116"/>
      <c r="D378" s="116"/>
      <c r="E378" s="116"/>
      <c r="F378" s="117"/>
      <c r="G378" s="117"/>
      <c r="H378" s="117"/>
      <c r="I378" s="116"/>
      <c r="J378" s="116"/>
      <c r="K378" s="116"/>
      <c r="L378" s="116"/>
      <c r="M378" s="116"/>
      <c r="N378" s="116"/>
      <c r="O378" s="118"/>
      <c r="P378" s="118"/>
      <c r="Q378" s="118"/>
      <c r="R378" s="118"/>
      <c r="S378" s="118"/>
      <c r="T378" s="119"/>
      <c r="U378" s="39">
        <v>361</v>
      </c>
    </row>
    <row r="379" spans="2:21" ht="15" x14ac:dyDescent="0.2">
      <c r="B379" s="115"/>
      <c r="C379" s="116"/>
      <c r="D379" s="116"/>
      <c r="E379" s="116"/>
      <c r="F379" s="117"/>
      <c r="G379" s="117"/>
      <c r="H379" s="117"/>
      <c r="I379" s="116"/>
      <c r="J379" s="116"/>
      <c r="K379" s="116"/>
      <c r="L379" s="116"/>
      <c r="M379" s="116"/>
      <c r="N379" s="116"/>
      <c r="O379" s="118"/>
      <c r="P379" s="118"/>
      <c r="Q379" s="118"/>
      <c r="R379" s="118"/>
      <c r="S379" s="118"/>
      <c r="T379" s="119"/>
      <c r="U379" s="40">
        <v>362</v>
      </c>
    </row>
    <row r="380" spans="2:21" ht="15" x14ac:dyDescent="0.2">
      <c r="B380" s="115"/>
      <c r="C380" s="116"/>
      <c r="D380" s="116"/>
      <c r="E380" s="116"/>
      <c r="F380" s="117"/>
      <c r="G380" s="117"/>
      <c r="H380" s="117"/>
      <c r="I380" s="116"/>
      <c r="J380" s="116"/>
      <c r="K380" s="116"/>
      <c r="L380" s="116"/>
      <c r="M380" s="116"/>
      <c r="N380" s="116"/>
      <c r="O380" s="118"/>
      <c r="P380" s="118"/>
      <c r="Q380" s="118"/>
      <c r="R380" s="118"/>
      <c r="S380" s="118"/>
      <c r="T380" s="119"/>
      <c r="U380" s="40">
        <v>363</v>
      </c>
    </row>
    <row r="381" spans="2:21" ht="15" x14ac:dyDescent="0.2">
      <c r="B381" s="115"/>
      <c r="C381" s="116"/>
      <c r="D381" s="116"/>
      <c r="E381" s="116"/>
      <c r="F381" s="117"/>
      <c r="G381" s="117"/>
      <c r="H381" s="117"/>
      <c r="I381" s="116"/>
      <c r="J381" s="116"/>
      <c r="K381" s="116"/>
      <c r="L381" s="116"/>
      <c r="M381" s="116"/>
      <c r="N381" s="116"/>
      <c r="O381" s="118"/>
      <c r="P381" s="118"/>
      <c r="Q381" s="118"/>
      <c r="R381" s="118"/>
      <c r="S381" s="118"/>
      <c r="T381" s="119"/>
      <c r="U381" s="39">
        <v>364</v>
      </c>
    </row>
    <row r="382" spans="2:21" ht="15" x14ac:dyDescent="0.2">
      <c r="B382" s="115"/>
      <c r="C382" s="116"/>
      <c r="D382" s="116"/>
      <c r="E382" s="116"/>
      <c r="F382" s="117"/>
      <c r="G382" s="117"/>
      <c r="H382" s="117"/>
      <c r="I382" s="116"/>
      <c r="J382" s="116"/>
      <c r="K382" s="116"/>
      <c r="L382" s="116"/>
      <c r="M382" s="116"/>
      <c r="N382" s="116"/>
      <c r="O382" s="118"/>
      <c r="P382" s="118"/>
      <c r="Q382" s="118"/>
      <c r="R382" s="118"/>
      <c r="S382" s="118"/>
      <c r="T382" s="119"/>
      <c r="U382" s="40">
        <v>365</v>
      </c>
    </row>
    <row r="383" spans="2:21" ht="15" x14ac:dyDescent="0.2">
      <c r="B383" s="115"/>
      <c r="C383" s="116"/>
      <c r="D383" s="116"/>
      <c r="E383" s="116"/>
      <c r="F383" s="117"/>
      <c r="G383" s="117"/>
      <c r="H383" s="117"/>
      <c r="I383" s="116"/>
      <c r="J383" s="116"/>
      <c r="K383" s="116"/>
      <c r="L383" s="116"/>
      <c r="M383" s="116"/>
      <c r="N383" s="116"/>
      <c r="O383" s="118"/>
      <c r="P383" s="118"/>
      <c r="Q383" s="118"/>
      <c r="R383" s="118"/>
      <c r="S383" s="118"/>
      <c r="T383" s="119"/>
      <c r="U383" s="40">
        <v>366</v>
      </c>
    </row>
    <row r="384" spans="2:21" ht="15" x14ac:dyDescent="0.2">
      <c r="B384" s="115"/>
      <c r="C384" s="116"/>
      <c r="D384" s="116"/>
      <c r="E384" s="116"/>
      <c r="F384" s="117"/>
      <c r="G384" s="117"/>
      <c r="H384" s="117"/>
      <c r="I384" s="116"/>
      <c r="J384" s="116"/>
      <c r="K384" s="116"/>
      <c r="L384" s="116"/>
      <c r="M384" s="116"/>
      <c r="N384" s="116"/>
      <c r="O384" s="118"/>
      <c r="P384" s="118"/>
      <c r="Q384" s="118"/>
      <c r="R384" s="118"/>
      <c r="S384" s="118"/>
      <c r="T384" s="119"/>
      <c r="U384" s="39">
        <v>367</v>
      </c>
    </row>
    <row r="385" spans="2:21" ht="15" x14ac:dyDescent="0.2">
      <c r="B385" s="115"/>
      <c r="C385" s="116"/>
      <c r="D385" s="116"/>
      <c r="E385" s="116"/>
      <c r="F385" s="117"/>
      <c r="G385" s="117"/>
      <c r="H385" s="117"/>
      <c r="I385" s="116"/>
      <c r="J385" s="116"/>
      <c r="K385" s="116"/>
      <c r="L385" s="116"/>
      <c r="M385" s="116"/>
      <c r="N385" s="116"/>
      <c r="O385" s="118"/>
      <c r="P385" s="118"/>
      <c r="Q385" s="118"/>
      <c r="R385" s="118"/>
      <c r="S385" s="118"/>
      <c r="T385" s="119"/>
      <c r="U385" s="40">
        <v>368</v>
      </c>
    </row>
    <row r="386" spans="2:21" ht="15" x14ac:dyDescent="0.2">
      <c r="B386" s="115"/>
      <c r="C386" s="116"/>
      <c r="D386" s="116"/>
      <c r="E386" s="116"/>
      <c r="F386" s="117"/>
      <c r="G386" s="117"/>
      <c r="H386" s="117"/>
      <c r="I386" s="116"/>
      <c r="J386" s="116"/>
      <c r="K386" s="116"/>
      <c r="L386" s="116"/>
      <c r="M386" s="116"/>
      <c r="N386" s="116"/>
      <c r="O386" s="118"/>
      <c r="P386" s="118"/>
      <c r="Q386" s="118"/>
      <c r="R386" s="118"/>
      <c r="S386" s="118"/>
      <c r="T386" s="119"/>
      <c r="U386" s="40">
        <v>369</v>
      </c>
    </row>
    <row r="387" spans="2:21" ht="15" x14ac:dyDescent="0.2">
      <c r="B387" s="115"/>
      <c r="C387" s="116"/>
      <c r="D387" s="116"/>
      <c r="E387" s="116"/>
      <c r="F387" s="117"/>
      <c r="G387" s="117"/>
      <c r="H387" s="117"/>
      <c r="I387" s="116"/>
      <c r="J387" s="116"/>
      <c r="K387" s="116"/>
      <c r="L387" s="116"/>
      <c r="M387" s="116"/>
      <c r="N387" s="116"/>
      <c r="O387" s="118"/>
      <c r="P387" s="118"/>
      <c r="Q387" s="118"/>
      <c r="R387" s="118"/>
      <c r="S387" s="118"/>
      <c r="T387" s="119"/>
      <c r="U387" s="39">
        <v>370</v>
      </c>
    </row>
    <row r="388" spans="2:21" ht="15" x14ac:dyDescent="0.2">
      <c r="B388" s="115"/>
      <c r="C388" s="116"/>
      <c r="D388" s="116"/>
      <c r="E388" s="116"/>
      <c r="F388" s="117"/>
      <c r="G388" s="117"/>
      <c r="H388" s="117"/>
      <c r="I388" s="116"/>
      <c r="J388" s="116"/>
      <c r="K388" s="116"/>
      <c r="L388" s="116"/>
      <c r="M388" s="116"/>
      <c r="N388" s="116"/>
      <c r="O388" s="118"/>
      <c r="P388" s="118"/>
      <c r="Q388" s="118"/>
      <c r="R388" s="118"/>
      <c r="S388" s="118"/>
      <c r="T388" s="119"/>
      <c r="U388" s="40">
        <v>371</v>
      </c>
    </row>
    <row r="389" spans="2:21" ht="15" x14ac:dyDescent="0.2">
      <c r="B389" s="115"/>
      <c r="C389" s="116"/>
      <c r="D389" s="116"/>
      <c r="E389" s="116"/>
      <c r="F389" s="117"/>
      <c r="G389" s="117"/>
      <c r="H389" s="117"/>
      <c r="I389" s="116"/>
      <c r="J389" s="116"/>
      <c r="K389" s="116"/>
      <c r="L389" s="116"/>
      <c r="M389" s="116"/>
      <c r="N389" s="116"/>
      <c r="O389" s="118"/>
      <c r="P389" s="118"/>
      <c r="Q389" s="118"/>
      <c r="R389" s="118"/>
      <c r="S389" s="118"/>
      <c r="T389" s="119"/>
      <c r="U389" s="40">
        <v>372</v>
      </c>
    </row>
    <row r="390" spans="2:21" ht="15" x14ac:dyDescent="0.2">
      <c r="B390" s="115"/>
      <c r="C390" s="116"/>
      <c r="D390" s="116"/>
      <c r="E390" s="116"/>
      <c r="F390" s="117"/>
      <c r="G390" s="117"/>
      <c r="H390" s="117"/>
      <c r="I390" s="116"/>
      <c r="J390" s="116"/>
      <c r="K390" s="116"/>
      <c r="L390" s="116"/>
      <c r="M390" s="116"/>
      <c r="N390" s="116"/>
      <c r="O390" s="118"/>
      <c r="P390" s="118"/>
      <c r="Q390" s="118"/>
      <c r="R390" s="118"/>
      <c r="S390" s="118"/>
      <c r="T390" s="119"/>
      <c r="U390" s="39">
        <v>373</v>
      </c>
    </row>
    <row r="391" spans="2:21" ht="15" x14ac:dyDescent="0.2">
      <c r="B391" s="115"/>
      <c r="C391" s="116"/>
      <c r="D391" s="116"/>
      <c r="E391" s="116"/>
      <c r="F391" s="117"/>
      <c r="G391" s="117"/>
      <c r="H391" s="117"/>
      <c r="I391" s="116"/>
      <c r="J391" s="116"/>
      <c r="K391" s="116"/>
      <c r="L391" s="116"/>
      <c r="M391" s="116"/>
      <c r="N391" s="116"/>
      <c r="O391" s="118"/>
      <c r="P391" s="118"/>
      <c r="Q391" s="118"/>
      <c r="R391" s="118"/>
      <c r="S391" s="118"/>
      <c r="T391" s="119"/>
      <c r="U391" s="40">
        <v>374</v>
      </c>
    </row>
    <row r="392" spans="2:21" ht="15" x14ac:dyDescent="0.2">
      <c r="B392" s="115"/>
      <c r="C392" s="116"/>
      <c r="D392" s="116"/>
      <c r="E392" s="116"/>
      <c r="F392" s="117"/>
      <c r="G392" s="117"/>
      <c r="H392" s="117"/>
      <c r="I392" s="116"/>
      <c r="J392" s="116"/>
      <c r="K392" s="116"/>
      <c r="L392" s="116"/>
      <c r="M392" s="116"/>
      <c r="N392" s="116"/>
      <c r="O392" s="118"/>
      <c r="P392" s="118"/>
      <c r="Q392" s="118"/>
      <c r="R392" s="118"/>
      <c r="S392" s="118"/>
      <c r="T392" s="119"/>
      <c r="U392" s="40">
        <v>375</v>
      </c>
    </row>
    <row r="393" spans="2:21" ht="15" x14ac:dyDescent="0.2">
      <c r="B393" s="115"/>
      <c r="C393" s="116"/>
      <c r="D393" s="116"/>
      <c r="E393" s="116"/>
      <c r="F393" s="117"/>
      <c r="G393" s="117"/>
      <c r="H393" s="117"/>
      <c r="I393" s="116"/>
      <c r="J393" s="116"/>
      <c r="K393" s="116"/>
      <c r="L393" s="116"/>
      <c r="M393" s="116"/>
      <c r="N393" s="116"/>
      <c r="O393" s="118"/>
      <c r="P393" s="118"/>
      <c r="Q393" s="118"/>
      <c r="R393" s="118"/>
      <c r="S393" s="118"/>
      <c r="T393" s="119"/>
      <c r="U393" s="39">
        <v>376</v>
      </c>
    </row>
    <row r="394" spans="2:21" ht="15" x14ac:dyDescent="0.2">
      <c r="B394" s="115"/>
      <c r="C394" s="116"/>
      <c r="D394" s="116"/>
      <c r="E394" s="116"/>
      <c r="F394" s="117"/>
      <c r="G394" s="117"/>
      <c r="H394" s="117"/>
      <c r="I394" s="116"/>
      <c r="J394" s="116"/>
      <c r="K394" s="116"/>
      <c r="L394" s="116"/>
      <c r="M394" s="116"/>
      <c r="N394" s="116"/>
      <c r="O394" s="118"/>
      <c r="P394" s="118"/>
      <c r="Q394" s="118"/>
      <c r="R394" s="118"/>
      <c r="S394" s="118"/>
      <c r="T394" s="119"/>
      <c r="U394" s="40">
        <v>377</v>
      </c>
    </row>
    <row r="395" spans="2:21" ht="15" x14ac:dyDescent="0.2">
      <c r="B395" s="115"/>
      <c r="C395" s="116"/>
      <c r="D395" s="116"/>
      <c r="E395" s="116"/>
      <c r="F395" s="117"/>
      <c r="G395" s="117"/>
      <c r="H395" s="117"/>
      <c r="I395" s="116"/>
      <c r="J395" s="116"/>
      <c r="K395" s="116"/>
      <c r="L395" s="116"/>
      <c r="M395" s="116"/>
      <c r="N395" s="116"/>
      <c r="O395" s="118"/>
      <c r="P395" s="118"/>
      <c r="Q395" s="118"/>
      <c r="R395" s="118"/>
      <c r="S395" s="118"/>
      <c r="T395" s="119"/>
      <c r="U395" s="40">
        <v>378</v>
      </c>
    </row>
    <row r="396" spans="2:21" ht="15" x14ac:dyDescent="0.2">
      <c r="B396" s="115"/>
      <c r="C396" s="116"/>
      <c r="D396" s="116"/>
      <c r="E396" s="116"/>
      <c r="F396" s="117"/>
      <c r="G396" s="117"/>
      <c r="H396" s="117"/>
      <c r="I396" s="116"/>
      <c r="J396" s="116"/>
      <c r="K396" s="116"/>
      <c r="L396" s="116"/>
      <c r="M396" s="116"/>
      <c r="N396" s="116"/>
      <c r="O396" s="118"/>
      <c r="P396" s="118"/>
      <c r="Q396" s="118"/>
      <c r="R396" s="118"/>
      <c r="S396" s="118"/>
      <c r="T396" s="119"/>
      <c r="U396" s="39">
        <v>379</v>
      </c>
    </row>
    <row r="397" spans="2:21" ht="15" x14ac:dyDescent="0.2">
      <c r="B397" s="115"/>
      <c r="C397" s="116"/>
      <c r="D397" s="116"/>
      <c r="E397" s="116"/>
      <c r="F397" s="117"/>
      <c r="G397" s="117"/>
      <c r="H397" s="117"/>
      <c r="I397" s="116"/>
      <c r="J397" s="116"/>
      <c r="K397" s="116"/>
      <c r="L397" s="116"/>
      <c r="M397" s="116"/>
      <c r="N397" s="116"/>
      <c r="O397" s="118"/>
      <c r="P397" s="118"/>
      <c r="Q397" s="118"/>
      <c r="R397" s="118"/>
      <c r="S397" s="118"/>
      <c r="T397" s="119"/>
      <c r="U397" s="40">
        <v>380</v>
      </c>
    </row>
    <row r="398" spans="2:21" ht="15" x14ac:dyDescent="0.2">
      <c r="B398" s="115"/>
      <c r="C398" s="116"/>
      <c r="D398" s="116"/>
      <c r="E398" s="116"/>
      <c r="F398" s="117"/>
      <c r="G398" s="117"/>
      <c r="H398" s="117"/>
      <c r="I398" s="116"/>
      <c r="J398" s="116"/>
      <c r="K398" s="116"/>
      <c r="L398" s="116"/>
      <c r="M398" s="116"/>
      <c r="N398" s="116"/>
      <c r="O398" s="118"/>
      <c r="P398" s="118"/>
      <c r="Q398" s="118"/>
      <c r="R398" s="118"/>
      <c r="S398" s="118"/>
      <c r="T398" s="119"/>
      <c r="U398" s="40">
        <v>381</v>
      </c>
    </row>
    <row r="399" spans="2:21" ht="15" x14ac:dyDescent="0.2">
      <c r="B399" s="115"/>
      <c r="C399" s="116"/>
      <c r="D399" s="116"/>
      <c r="E399" s="116"/>
      <c r="F399" s="117"/>
      <c r="G399" s="117"/>
      <c r="H399" s="117"/>
      <c r="I399" s="116"/>
      <c r="J399" s="116"/>
      <c r="K399" s="116"/>
      <c r="L399" s="116"/>
      <c r="M399" s="116"/>
      <c r="N399" s="116"/>
      <c r="O399" s="118"/>
      <c r="P399" s="118"/>
      <c r="Q399" s="118"/>
      <c r="R399" s="118"/>
      <c r="S399" s="118"/>
      <c r="T399" s="119"/>
      <c r="U399" s="39">
        <v>382</v>
      </c>
    </row>
    <row r="400" spans="2:21" ht="15" x14ac:dyDescent="0.2">
      <c r="B400" s="115"/>
      <c r="C400" s="116"/>
      <c r="D400" s="116"/>
      <c r="E400" s="116"/>
      <c r="F400" s="117"/>
      <c r="G400" s="117"/>
      <c r="H400" s="117"/>
      <c r="I400" s="116"/>
      <c r="J400" s="116"/>
      <c r="K400" s="116"/>
      <c r="L400" s="116"/>
      <c r="M400" s="116"/>
      <c r="N400" s="116"/>
      <c r="O400" s="118"/>
      <c r="P400" s="118"/>
      <c r="Q400" s="118"/>
      <c r="R400" s="118"/>
      <c r="S400" s="118"/>
      <c r="T400" s="119"/>
      <c r="U400" s="40">
        <v>383</v>
      </c>
    </row>
    <row r="401" spans="1:21" ht="15" x14ac:dyDescent="0.2">
      <c r="B401" s="115"/>
      <c r="C401" s="116"/>
      <c r="D401" s="116"/>
      <c r="E401" s="116"/>
      <c r="F401" s="117"/>
      <c r="G401" s="117"/>
      <c r="H401" s="117"/>
      <c r="I401" s="116"/>
      <c r="J401" s="116"/>
      <c r="K401" s="116"/>
      <c r="L401" s="116"/>
      <c r="M401" s="116"/>
      <c r="N401" s="116"/>
      <c r="O401" s="118"/>
      <c r="P401" s="118"/>
      <c r="Q401" s="118"/>
      <c r="R401" s="118"/>
      <c r="S401" s="118"/>
      <c r="T401" s="119"/>
      <c r="U401" s="40">
        <v>384</v>
      </c>
    </row>
    <row r="402" spans="1:21" ht="15" x14ac:dyDescent="0.2">
      <c r="B402" s="115"/>
      <c r="C402" s="116"/>
      <c r="D402" s="116"/>
      <c r="E402" s="116"/>
      <c r="F402" s="117"/>
      <c r="G402" s="117"/>
      <c r="H402" s="117"/>
      <c r="I402" s="116"/>
      <c r="J402" s="116"/>
      <c r="K402" s="116"/>
      <c r="L402" s="116"/>
      <c r="M402" s="116"/>
      <c r="N402" s="116"/>
      <c r="O402" s="118"/>
      <c r="P402" s="118"/>
      <c r="Q402" s="118"/>
      <c r="R402" s="118"/>
      <c r="S402" s="118"/>
      <c r="T402" s="119"/>
      <c r="U402" s="39">
        <v>385</v>
      </c>
    </row>
    <row r="403" spans="1:21" ht="15" x14ac:dyDescent="0.2">
      <c r="B403" s="115"/>
      <c r="C403" s="116"/>
      <c r="D403" s="116"/>
      <c r="E403" s="116"/>
      <c r="F403" s="117"/>
      <c r="G403" s="117"/>
      <c r="H403" s="117"/>
      <c r="I403" s="116"/>
      <c r="J403" s="116"/>
      <c r="K403" s="116"/>
      <c r="L403" s="116"/>
      <c r="M403" s="116"/>
      <c r="N403" s="116"/>
      <c r="O403" s="118"/>
      <c r="P403" s="118"/>
      <c r="Q403" s="118"/>
      <c r="R403" s="118"/>
      <c r="S403" s="118"/>
      <c r="T403" s="119"/>
      <c r="U403" s="40">
        <v>386</v>
      </c>
    </row>
    <row r="404" spans="1:21" ht="15" x14ac:dyDescent="0.2">
      <c r="B404" s="115"/>
      <c r="C404" s="116"/>
      <c r="D404" s="116"/>
      <c r="E404" s="116"/>
      <c r="F404" s="117"/>
      <c r="G404" s="117"/>
      <c r="H404" s="117"/>
      <c r="I404" s="116"/>
      <c r="J404" s="116"/>
      <c r="K404" s="116"/>
      <c r="L404" s="116"/>
      <c r="M404" s="116"/>
      <c r="N404" s="116"/>
      <c r="O404" s="118"/>
      <c r="P404" s="118"/>
      <c r="Q404" s="118"/>
      <c r="R404" s="118"/>
      <c r="S404" s="118"/>
      <c r="T404" s="119"/>
      <c r="U404" s="40">
        <v>387</v>
      </c>
    </row>
    <row r="405" spans="1:21" ht="15" x14ac:dyDescent="0.2">
      <c r="B405" s="115"/>
      <c r="C405" s="116"/>
      <c r="D405" s="116"/>
      <c r="E405" s="116"/>
      <c r="F405" s="117"/>
      <c r="G405" s="117"/>
      <c r="H405" s="117"/>
      <c r="I405" s="116"/>
      <c r="J405" s="116"/>
      <c r="K405" s="116"/>
      <c r="L405" s="116"/>
      <c r="M405" s="116"/>
      <c r="N405" s="116"/>
      <c r="O405" s="118"/>
      <c r="P405" s="118"/>
      <c r="Q405" s="118"/>
      <c r="R405" s="118"/>
      <c r="S405" s="118"/>
      <c r="T405" s="119"/>
      <c r="U405" s="39">
        <v>388</v>
      </c>
    </row>
    <row r="406" spans="1:21" ht="15" x14ac:dyDescent="0.2">
      <c r="B406" s="115"/>
      <c r="C406" s="116"/>
      <c r="D406" s="120"/>
      <c r="E406" s="116"/>
      <c r="F406" s="121"/>
      <c r="G406" s="121"/>
      <c r="H406" s="121"/>
      <c r="I406" s="120"/>
      <c r="J406" s="116"/>
      <c r="K406" s="116"/>
      <c r="L406" s="120"/>
      <c r="M406" s="120"/>
      <c r="N406" s="120"/>
      <c r="O406" s="122"/>
      <c r="P406" s="122"/>
      <c r="Q406" s="122"/>
      <c r="R406" s="122"/>
      <c r="S406" s="122"/>
      <c r="T406" s="123"/>
      <c r="U406" s="40">
        <v>389</v>
      </c>
    </row>
    <row r="407" spans="1:21" s="12" customFormat="1" ht="14.25" customHeight="1" x14ac:dyDescent="0.2">
      <c r="A407" s="126"/>
      <c r="B407"/>
      <c r="C407"/>
      <c r="D407" s="5"/>
      <c r="E407"/>
      <c r="F407"/>
      <c r="G407"/>
      <c r="H407" s="5"/>
      <c r="I407"/>
      <c r="J407" s="5"/>
      <c r="K407"/>
      <c r="L407"/>
      <c r="M407"/>
      <c r="N407" s="5"/>
      <c r="O407" s="5"/>
      <c r="P407" s="5"/>
      <c r="Q407" s="5"/>
      <c r="R407" s="5"/>
      <c r="S407"/>
      <c r="T407"/>
      <c r="U407"/>
    </row>
    <row r="408" spans="1:21" ht="14.25" customHeight="1" x14ac:dyDescent="0.2"/>
  </sheetData>
  <sheetProtection sort="0" autoFilter="0" pivotTables="0"/>
  <protectedRanges>
    <protectedRange sqref="B115:T406" name="Linhas para demandas supervenientes"/>
  </protectedRanges>
  <mergeCells count="1">
    <mergeCell ref="C2:J2"/>
  </mergeCells>
  <phoneticPr fontId="10" type="noConversion"/>
  <dataValidations count="4">
    <dataValidation allowBlank="1" showInputMessage="1" showErrorMessage="1" sqref="V2:AC3 D5:T5" xr:uid="{C6F006F9-3DD6-4E2D-B295-4D8A797D4971}"/>
    <dataValidation type="date" allowBlank="1" showInputMessage="1" showErrorMessage="1" sqref="R95 Q96:Q98 R99:R105 R70:R81 R37:R41 R89:R91 R83:R87 R107:R111 R113:R406" xr:uid="{3D4F1F6F-6814-4F0E-A699-73F1CCF02ACE}">
      <formula1>46023</formula1>
      <formula2>46387</formula2>
    </dataValidation>
    <dataValidation allowBlank="1" showInputMessage="1" showErrorMessage="1" promptTitle="Assinalar SIM se:" prompt="1) Inédita; ou_x000a_2) Acima de R$ 5 milhões (exceto engenharia); ou_x000a_3) TI essencial ou complexa (hardware+software); ou_x000a_4) Grande complexidade e &gt; R$ 1 milhão; ou_x000a_5) Integrada ou semi-integrada." sqref="L76:M77 K99:K105 K112:K406 K107:K109 K83:K91 K70:K81 K6:K42" xr:uid="{3338F4A9-9132-4FB0-86B7-245A8022E772}"/>
    <dataValidation type="date" allowBlank="1" showInputMessage="1" showErrorMessage="1" sqref="R88 R112" xr:uid="{65FA70C6-39B7-4ACF-929A-C448DFAD6E15}">
      <formula1>45658</formula1>
      <formula2>46387</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5F66278C-3D22-4A5D-9E36-5A0D6AAB48FA}">
          <x14:formula1>
            <xm:f>dados!$A$2:$A$25</xm:f>
          </x14:formula1>
          <xm:sqref>C6:C42 C94:C105 C83:C91 C70:C81 C107:C406</xm:sqref>
        </x14:dataValidation>
        <x14:dataValidation type="list" allowBlank="1" showInputMessage="1" showErrorMessage="1" xr:uid="{1214EAF1-6AF2-4EE9-A023-129439A231FC}">
          <x14:formula1>
            <xm:f>dados!$K$2:$K$8</xm:f>
          </x14:formula1>
          <xm:sqref>H107:H406 H6:H42 H83:H91 H70:H81 H94:H105</xm:sqref>
        </x14:dataValidation>
        <x14:dataValidation type="list" allowBlank="1" showInputMessage="1" showErrorMessage="1" xr:uid="{EFB6E07B-8892-4A07-9002-B70B2EE6372C}">
          <x14:formula1>
            <xm:f>dados!$S$2:$S$3</xm:f>
          </x14:formula1>
          <xm:sqref>L6:M42 L99:M105 L70:M75 L107:L109 L83:M91 L78:M81 M107:M111 L112:M406</xm:sqref>
        </x14:dataValidation>
        <x14:dataValidation type="list" allowBlank="1" showInputMessage="1" showErrorMessage="1" xr:uid="{41280CDB-EF4D-4F34-958F-EAD445A85320}">
          <x14:formula1>
            <xm:f>dados!$W$2:$W$4</xm:f>
          </x14:formula1>
          <xm:sqref>N6:N42 N94:N105 N83:N91 N70:N81 N107:N406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63759-7D93-4358-A4E0-59C9EDA17921}">
  <sheetPr codeName="Planilha1">
    <pageSetUpPr fitToPage="1"/>
  </sheetPr>
  <dimension ref="A1:AC2828"/>
  <sheetViews>
    <sheetView showGridLines="0" zoomScale="85" zoomScaleNormal="85" workbookViewId="0">
      <selection activeCell="K15" sqref="K15"/>
    </sheetView>
  </sheetViews>
  <sheetFormatPr defaultColWidth="0" defaultRowHeight="0" customHeight="1" zeroHeight="1" x14ac:dyDescent="0.2"/>
  <cols>
    <col min="1" max="1" width="1.625" style="6" customWidth="1"/>
    <col min="2" max="2" width="10.25" style="6" customWidth="1"/>
    <col min="3" max="3" width="17.125" style="6" customWidth="1"/>
    <col min="4" max="4" width="15.375" style="6" customWidth="1"/>
    <col min="5" max="5" width="44.875" style="6" customWidth="1"/>
    <col min="6" max="6" width="14.375" style="6" customWidth="1"/>
    <col min="7" max="7" width="12.125" style="6" customWidth="1"/>
    <col min="8" max="8" width="10.5" style="6" customWidth="1"/>
    <col min="9" max="9" width="49.5" style="19" customWidth="1"/>
    <col min="10" max="10" width="8.75" style="6" customWidth="1"/>
    <col min="11" max="11" width="16.5" style="6" customWidth="1"/>
    <col min="12" max="12" width="14.875" style="6" customWidth="1"/>
    <col min="13" max="13" width="17" style="6" customWidth="1"/>
    <col min="14" max="14" width="3.125" style="6" customWidth="1"/>
    <col min="15" max="15" width="17.125" style="6" hidden="1" customWidth="1"/>
    <col min="16" max="24" width="9.125" style="6" hidden="1" customWidth="1"/>
    <col min="25" max="25" width="11.875" style="6" hidden="1" customWidth="1"/>
    <col min="26" max="29" width="9.125" style="6" hidden="1" customWidth="1"/>
    <col min="30" max="16384" width="0" style="6" hidden="1"/>
  </cols>
  <sheetData>
    <row r="1" spans="1:29" ht="9.9499999999999993" customHeight="1" x14ac:dyDescent="0.2"/>
    <row r="2" spans="1:29" ht="42" customHeight="1" x14ac:dyDescent="0.2">
      <c r="A2" s="25"/>
      <c r="B2" s="38" t="s">
        <v>453</v>
      </c>
      <c r="C2" s="32"/>
      <c r="D2" s="33"/>
      <c r="E2" s="32"/>
      <c r="F2" s="34"/>
      <c r="G2" s="32"/>
      <c r="H2" s="32"/>
      <c r="I2" s="32"/>
      <c r="J2" s="34"/>
      <c r="K2" s="32"/>
      <c r="L2" s="32"/>
      <c r="M2" s="32"/>
      <c r="N2" s="32"/>
      <c r="O2" s="32"/>
      <c r="P2" s="32"/>
      <c r="Q2" s="32"/>
      <c r="R2" s="32"/>
      <c r="S2" s="32"/>
      <c r="T2" s="27"/>
      <c r="U2" s="27"/>
      <c r="V2" s="27"/>
      <c r="W2" s="27"/>
      <c r="X2" s="28"/>
      <c r="Y2" s="27"/>
      <c r="Z2" s="27"/>
      <c r="AA2" s="29"/>
      <c r="AB2" s="16"/>
    </row>
    <row r="3" spans="1:29" ht="6" customHeight="1" x14ac:dyDescent="0.2">
      <c r="A3" s="30"/>
      <c r="B3" s="35"/>
      <c r="C3" s="35"/>
      <c r="D3" s="36"/>
      <c r="E3" s="35"/>
      <c r="F3" s="37"/>
      <c r="G3" s="35"/>
      <c r="H3" s="35"/>
      <c r="I3" s="35"/>
      <c r="J3" s="37"/>
      <c r="K3" s="35"/>
      <c r="L3" s="35"/>
      <c r="M3" s="35"/>
      <c r="N3" s="35"/>
      <c r="O3" s="35"/>
      <c r="P3" s="35"/>
      <c r="Q3" s="35"/>
      <c r="R3" s="35"/>
      <c r="S3" s="35"/>
      <c r="T3" s="27"/>
      <c r="U3" s="27"/>
      <c r="V3" s="27"/>
      <c r="W3" s="27"/>
      <c r="X3" s="28"/>
      <c r="Y3" s="27"/>
      <c r="Z3" s="27"/>
      <c r="AA3" s="29"/>
      <c r="AB3" s="16"/>
      <c r="AC3" s="13"/>
    </row>
    <row r="4" spans="1:29" customFormat="1" ht="6" customHeight="1" x14ac:dyDescent="0.2">
      <c r="A4" s="5"/>
      <c r="D4" s="5"/>
      <c r="G4" s="5"/>
      <c r="L4" s="5"/>
      <c r="M4" s="5"/>
      <c r="N4" s="5"/>
      <c r="O4" s="5"/>
      <c r="P4" s="5"/>
    </row>
    <row r="5" spans="1:29" ht="47.25" customHeight="1" x14ac:dyDescent="0.2">
      <c r="B5" s="308" t="s">
        <v>454</v>
      </c>
      <c r="C5" s="308"/>
      <c r="D5" s="308"/>
      <c r="E5" s="308"/>
      <c r="F5" s="308"/>
      <c r="G5" s="308"/>
      <c r="H5" s="308"/>
      <c r="I5" s="308"/>
      <c r="J5" s="308"/>
      <c r="K5" s="308"/>
      <c r="L5" s="308"/>
    </row>
    <row r="6" spans="1:29" ht="10.5" customHeight="1" x14ac:dyDescent="0.2"/>
    <row r="7" spans="1:29" ht="28.5" customHeight="1" x14ac:dyDescent="0.2">
      <c r="C7" s="83" t="str">
        <f>B17</f>
        <v>N. de ordem</v>
      </c>
      <c r="D7" s="272"/>
      <c r="E7" s="273"/>
      <c r="F7" s="309" t="str">
        <f>H17</f>
        <v>Situação</v>
      </c>
      <c r="G7" s="309"/>
      <c r="H7" s="276"/>
      <c r="I7" s="277"/>
      <c r="J7" s="310"/>
      <c r="K7" s="311"/>
      <c r="L7" s="311"/>
      <c r="M7" s="311"/>
      <c r="O7" s="43"/>
      <c r="P7" s="44" t="s">
        <v>455</v>
      </c>
      <c r="Q7" s="44" t="s">
        <v>456</v>
      </c>
      <c r="R7" s="44" t="s">
        <v>457</v>
      </c>
      <c r="S7" s="44" t="s">
        <v>7</v>
      </c>
      <c r="T7" s="44" t="s">
        <v>21</v>
      </c>
      <c r="U7" s="44" t="s">
        <v>458</v>
      </c>
      <c r="V7" s="44" t="s">
        <v>23</v>
      </c>
      <c r="W7" s="44" t="s">
        <v>459</v>
      </c>
      <c r="X7" s="44" t="s">
        <v>32</v>
      </c>
      <c r="Y7" s="45" t="s">
        <v>460</v>
      </c>
      <c r="Z7" s="44" t="s">
        <v>12</v>
      </c>
      <c r="AA7" s="46" t="s">
        <v>8</v>
      </c>
    </row>
    <row r="8" spans="1:29" ht="28.5" customHeight="1" x14ac:dyDescent="0.2">
      <c r="C8" s="83" t="str">
        <f>C17</f>
        <v>Unidade/Nome</v>
      </c>
      <c r="D8" s="272"/>
      <c r="E8" s="273"/>
      <c r="F8" s="309" t="s">
        <v>461</v>
      </c>
      <c r="G8" s="309"/>
      <c r="H8" s="312"/>
      <c r="I8" s="313"/>
      <c r="J8" s="311"/>
      <c r="K8" s="311"/>
      <c r="L8" s="311"/>
      <c r="M8" s="311"/>
      <c r="O8" s="47" t="s">
        <v>462</v>
      </c>
      <c r="P8" s="290">
        <f>D7</f>
        <v>0</v>
      </c>
      <c r="Q8" s="281">
        <f>D8</f>
        <v>0</v>
      </c>
      <c r="R8" s="281">
        <f>D9</f>
        <v>0</v>
      </c>
      <c r="S8" s="281">
        <f>D10</f>
        <v>0</v>
      </c>
      <c r="T8" s="281">
        <f>D11</f>
        <v>0</v>
      </c>
      <c r="U8" s="290">
        <f>D12</f>
        <v>0</v>
      </c>
      <c r="V8" s="281">
        <f>H7</f>
        <v>0</v>
      </c>
      <c r="W8" s="281">
        <f>H8</f>
        <v>0</v>
      </c>
      <c r="X8" s="281">
        <f>H9</f>
        <v>0</v>
      </c>
      <c r="Y8" s="282">
        <f>H10</f>
        <v>0</v>
      </c>
      <c r="Z8" s="281">
        <f>H11</f>
        <v>0</v>
      </c>
      <c r="AA8" s="291">
        <f>H12</f>
        <v>0</v>
      </c>
    </row>
    <row r="9" spans="1:29" ht="28.5" customHeight="1" x14ac:dyDescent="0.2">
      <c r="C9" s="83" t="str">
        <f>D17</f>
        <v>Gestor Orçamentário</v>
      </c>
      <c r="D9" s="274"/>
      <c r="E9" s="273"/>
      <c r="F9" s="314" t="str">
        <f>J17</f>
        <v>Quantidade estimada</v>
      </c>
      <c r="G9" s="314"/>
      <c r="H9" s="278"/>
      <c r="I9" s="277"/>
      <c r="J9" s="311"/>
      <c r="K9" s="311"/>
      <c r="L9" s="311"/>
      <c r="M9" s="311"/>
      <c r="O9" s="47" t="s">
        <v>463</v>
      </c>
      <c r="P9" s="292">
        <v>716</v>
      </c>
      <c r="Q9" s="283" t="s">
        <v>464</v>
      </c>
      <c r="R9" s="283" t="s">
        <v>145</v>
      </c>
      <c r="S9" s="283" t="s">
        <v>465</v>
      </c>
      <c r="T9" s="283" t="s">
        <v>465</v>
      </c>
      <c r="U9" s="292" t="s">
        <v>466</v>
      </c>
      <c r="V9" s="283" t="s">
        <v>467</v>
      </c>
      <c r="W9" s="283" t="s">
        <v>465</v>
      </c>
      <c r="X9" s="283">
        <v>100</v>
      </c>
      <c r="Y9" s="284">
        <v>1000</v>
      </c>
      <c r="Z9" s="283" t="s">
        <v>153</v>
      </c>
      <c r="AA9" s="293" t="s">
        <v>159</v>
      </c>
    </row>
    <row r="10" spans="1:29" ht="28.5" customHeight="1" x14ac:dyDescent="0.2">
      <c r="C10" s="83" t="str">
        <f>E17</f>
        <v>Descrição sucinta do objeto</v>
      </c>
      <c r="D10" s="315"/>
      <c r="E10" s="315"/>
      <c r="F10" s="314" t="str">
        <f>K17</f>
        <v>Valor estimado da contratação</v>
      </c>
      <c r="G10" s="314"/>
      <c r="H10" s="278"/>
      <c r="I10" s="277"/>
      <c r="J10" s="311"/>
      <c r="K10" s="311"/>
      <c r="L10" s="311"/>
      <c r="M10" s="311"/>
    </row>
    <row r="11" spans="1:29" ht="28.5" customHeight="1" x14ac:dyDescent="0.2">
      <c r="C11" s="83" t="str">
        <f>F17</f>
        <v>Processo</v>
      </c>
      <c r="D11" s="272"/>
      <c r="E11" s="273"/>
      <c r="F11" s="309" t="str">
        <f>L17</f>
        <v>Grau de Prioridade da Contratação</v>
      </c>
      <c r="G11" s="309"/>
      <c r="H11" s="278"/>
      <c r="I11" s="277"/>
      <c r="J11" s="311"/>
      <c r="K11" s="311"/>
      <c r="L11" s="311"/>
      <c r="M11" s="311"/>
    </row>
    <row r="12" spans="1:29" ht="31.5" customHeight="1" x14ac:dyDescent="0.2">
      <c r="B12" s="50"/>
      <c r="C12" s="83" t="str">
        <f>G17</f>
        <v>Tipo</v>
      </c>
      <c r="D12" s="272"/>
      <c r="E12" s="275"/>
      <c r="F12" s="309" t="str">
        <f>M17</f>
        <v>Modalidade</v>
      </c>
      <c r="G12" s="309"/>
      <c r="H12" s="279"/>
      <c r="I12" s="280"/>
      <c r="J12" s="311"/>
      <c r="K12" s="311"/>
      <c r="L12" s="311"/>
      <c r="M12" s="311"/>
    </row>
    <row r="13" spans="1:29" ht="15" customHeight="1" x14ac:dyDescent="0.2">
      <c r="B13" s="50"/>
      <c r="D13" s="51" t="s">
        <v>468</v>
      </c>
      <c r="E13" s="52">
        <f>COUNTA(_xlfn.UNIQUE(B18:B1770))</f>
        <v>716</v>
      </c>
      <c r="H13" s="49"/>
      <c r="I13"/>
      <c r="J13" s="311"/>
      <c r="K13" s="311"/>
      <c r="L13" s="311"/>
      <c r="M13" s="311"/>
    </row>
    <row r="14" spans="1:29" ht="49.5" customHeight="1" x14ac:dyDescent="0.2">
      <c r="B14" s="50"/>
      <c r="D14"/>
      <c r="E14" s="50"/>
      <c r="F14" s="316" t="s">
        <v>469</v>
      </c>
      <c r="G14" s="316"/>
      <c r="H14" s="316"/>
      <c r="I14" s="316"/>
      <c r="J14" s="311"/>
      <c r="K14" s="311"/>
      <c r="L14" s="311"/>
      <c r="M14" s="311"/>
      <c r="O14" s="49" t="s">
        <v>470</v>
      </c>
    </row>
    <row r="15" spans="1:29" ht="15.75" customHeight="1" x14ac:dyDescent="0.2">
      <c r="B15" s="50"/>
      <c r="D15"/>
      <c r="E15" s="50"/>
      <c r="F15" s="316"/>
      <c r="G15" s="316"/>
      <c r="H15" s="316"/>
      <c r="I15" s="316"/>
    </row>
    <row r="16" spans="1:29" s="53" customFormat="1" ht="24.75" customHeight="1" x14ac:dyDescent="0.2">
      <c r="B16" s="6"/>
      <c r="C16" s="6"/>
      <c r="D16" s="6"/>
      <c r="E16" s="6"/>
      <c r="F16" s="6"/>
      <c r="G16" s="6"/>
      <c r="H16" s="6"/>
      <c r="I16" s="19"/>
      <c r="J16" s="6"/>
      <c r="K16" s="6"/>
    </row>
    <row r="17" spans="2:13" ht="45" x14ac:dyDescent="0.2">
      <c r="B17" s="265" t="s">
        <v>455</v>
      </c>
      <c r="C17" s="266" t="s">
        <v>456</v>
      </c>
      <c r="D17" s="266" t="s">
        <v>457</v>
      </c>
      <c r="E17" s="266" t="s">
        <v>7</v>
      </c>
      <c r="F17" s="266" t="s">
        <v>21</v>
      </c>
      <c r="G17" s="266" t="s">
        <v>458</v>
      </c>
      <c r="H17" s="266" t="s">
        <v>23</v>
      </c>
      <c r="I17" s="266" t="s">
        <v>459</v>
      </c>
      <c r="J17" s="266" t="s">
        <v>32</v>
      </c>
      <c r="K17" s="267" t="s">
        <v>460</v>
      </c>
      <c r="L17" s="266" t="s">
        <v>12</v>
      </c>
      <c r="M17" s="268" t="s">
        <v>8</v>
      </c>
    </row>
    <row r="18" spans="2:13" ht="75" x14ac:dyDescent="0.2">
      <c r="B18" s="285">
        <v>1</v>
      </c>
      <c r="C18" s="144" t="s">
        <v>471</v>
      </c>
      <c r="D18" s="144" t="s">
        <v>133</v>
      </c>
      <c r="E18" s="144" t="s">
        <v>472</v>
      </c>
      <c r="F18" s="144"/>
      <c r="G18" s="294" t="s">
        <v>473</v>
      </c>
      <c r="H18" s="144" t="s">
        <v>474</v>
      </c>
      <c r="I18" s="144" t="s">
        <v>475</v>
      </c>
      <c r="J18" s="144">
        <v>2</v>
      </c>
      <c r="K18" s="145">
        <v>3756</v>
      </c>
      <c r="L18" s="144" t="s">
        <v>122</v>
      </c>
      <c r="M18" s="295" t="s">
        <v>159</v>
      </c>
    </row>
    <row r="19" spans="2:13" ht="75" x14ac:dyDescent="0.2">
      <c r="B19" s="285">
        <v>2</v>
      </c>
      <c r="C19" s="144" t="s">
        <v>471</v>
      </c>
      <c r="D19" s="144" t="s">
        <v>133</v>
      </c>
      <c r="E19" s="144" t="s">
        <v>476</v>
      </c>
      <c r="F19" s="144"/>
      <c r="G19" s="294" t="s">
        <v>473</v>
      </c>
      <c r="H19" s="144" t="s">
        <v>474</v>
      </c>
      <c r="I19" s="144" t="s">
        <v>475</v>
      </c>
      <c r="J19" s="144">
        <v>2</v>
      </c>
      <c r="K19" s="145">
        <v>54.8</v>
      </c>
      <c r="L19" s="144" t="s">
        <v>122</v>
      </c>
      <c r="M19" s="295" t="s">
        <v>159</v>
      </c>
    </row>
    <row r="20" spans="2:13" ht="75" x14ac:dyDescent="0.2">
      <c r="B20" s="285">
        <v>3</v>
      </c>
      <c r="C20" s="144" t="s">
        <v>471</v>
      </c>
      <c r="D20" s="144" t="s">
        <v>133</v>
      </c>
      <c r="E20" s="144" t="s">
        <v>477</v>
      </c>
      <c r="F20" s="144"/>
      <c r="G20" s="294" t="s">
        <v>473</v>
      </c>
      <c r="H20" s="144" t="s">
        <v>474</v>
      </c>
      <c r="I20" s="144" t="s">
        <v>475</v>
      </c>
      <c r="J20" s="144" t="s">
        <v>478</v>
      </c>
      <c r="K20" s="145">
        <v>42525</v>
      </c>
      <c r="L20" s="144" t="s">
        <v>122</v>
      </c>
      <c r="M20" s="295" t="s">
        <v>159</v>
      </c>
    </row>
    <row r="21" spans="2:13" ht="75" x14ac:dyDescent="0.2">
      <c r="B21" s="285">
        <v>4</v>
      </c>
      <c r="C21" s="144" t="s">
        <v>471</v>
      </c>
      <c r="D21" s="144" t="s">
        <v>133</v>
      </c>
      <c r="E21" s="144" t="s">
        <v>479</v>
      </c>
      <c r="F21" s="294"/>
      <c r="G21" s="294" t="s">
        <v>473</v>
      </c>
      <c r="H21" s="144" t="s">
        <v>474</v>
      </c>
      <c r="I21" s="144" t="s">
        <v>475</v>
      </c>
      <c r="J21" s="144">
        <v>1</v>
      </c>
      <c r="K21" s="145">
        <v>596</v>
      </c>
      <c r="L21" s="144" t="s">
        <v>122</v>
      </c>
      <c r="M21" s="295" t="s">
        <v>159</v>
      </c>
    </row>
    <row r="22" spans="2:13" ht="75" x14ac:dyDescent="0.2">
      <c r="B22" s="285">
        <v>5</v>
      </c>
      <c r="C22" s="144" t="s">
        <v>471</v>
      </c>
      <c r="D22" s="144" t="s">
        <v>133</v>
      </c>
      <c r="E22" s="144" t="s">
        <v>480</v>
      </c>
      <c r="F22" s="294"/>
      <c r="G22" s="294" t="s">
        <v>473</v>
      </c>
      <c r="H22" s="144" t="s">
        <v>474</v>
      </c>
      <c r="I22" s="144" t="s">
        <v>475</v>
      </c>
      <c r="J22" s="144" t="s">
        <v>481</v>
      </c>
      <c r="K22" s="145">
        <v>18000</v>
      </c>
      <c r="L22" s="144" t="s">
        <v>122</v>
      </c>
      <c r="M22" s="295" t="s">
        <v>159</v>
      </c>
    </row>
    <row r="23" spans="2:13" ht="75" x14ac:dyDescent="0.2">
      <c r="B23" s="285">
        <v>6</v>
      </c>
      <c r="C23" s="144" t="s">
        <v>471</v>
      </c>
      <c r="D23" s="144" t="s">
        <v>133</v>
      </c>
      <c r="E23" s="144" t="s">
        <v>482</v>
      </c>
      <c r="F23" s="144"/>
      <c r="G23" s="294" t="s">
        <v>473</v>
      </c>
      <c r="H23" s="144" t="s">
        <v>474</v>
      </c>
      <c r="I23" s="144" t="s">
        <v>475</v>
      </c>
      <c r="J23" s="144" t="s">
        <v>483</v>
      </c>
      <c r="K23" s="145">
        <v>4350</v>
      </c>
      <c r="L23" s="144" t="s">
        <v>122</v>
      </c>
      <c r="M23" s="295" t="s">
        <v>159</v>
      </c>
    </row>
    <row r="24" spans="2:13" ht="75" x14ac:dyDescent="0.2">
      <c r="B24" s="285">
        <v>7</v>
      </c>
      <c r="C24" s="144" t="s">
        <v>471</v>
      </c>
      <c r="D24" s="144" t="s">
        <v>133</v>
      </c>
      <c r="E24" s="144" t="s">
        <v>484</v>
      </c>
      <c r="F24" s="144"/>
      <c r="G24" s="294" t="s">
        <v>473</v>
      </c>
      <c r="H24" s="144" t="s">
        <v>474</v>
      </c>
      <c r="I24" s="144" t="s">
        <v>475</v>
      </c>
      <c r="J24" s="144" t="s">
        <v>485</v>
      </c>
      <c r="K24" s="145">
        <v>16000</v>
      </c>
      <c r="L24" s="144" t="s">
        <v>122</v>
      </c>
      <c r="M24" s="295" t="s">
        <v>159</v>
      </c>
    </row>
    <row r="25" spans="2:13" ht="75" x14ac:dyDescent="0.2">
      <c r="B25" s="285">
        <v>8</v>
      </c>
      <c r="C25" s="144" t="s">
        <v>471</v>
      </c>
      <c r="D25" s="144" t="s">
        <v>133</v>
      </c>
      <c r="E25" s="144" t="s">
        <v>486</v>
      </c>
      <c r="F25" s="144"/>
      <c r="G25" s="294" t="s">
        <v>473</v>
      </c>
      <c r="H25" s="144" t="s">
        <v>474</v>
      </c>
      <c r="I25" s="144" t="s">
        <v>475</v>
      </c>
      <c r="J25" s="144">
        <v>1</v>
      </c>
      <c r="K25" s="145">
        <v>62500</v>
      </c>
      <c r="L25" s="144" t="s">
        <v>122</v>
      </c>
      <c r="M25" s="295" t="s">
        <v>159</v>
      </c>
    </row>
    <row r="26" spans="2:13" ht="75" x14ac:dyDescent="0.2">
      <c r="B26" s="285">
        <v>9</v>
      </c>
      <c r="C26" s="144" t="s">
        <v>471</v>
      </c>
      <c r="D26" s="144" t="s">
        <v>133</v>
      </c>
      <c r="E26" s="144" t="s">
        <v>487</v>
      </c>
      <c r="F26" s="144"/>
      <c r="G26" s="294" t="s">
        <v>473</v>
      </c>
      <c r="H26" s="144" t="s">
        <v>474</v>
      </c>
      <c r="I26" s="144" t="s">
        <v>475</v>
      </c>
      <c r="J26" s="144" t="s">
        <v>488</v>
      </c>
      <c r="K26" s="145">
        <v>51600</v>
      </c>
      <c r="L26" s="144" t="s">
        <v>122</v>
      </c>
      <c r="M26" s="295" t="s">
        <v>159</v>
      </c>
    </row>
    <row r="27" spans="2:13" ht="75" x14ac:dyDescent="0.2">
      <c r="B27" s="285">
        <v>10</v>
      </c>
      <c r="C27" s="144" t="s">
        <v>471</v>
      </c>
      <c r="D27" s="144" t="s">
        <v>133</v>
      </c>
      <c r="E27" s="144" t="s">
        <v>489</v>
      </c>
      <c r="F27" s="144"/>
      <c r="G27" s="294" t="s">
        <v>473</v>
      </c>
      <c r="H27" s="144" t="s">
        <v>474</v>
      </c>
      <c r="I27" s="144" t="s">
        <v>475</v>
      </c>
      <c r="J27" s="144" t="s">
        <v>490</v>
      </c>
      <c r="K27" s="145">
        <f>31080+13600+57910+42483</f>
        <v>145073</v>
      </c>
      <c r="L27" s="144" t="s">
        <v>122</v>
      </c>
      <c r="M27" s="295" t="s">
        <v>159</v>
      </c>
    </row>
    <row r="28" spans="2:13" ht="75" x14ac:dyDescent="0.2">
      <c r="B28" s="285">
        <v>11</v>
      </c>
      <c r="C28" s="144" t="s">
        <v>471</v>
      </c>
      <c r="D28" s="144" t="s">
        <v>133</v>
      </c>
      <c r="E28" s="144" t="s">
        <v>491</v>
      </c>
      <c r="F28" s="144"/>
      <c r="G28" s="294" t="s">
        <v>473</v>
      </c>
      <c r="H28" s="144" t="s">
        <v>474</v>
      </c>
      <c r="I28" s="144" t="s">
        <v>475</v>
      </c>
      <c r="J28" s="144" t="s">
        <v>492</v>
      </c>
      <c r="K28" s="145">
        <v>75260</v>
      </c>
      <c r="L28" s="144" t="s">
        <v>122</v>
      </c>
      <c r="M28" s="295" t="s">
        <v>159</v>
      </c>
    </row>
    <row r="29" spans="2:13" ht="75" x14ac:dyDescent="0.2">
      <c r="B29" s="285">
        <v>12</v>
      </c>
      <c r="C29" s="144" t="s">
        <v>471</v>
      </c>
      <c r="D29" s="144" t="s">
        <v>133</v>
      </c>
      <c r="E29" s="144" t="s">
        <v>493</v>
      </c>
      <c r="F29" s="294"/>
      <c r="G29" s="294" t="s">
        <v>473</v>
      </c>
      <c r="H29" s="144" t="s">
        <v>474</v>
      </c>
      <c r="I29" s="144" t="s">
        <v>475</v>
      </c>
      <c r="J29" s="144" t="s">
        <v>494</v>
      </c>
      <c r="K29" s="145">
        <v>19350</v>
      </c>
      <c r="L29" s="144" t="s">
        <v>122</v>
      </c>
      <c r="M29" s="295" t="s">
        <v>159</v>
      </c>
    </row>
    <row r="30" spans="2:13" ht="75" x14ac:dyDescent="0.2">
      <c r="B30" s="285">
        <v>13</v>
      </c>
      <c r="C30" s="144" t="s">
        <v>471</v>
      </c>
      <c r="D30" s="144" t="s">
        <v>133</v>
      </c>
      <c r="E30" s="144" t="s">
        <v>495</v>
      </c>
      <c r="F30" s="144"/>
      <c r="G30" s="294" t="s">
        <v>473</v>
      </c>
      <c r="H30" s="144" t="s">
        <v>474</v>
      </c>
      <c r="I30" s="144" t="s">
        <v>475</v>
      </c>
      <c r="J30" s="144" t="s">
        <v>496</v>
      </c>
      <c r="K30" s="145">
        <v>113200</v>
      </c>
      <c r="L30" s="144" t="s">
        <v>122</v>
      </c>
      <c r="M30" s="295" t="s">
        <v>159</v>
      </c>
    </row>
    <row r="31" spans="2:13" ht="75" x14ac:dyDescent="0.2">
      <c r="B31" s="285">
        <v>14</v>
      </c>
      <c r="C31" s="144" t="s">
        <v>471</v>
      </c>
      <c r="D31" s="144" t="s">
        <v>133</v>
      </c>
      <c r="E31" s="144" t="s">
        <v>497</v>
      </c>
      <c r="F31" s="294"/>
      <c r="G31" s="294" t="s">
        <v>473</v>
      </c>
      <c r="H31" s="144" t="s">
        <v>474</v>
      </c>
      <c r="I31" s="144" t="s">
        <v>475</v>
      </c>
      <c r="J31" s="144" t="s">
        <v>498</v>
      </c>
      <c r="K31" s="145" t="s">
        <v>498</v>
      </c>
      <c r="L31" s="144" t="s">
        <v>122</v>
      </c>
      <c r="M31" s="295" t="s">
        <v>159</v>
      </c>
    </row>
    <row r="32" spans="2:13" ht="75" x14ac:dyDescent="0.2">
      <c r="B32" s="285">
        <v>15</v>
      </c>
      <c r="C32" s="144" t="s">
        <v>471</v>
      </c>
      <c r="D32" s="144" t="s">
        <v>133</v>
      </c>
      <c r="E32" s="144" t="s">
        <v>499</v>
      </c>
      <c r="F32" s="144"/>
      <c r="G32" s="294" t="s">
        <v>473</v>
      </c>
      <c r="H32" s="144" t="s">
        <v>474</v>
      </c>
      <c r="I32" s="144" t="s">
        <v>475</v>
      </c>
      <c r="J32" s="144" t="s">
        <v>498</v>
      </c>
      <c r="K32" s="145" t="s">
        <v>498</v>
      </c>
      <c r="L32" s="144" t="s">
        <v>122</v>
      </c>
      <c r="M32" s="295" t="s">
        <v>159</v>
      </c>
    </row>
    <row r="33" spans="2:13" ht="75" x14ac:dyDescent="0.2">
      <c r="B33" s="285">
        <v>16</v>
      </c>
      <c r="C33" s="144" t="s">
        <v>471</v>
      </c>
      <c r="D33" s="144" t="s">
        <v>133</v>
      </c>
      <c r="E33" s="144" t="s">
        <v>500</v>
      </c>
      <c r="F33" s="294"/>
      <c r="G33" s="294" t="s">
        <v>473</v>
      </c>
      <c r="H33" s="144" t="s">
        <v>474</v>
      </c>
      <c r="I33" s="144" t="s">
        <v>475</v>
      </c>
      <c r="J33" s="144" t="s">
        <v>501</v>
      </c>
      <c r="K33" s="145" t="s">
        <v>498</v>
      </c>
      <c r="L33" s="144" t="s">
        <v>122</v>
      </c>
      <c r="M33" s="295" t="s">
        <v>159</v>
      </c>
    </row>
    <row r="34" spans="2:13" ht="75" x14ac:dyDescent="0.2">
      <c r="B34" s="285">
        <v>17</v>
      </c>
      <c r="C34" s="144" t="s">
        <v>471</v>
      </c>
      <c r="D34" s="144" t="s">
        <v>133</v>
      </c>
      <c r="E34" s="144" t="s">
        <v>502</v>
      </c>
      <c r="F34" s="144"/>
      <c r="G34" s="294" t="s">
        <v>473</v>
      </c>
      <c r="H34" s="144" t="s">
        <v>474</v>
      </c>
      <c r="I34" s="144" t="s">
        <v>475</v>
      </c>
      <c r="J34" s="144" t="s">
        <v>498</v>
      </c>
      <c r="K34" s="145" t="s">
        <v>498</v>
      </c>
      <c r="L34" s="144" t="s">
        <v>122</v>
      </c>
      <c r="M34" s="295" t="s">
        <v>159</v>
      </c>
    </row>
    <row r="35" spans="2:13" ht="75" x14ac:dyDescent="0.2">
      <c r="B35" s="285">
        <v>18</v>
      </c>
      <c r="C35" s="144" t="s">
        <v>471</v>
      </c>
      <c r="D35" s="144" t="s">
        <v>133</v>
      </c>
      <c r="E35" s="144" t="s">
        <v>503</v>
      </c>
      <c r="F35" s="144"/>
      <c r="G35" s="294" t="s">
        <v>473</v>
      </c>
      <c r="H35" s="144" t="s">
        <v>474</v>
      </c>
      <c r="I35" s="144" t="s">
        <v>475</v>
      </c>
      <c r="J35" s="144" t="s">
        <v>498</v>
      </c>
      <c r="K35" s="145" t="s">
        <v>498</v>
      </c>
      <c r="L35" s="144" t="s">
        <v>122</v>
      </c>
      <c r="M35" s="295" t="s">
        <v>159</v>
      </c>
    </row>
    <row r="36" spans="2:13" ht="75" x14ac:dyDescent="0.2">
      <c r="B36" s="285">
        <v>19</v>
      </c>
      <c r="C36" s="144" t="s">
        <v>471</v>
      </c>
      <c r="D36" s="144" t="s">
        <v>133</v>
      </c>
      <c r="E36" s="144" t="s">
        <v>504</v>
      </c>
      <c r="F36" s="144"/>
      <c r="G36" s="294" t="s">
        <v>473</v>
      </c>
      <c r="H36" s="144" t="s">
        <v>474</v>
      </c>
      <c r="I36" s="144" t="s">
        <v>475</v>
      </c>
      <c r="J36" s="144" t="s">
        <v>498</v>
      </c>
      <c r="K36" s="145" t="s">
        <v>498</v>
      </c>
      <c r="L36" s="144" t="s">
        <v>122</v>
      </c>
      <c r="M36" s="295" t="s">
        <v>159</v>
      </c>
    </row>
    <row r="37" spans="2:13" ht="75" x14ac:dyDescent="0.2">
      <c r="B37" s="285">
        <v>20</v>
      </c>
      <c r="C37" s="144" t="s">
        <v>471</v>
      </c>
      <c r="D37" s="144" t="s">
        <v>133</v>
      </c>
      <c r="E37" s="144" t="s">
        <v>505</v>
      </c>
      <c r="F37" s="144"/>
      <c r="G37" s="294" t="s">
        <v>473</v>
      </c>
      <c r="H37" s="144" t="s">
        <v>474</v>
      </c>
      <c r="I37" s="144" t="s">
        <v>475</v>
      </c>
      <c r="J37" s="144" t="s">
        <v>498</v>
      </c>
      <c r="K37" s="145" t="s">
        <v>498</v>
      </c>
      <c r="L37" s="144" t="s">
        <v>122</v>
      </c>
      <c r="M37" s="295" t="s">
        <v>159</v>
      </c>
    </row>
    <row r="38" spans="2:13" ht="75" x14ac:dyDescent="0.2">
      <c r="B38" s="285">
        <v>21</v>
      </c>
      <c r="C38" s="144" t="s">
        <v>471</v>
      </c>
      <c r="D38" s="144" t="s">
        <v>133</v>
      </c>
      <c r="E38" s="144" t="s">
        <v>506</v>
      </c>
      <c r="F38" s="144"/>
      <c r="G38" s="294" t="s">
        <v>473</v>
      </c>
      <c r="H38" s="144" t="s">
        <v>474</v>
      </c>
      <c r="I38" s="144" t="s">
        <v>475</v>
      </c>
      <c r="J38" s="144" t="s">
        <v>498</v>
      </c>
      <c r="K38" s="145" t="s">
        <v>498</v>
      </c>
      <c r="L38" s="144" t="s">
        <v>122</v>
      </c>
      <c r="M38" s="295" t="s">
        <v>159</v>
      </c>
    </row>
    <row r="39" spans="2:13" ht="75" x14ac:dyDescent="0.2">
      <c r="B39" s="285">
        <v>22</v>
      </c>
      <c r="C39" s="144" t="s">
        <v>471</v>
      </c>
      <c r="D39" s="144" t="s">
        <v>133</v>
      </c>
      <c r="E39" s="144" t="s">
        <v>507</v>
      </c>
      <c r="F39" s="144"/>
      <c r="G39" s="294" t="s">
        <v>473</v>
      </c>
      <c r="H39" s="144" t="s">
        <v>474</v>
      </c>
      <c r="I39" s="144" t="s">
        <v>475</v>
      </c>
      <c r="J39" s="144" t="s">
        <v>508</v>
      </c>
      <c r="K39" s="145">
        <v>18540</v>
      </c>
      <c r="L39" s="144" t="s">
        <v>122</v>
      </c>
      <c r="M39" s="295" t="s">
        <v>159</v>
      </c>
    </row>
    <row r="40" spans="2:13" ht="75" x14ac:dyDescent="0.2">
      <c r="B40" s="285">
        <v>23</v>
      </c>
      <c r="C40" s="144" t="s">
        <v>471</v>
      </c>
      <c r="D40" s="144" t="s">
        <v>133</v>
      </c>
      <c r="E40" s="144" t="s">
        <v>509</v>
      </c>
      <c r="F40" s="144"/>
      <c r="G40" s="294" t="s">
        <v>473</v>
      </c>
      <c r="H40" s="144" t="s">
        <v>474</v>
      </c>
      <c r="I40" s="144" t="s">
        <v>475</v>
      </c>
      <c r="J40" s="144" t="s">
        <v>498</v>
      </c>
      <c r="K40" s="145" t="s">
        <v>498</v>
      </c>
      <c r="L40" s="144" t="s">
        <v>122</v>
      </c>
      <c r="M40" s="295" t="s">
        <v>159</v>
      </c>
    </row>
    <row r="41" spans="2:13" ht="75" x14ac:dyDescent="0.2">
      <c r="B41" s="285">
        <v>24</v>
      </c>
      <c r="C41" s="144" t="s">
        <v>471</v>
      </c>
      <c r="D41" s="144" t="s">
        <v>133</v>
      </c>
      <c r="E41" s="144" t="s">
        <v>510</v>
      </c>
      <c r="F41" s="144"/>
      <c r="G41" s="294" t="s">
        <v>473</v>
      </c>
      <c r="H41" s="144" t="s">
        <v>474</v>
      </c>
      <c r="I41" s="144" t="s">
        <v>475</v>
      </c>
      <c r="J41" s="144" t="s">
        <v>498</v>
      </c>
      <c r="K41" s="145" t="s">
        <v>498</v>
      </c>
      <c r="L41" s="144" t="s">
        <v>122</v>
      </c>
      <c r="M41" s="295" t="s">
        <v>159</v>
      </c>
    </row>
    <row r="42" spans="2:13" ht="75" x14ac:dyDescent="0.2">
      <c r="B42" s="285">
        <v>25</v>
      </c>
      <c r="C42" s="144" t="s">
        <v>471</v>
      </c>
      <c r="D42" s="144" t="s">
        <v>133</v>
      </c>
      <c r="E42" s="144" t="s">
        <v>511</v>
      </c>
      <c r="F42" s="144"/>
      <c r="G42" s="294" t="s">
        <v>473</v>
      </c>
      <c r="H42" s="144" t="s">
        <v>474</v>
      </c>
      <c r="I42" s="144" t="s">
        <v>475</v>
      </c>
      <c r="J42" s="144" t="s">
        <v>498</v>
      </c>
      <c r="K42" s="145" t="s">
        <v>498</v>
      </c>
      <c r="L42" s="144" t="s">
        <v>122</v>
      </c>
      <c r="M42" s="295" t="s">
        <v>159</v>
      </c>
    </row>
    <row r="43" spans="2:13" ht="75" x14ac:dyDescent="0.2">
      <c r="B43" s="285">
        <v>26</v>
      </c>
      <c r="C43" s="144" t="s">
        <v>471</v>
      </c>
      <c r="D43" s="144" t="s">
        <v>133</v>
      </c>
      <c r="E43" s="144" t="s">
        <v>512</v>
      </c>
      <c r="F43" s="294"/>
      <c r="G43" s="294" t="s">
        <v>473</v>
      </c>
      <c r="H43" s="144" t="s">
        <v>474</v>
      </c>
      <c r="I43" s="144" t="s">
        <v>475</v>
      </c>
      <c r="J43" s="144" t="s">
        <v>498</v>
      </c>
      <c r="K43" s="145" t="s">
        <v>498</v>
      </c>
      <c r="L43" s="144" t="s">
        <v>122</v>
      </c>
      <c r="M43" s="295" t="s">
        <v>159</v>
      </c>
    </row>
    <row r="44" spans="2:13" ht="75" x14ac:dyDescent="0.2">
      <c r="B44" s="285">
        <v>27</v>
      </c>
      <c r="C44" s="144" t="s">
        <v>471</v>
      </c>
      <c r="D44" s="144" t="s">
        <v>133</v>
      </c>
      <c r="E44" s="144" t="s">
        <v>513</v>
      </c>
      <c r="F44" s="144"/>
      <c r="G44" s="294" t="s">
        <v>473</v>
      </c>
      <c r="H44" s="144" t="s">
        <v>474</v>
      </c>
      <c r="I44" s="144" t="s">
        <v>475</v>
      </c>
      <c r="J44" s="144" t="s">
        <v>498</v>
      </c>
      <c r="K44" s="145" t="s">
        <v>498</v>
      </c>
      <c r="L44" s="144" t="s">
        <v>122</v>
      </c>
      <c r="M44" s="295" t="s">
        <v>159</v>
      </c>
    </row>
    <row r="45" spans="2:13" ht="75" x14ac:dyDescent="0.2">
      <c r="B45" s="285">
        <v>28</v>
      </c>
      <c r="C45" s="144" t="s">
        <v>471</v>
      </c>
      <c r="D45" s="144" t="s">
        <v>133</v>
      </c>
      <c r="E45" s="144" t="s">
        <v>514</v>
      </c>
      <c r="F45" s="144"/>
      <c r="G45" s="294" t="s">
        <v>473</v>
      </c>
      <c r="H45" s="144" t="s">
        <v>474</v>
      </c>
      <c r="I45" s="144" t="s">
        <v>475</v>
      </c>
      <c r="J45" s="144" t="s">
        <v>515</v>
      </c>
      <c r="K45" s="145">
        <v>6600</v>
      </c>
      <c r="L45" s="144" t="s">
        <v>122</v>
      </c>
      <c r="M45" s="295" t="s">
        <v>159</v>
      </c>
    </row>
    <row r="46" spans="2:13" ht="75" x14ac:dyDescent="0.2">
      <c r="B46" s="285">
        <v>29</v>
      </c>
      <c r="C46" s="144" t="s">
        <v>471</v>
      </c>
      <c r="D46" s="144" t="s">
        <v>133</v>
      </c>
      <c r="E46" s="144" t="s">
        <v>516</v>
      </c>
      <c r="F46" s="144"/>
      <c r="G46" s="294" t="s">
        <v>473</v>
      </c>
      <c r="H46" s="144" t="s">
        <v>474</v>
      </c>
      <c r="I46" s="144" t="s">
        <v>475</v>
      </c>
      <c r="J46" s="144" t="s">
        <v>517</v>
      </c>
      <c r="K46" s="145">
        <v>3234</v>
      </c>
      <c r="L46" s="144" t="s">
        <v>122</v>
      </c>
      <c r="M46" s="295" t="s">
        <v>159</v>
      </c>
    </row>
    <row r="47" spans="2:13" ht="75" x14ac:dyDescent="0.2">
      <c r="B47" s="285">
        <v>30</v>
      </c>
      <c r="C47" s="144" t="s">
        <v>471</v>
      </c>
      <c r="D47" s="144" t="s">
        <v>133</v>
      </c>
      <c r="E47" s="144" t="s">
        <v>518</v>
      </c>
      <c r="F47" s="144"/>
      <c r="G47" s="294" t="s">
        <v>473</v>
      </c>
      <c r="H47" s="144" t="s">
        <v>474</v>
      </c>
      <c r="I47" s="144" t="s">
        <v>475</v>
      </c>
      <c r="J47" s="144" t="s">
        <v>519</v>
      </c>
      <c r="K47" s="145">
        <v>6800</v>
      </c>
      <c r="L47" s="144" t="s">
        <v>122</v>
      </c>
      <c r="M47" s="295" t="s">
        <v>159</v>
      </c>
    </row>
    <row r="48" spans="2:13" ht="75" x14ac:dyDescent="0.2">
      <c r="B48" s="285">
        <v>31</v>
      </c>
      <c r="C48" s="144" t="s">
        <v>471</v>
      </c>
      <c r="D48" s="144" t="s">
        <v>133</v>
      </c>
      <c r="E48" s="144" t="s">
        <v>520</v>
      </c>
      <c r="F48" s="144"/>
      <c r="G48" s="294" t="s">
        <v>473</v>
      </c>
      <c r="H48" s="144" t="s">
        <v>474</v>
      </c>
      <c r="I48" s="144" t="s">
        <v>475</v>
      </c>
      <c r="J48" s="144" t="s">
        <v>494</v>
      </c>
      <c r="K48" s="145">
        <v>3600</v>
      </c>
      <c r="L48" s="144" t="s">
        <v>122</v>
      </c>
      <c r="M48" s="295" t="s">
        <v>159</v>
      </c>
    </row>
    <row r="49" spans="2:13" ht="75" x14ac:dyDescent="0.2">
      <c r="B49" s="285">
        <v>32</v>
      </c>
      <c r="C49" s="144" t="s">
        <v>471</v>
      </c>
      <c r="D49" s="144" t="s">
        <v>133</v>
      </c>
      <c r="E49" s="144" t="s">
        <v>521</v>
      </c>
      <c r="F49" s="294"/>
      <c r="G49" s="294" t="s">
        <v>473</v>
      </c>
      <c r="H49" s="144" t="s">
        <v>474</v>
      </c>
      <c r="I49" s="144" t="s">
        <v>475</v>
      </c>
      <c r="J49" s="144" t="s">
        <v>498</v>
      </c>
      <c r="K49" s="145" t="s">
        <v>498</v>
      </c>
      <c r="L49" s="144" t="s">
        <v>122</v>
      </c>
      <c r="M49" s="295" t="s">
        <v>159</v>
      </c>
    </row>
    <row r="50" spans="2:13" ht="75" x14ac:dyDescent="0.2">
      <c r="B50" s="285">
        <v>33</v>
      </c>
      <c r="C50" s="144" t="s">
        <v>471</v>
      </c>
      <c r="D50" s="144" t="s">
        <v>133</v>
      </c>
      <c r="E50" s="144" t="s">
        <v>522</v>
      </c>
      <c r="F50" s="144"/>
      <c r="G50" s="294" t="s">
        <v>473</v>
      </c>
      <c r="H50" s="144" t="s">
        <v>474</v>
      </c>
      <c r="I50" s="144" t="s">
        <v>475</v>
      </c>
      <c r="J50" s="144" t="s">
        <v>519</v>
      </c>
      <c r="K50" s="145">
        <v>42250</v>
      </c>
      <c r="L50" s="144" t="s">
        <v>122</v>
      </c>
      <c r="M50" s="295" t="s">
        <v>159</v>
      </c>
    </row>
    <row r="51" spans="2:13" ht="75" x14ac:dyDescent="0.2">
      <c r="B51" s="285">
        <v>34</v>
      </c>
      <c r="C51" s="144" t="s">
        <v>471</v>
      </c>
      <c r="D51" s="144" t="s">
        <v>133</v>
      </c>
      <c r="E51" s="144" t="s">
        <v>523</v>
      </c>
      <c r="F51" s="144"/>
      <c r="G51" s="294" t="s">
        <v>473</v>
      </c>
      <c r="H51" s="144" t="s">
        <v>474</v>
      </c>
      <c r="I51" s="144" t="s">
        <v>475</v>
      </c>
      <c r="J51" s="144" t="s">
        <v>498</v>
      </c>
      <c r="K51" s="145" t="s">
        <v>498</v>
      </c>
      <c r="L51" s="144" t="s">
        <v>122</v>
      </c>
      <c r="M51" s="295" t="s">
        <v>159</v>
      </c>
    </row>
    <row r="52" spans="2:13" ht="75" x14ac:dyDescent="0.2">
      <c r="B52" s="285">
        <v>35</v>
      </c>
      <c r="C52" s="144" t="s">
        <v>471</v>
      </c>
      <c r="D52" s="144" t="s">
        <v>133</v>
      </c>
      <c r="E52" s="144" t="s">
        <v>524</v>
      </c>
      <c r="F52" s="144"/>
      <c r="G52" s="294" t="s">
        <v>473</v>
      </c>
      <c r="H52" s="144" t="s">
        <v>474</v>
      </c>
      <c r="I52" s="144" t="s">
        <v>475</v>
      </c>
      <c r="J52" s="144" t="s">
        <v>525</v>
      </c>
      <c r="K52" s="145">
        <v>66988</v>
      </c>
      <c r="L52" s="144" t="s">
        <v>122</v>
      </c>
      <c r="M52" s="295" t="s">
        <v>159</v>
      </c>
    </row>
    <row r="53" spans="2:13" ht="240" x14ac:dyDescent="0.2">
      <c r="B53" s="285">
        <v>36</v>
      </c>
      <c r="C53" s="144" t="s">
        <v>526</v>
      </c>
      <c r="D53" s="144" t="s">
        <v>527</v>
      </c>
      <c r="E53" s="144" t="s">
        <v>528</v>
      </c>
      <c r="F53" s="144"/>
      <c r="G53" s="294" t="s">
        <v>473</v>
      </c>
      <c r="H53" s="144" t="s">
        <v>474</v>
      </c>
      <c r="I53" s="144" t="s">
        <v>529</v>
      </c>
      <c r="J53" s="144" t="s">
        <v>530</v>
      </c>
      <c r="K53" s="145">
        <v>100000</v>
      </c>
      <c r="L53" s="144" t="s">
        <v>122</v>
      </c>
      <c r="M53" s="295" t="s">
        <v>531</v>
      </c>
    </row>
    <row r="54" spans="2:13" ht="45" x14ac:dyDescent="0.2">
      <c r="B54" s="285">
        <v>37</v>
      </c>
      <c r="C54" s="144" t="s">
        <v>526</v>
      </c>
      <c r="D54" s="144" t="s">
        <v>527</v>
      </c>
      <c r="E54" s="144" t="s">
        <v>532</v>
      </c>
      <c r="F54" s="144"/>
      <c r="G54" s="294" t="s">
        <v>473</v>
      </c>
      <c r="H54" s="144" t="s">
        <v>474</v>
      </c>
      <c r="I54" s="144" t="s">
        <v>533</v>
      </c>
      <c r="J54" s="144">
        <v>40</v>
      </c>
      <c r="K54" s="145">
        <v>50000</v>
      </c>
      <c r="L54" s="144" t="s">
        <v>122</v>
      </c>
      <c r="M54" s="295" t="s">
        <v>531</v>
      </c>
    </row>
    <row r="55" spans="2:13" ht="45" x14ac:dyDescent="0.2">
      <c r="B55" s="285">
        <v>38</v>
      </c>
      <c r="C55" s="144" t="s">
        <v>526</v>
      </c>
      <c r="D55" s="144" t="s">
        <v>527</v>
      </c>
      <c r="E55" s="144" t="s">
        <v>534</v>
      </c>
      <c r="F55" s="144"/>
      <c r="G55" s="294" t="s">
        <v>473</v>
      </c>
      <c r="H55" s="144" t="s">
        <v>474</v>
      </c>
      <c r="I55" s="144" t="s">
        <v>533</v>
      </c>
      <c r="J55" s="144">
        <v>40</v>
      </c>
      <c r="K55" s="145">
        <v>60000</v>
      </c>
      <c r="L55" s="144" t="s">
        <v>122</v>
      </c>
      <c r="M55" s="295" t="s">
        <v>531</v>
      </c>
    </row>
    <row r="56" spans="2:13" ht="60" x14ac:dyDescent="0.2">
      <c r="B56" s="264">
        <v>39</v>
      </c>
      <c r="C56" s="144" t="s">
        <v>526</v>
      </c>
      <c r="D56" s="144" t="s">
        <v>527</v>
      </c>
      <c r="E56" s="144" t="s">
        <v>535</v>
      </c>
      <c r="F56" s="144"/>
      <c r="G56" s="144" t="s">
        <v>473</v>
      </c>
      <c r="H56" s="144" t="s">
        <v>474</v>
      </c>
      <c r="I56" s="144" t="s">
        <v>536</v>
      </c>
      <c r="J56" s="144">
        <v>30</v>
      </c>
      <c r="K56" s="145">
        <v>90000</v>
      </c>
      <c r="L56" s="144" t="s">
        <v>153</v>
      </c>
      <c r="M56" s="168" t="s">
        <v>531</v>
      </c>
    </row>
    <row r="57" spans="2:13" ht="45" x14ac:dyDescent="0.2">
      <c r="B57" s="264">
        <v>40</v>
      </c>
      <c r="C57" s="144" t="s">
        <v>526</v>
      </c>
      <c r="D57" s="144" t="s">
        <v>527</v>
      </c>
      <c r="E57" s="144" t="s">
        <v>537</v>
      </c>
      <c r="F57" s="144"/>
      <c r="G57" s="144" t="s">
        <v>473</v>
      </c>
      <c r="H57" s="144" t="s">
        <v>474</v>
      </c>
      <c r="I57" s="144" t="s">
        <v>533</v>
      </c>
      <c r="J57" s="144">
        <v>40</v>
      </c>
      <c r="K57" s="145">
        <v>50000</v>
      </c>
      <c r="L57" s="144" t="s">
        <v>122</v>
      </c>
      <c r="M57" s="168" t="s">
        <v>531</v>
      </c>
    </row>
    <row r="58" spans="2:13" ht="45" x14ac:dyDescent="0.2">
      <c r="B58" s="285">
        <v>41</v>
      </c>
      <c r="C58" s="144" t="s">
        <v>526</v>
      </c>
      <c r="D58" s="144" t="s">
        <v>527</v>
      </c>
      <c r="E58" s="144" t="s">
        <v>538</v>
      </c>
      <c r="F58" s="144"/>
      <c r="G58" s="294" t="s">
        <v>473</v>
      </c>
      <c r="H58" s="144" t="s">
        <v>474</v>
      </c>
      <c r="I58" s="144" t="s">
        <v>533</v>
      </c>
      <c r="J58" s="144">
        <v>40</v>
      </c>
      <c r="K58" s="145">
        <v>40000</v>
      </c>
      <c r="L58" s="144" t="s">
        <v>122</v>
      </c>
      <c r="M58" s="295" t="s">
        <v>531</v>
      </c>
    </row>
    <row r="59" spans="2:13" ht="75" x14ac:dyDescent="0.2">
      <c r="B59" s="285">
        <v>42</v>
      </c>
      <c r="C59" s="144" t="s">
        <v>526</v>
      </c>
      <c r="D59" s="144" t="s">
        <v>527</v>
      </c>
      <c r="E59" s="144" t="s">
        <v>539</v>
      </c>
      <c r="F59" s="294"/>
      <c r="G59" s="294" t="s">
        <v>473</v>
      </c>
      <c r="H59" s="144" t="s">
        <v>474</v>
      </c>
      <c r="I59" s="144" t="s">
        <v>540</v>
      </c>
      <c r="J59" s="144">
        <v>40</v>
      </c>
      <c r="K59" s="145">
        <v>150000</v>
      </c>
      <c r="L59" s="144" t="s">
        <v>153</v>
      </c>
      <c r="M59" s="295" t="s">
        <v>531</v>
      </c>
    </row>
    <row r="60" spans="2:13" ht="45" x14ac:dyDescent="0.2">
      <c r="B60" s="285">
        <v>43</v>
      </c>
      <c r="C60" s="144" t="s">
        <v>526</v>
      </c>
      <c r="D60" s="144" t="s">
        <v>527</v>
      </c>
      <c r="E60" s="144" t="s">
        <v>541</v>
      </c>
      <c r="F60" s="294"/>
      <c r="G60" s="294" t="s">
        <v>473</v>
      </c>
      <c r="H60" s="144" t="s">
        <v>474</v>
      </c>
      <c r="I60" s="144" t="s">
        <v>540</v>
      </c>
      <c r="J60" s="144">
        <v>4</v>
      </c>
      <c r="K60" s="145">
        <v>60000</v>
      </c>
      <c r="L60" s="144" t="s">
        <v>153</v>
      </c>
      <c r="M60" s="295" t="s">
        <v>531</v>
      </c>
    </row>
    <row r="61" spans="2:13" ht="45" x14ac:dyDescent="0.2">
      <c r="B61" s="285">
        <v>44</v>
      </c>
      <c r="C61" s="144" t="s">
        <v>526</v>
      </c>
      <c r="D61" s="144" t="s">
        <v>527</v>
      </c>
      <c r="E61" s="144" t="s">
        <v>542</v>
      </c>
      <c r="F61" s="144"/>
      <c r="G61" s="294" t="s">
        <v>473</v>
      </c>
      <c r="H61" s="144" t="s">
        <v>474</v>
      </c>
      <c r="I61" s="144" t="s">
        <v>540</v>
      </c>
      <c r="J61" s="144">
        <v>40</v>
      </c>
      <c r="K61" s="145">
        <v>100000</v>
      </c>
      <c r="L61" s="144" t="s">
        <v>122</v>
      </c>
      <c r="M61" s="295" t="s">
        <v>531</v>
      </c>
    </row>
    <row r="62" spans="2:13" ht="45" x14ac:dyDescent="0.2">
      <c r="B62" s="285">
        <v>45</v>
      </c>
      <c r="C62" s="144" t="s">
        <v>526</v>
      </c>
      <c r="D62" s="144" t="s">
        <v>527</v>
      </c>
      <c r="E62" s="144" t="s">
        <v>543</v>
      </c>
      <c r="F62" s="144"/>
      <c r="G62" s="294" t="s">
        <v>473</v>
      </c>
      <c r="H62" s="144" t="s">
        <v>474</v>
      </c>
      <c r="I62" s="144" t="s">
        <v>544</v>
      </c>
      <c r="J62" s="144">
        <v>2</v>
      </c>
      <c r="K62" s="145">
        <v>50000</v>
      </c>
      <c r="L62" s="144" t="s">
        <v>122</v>
      </c>
      <c r="M62" s="295" t="s">
        <v>531</v>
      </c>
    </row>
    <row r="63" spans="2:13" ht="45" x14ac:dyDescent="0.2">
      <c r="B63" s="285">
        <v>46</v>
      </c>
      <c r="C63" s="144" t="s">
        <v>526</v>
      </c>
      <c r="D63" s="144" t="s">
        <v>527</v>
      </c>
      <c r="E63" s="144" t="s">
        <v>545</v>
      </c>
      <c r="F63" s="144"/>
      <c r="G63" s="294" t="s">
        <v>473</v>
      </c>
      <c r="H63" s="144" t="s">
        <v>474</v>
      </c>
      <c r="I63" s="144" t="s">
        <v>544</v>
      </c>
      <c r="J63" s="144">
        <v>25</v>
      </c>
      <c r="K63" s="145">
        <v>7500</v>
      </c>
      <c r="L63" s="144" t="s">
        <v>122</v>
      </c>
      <c r="M63" s="295" t="s">
        <v>531</v>
      </c>
    </row>
    <row r="64" spans="2:13" ht="45" x14ac:dyDescent="0.2">
      <c r="B64" s="285">
        <v>47</v>
      </c>
      <c r="C64" s="144" t="s">
        <v>526</v>
      </c>
      <c r="D64" s="144" t="s">
        <v>527</v>
      </c>
      <c r="E64" s="144" t="s">
        <v>546</v>
      </c>
      <c r="F64" s="144"/>
      <c r="G64" s="294" t="s">
        <v>473</v>
      </c>
      <c r="H64" s="144" t="s">
        <v>474</v>
      </c>
      <c r="I64" s="144" t="s">
        <v>544</v>
      </c>
      <c r="J64" s="144">
        <v>25</v>
      </c>
      <c r="K64" s="145">
        <v>1500</v>
      </c>
      <c r="L64" s="144" t="s">
        <v>122</v>
      </c>
      <c r="M64" s="295" t="s">
        <v>531</v>
      </c>
    </row>
    <row r="65" spans="2:13" ht="45" x14ac:dyDescent="0.2">
      <c r="B65" s="285">
        <v>48</v>
      </c>
      <c r="C65" s="144" t="s">
        <v>526</v>
      </c>
      <c r="D65" s="144" t="s">
        <v>527</v>
      </c>
      <c r="E65" s="144" t="s">
        <v>547</v>
      </c>
      <c r="F65" s="144"/>
      <c r="G65" s="294" t="s">
        <v>473</v>
      </c>
      <c r="H65" s="144" t="s">
        <v>474</v>
      </c>
      <c r="I65" s="144" t="s">
        <v>544</v>
      </c>
      <c r="J65" s="144">
        <v>1</v>
      </c>
      <c r="K65" s="145">
        <v>1000</v>
      </c>
      <c r="L65" s="144" t="s">
        <v>122</v>
      </c>
      <c r="M65" s="295" t="s">
        <v>531</v>
      </c>
    </row>
    <row r="66" spans="2:13" ht="45" x14ac:dyDescent="0.2">
      <c r="B66" s="285">
        <v>49</v>
      </c>
      <c r="C66" s="144" t="s">
        <v>526</v>
      </c>
      <c r="D66" s="144" t="s">
        <v>527</v>
      </c>
      <c r="E66" s="144" t="s">
        <v>548</v>
      </c>
      <c r="F66" s="144"/>
      <c r="G66" s="294" t="s">
        <v>473</v>
      </c>
      <c r="H66" s="144" t="s">
        <v>474</v>
      </c>
      <c r="I66" s="144" t="s">
        <v>544</v>
      </c>
      <c r="J66" s="144">
        <v>1</v>
      </c>
      <c r="K66" s="145">
        <v>5000</v>
      </c>
      <c r="L66" s="144" t="s">
        <v>122</v>
      </c>
      <c r="M66" s="295" t="s">
        <v>531</v>
      </c>
    </row>
    <row r="67" spans="2:13" ht="45" x14ac:dyDescent="0.2">
      <c r="B67" s="285">
        <v>50</v>
      </c>
      <c r="C67" s="144" t="s">
        <v>526</v>
      </c>
      <c r="D67" s="144" t="s">
        <v>527</v>
      </c>
      <c r="E67" s="144" t="s">
        <v>549</v>
      </c>
      <c r="F67" s="294"/>
      <c r="G67" s="294" t="s">
        <v>473</v>
      </c>
      <c r="H67" s="144" t="s">
        <v>474</v>
      </c>
      <c r="I67" s="144" t="s">
        <v>544</v>
      </c>
      <c r="J67" s="144">
        <v>1</v>
      </c>
      <c r="K67" s="145">
        <v>20000</v>
      </c>
      <c r="L67" s="144" t="s">
        <v>122</v>
      </c>
      <c r="M67" s="295" t="s">
        <v>531</v>
      </c>
    </row>
    <row r="68" spans="2:13" ht="45" x14ac:dyDescent="0.2">
      <c r="B68" s="285">
        <v>51</v>
      </c>
      <c r="C68" s="144" t="s">
        <v>526</v>
      </c>
      <c r="D68" s="144" t="s">
        <v>527</v>
      </c>
      <c r="E68" s="144" t="s">
        <v>550</v>
      </c>
      <c r="F68" s="144"/>
      <c r="G68" s="294" t="s">
        <v>473</v>
      </c>
      <c r="H68" s="144" t="s">
        <v>474</v>
      </c>
      <c r="I68" s="144" t="s">
        <v>544</v>
      </c>
      <c r="J68" s="144">
        <v>10</v>
      </c>
      <c r="K68" s="145">
        <v>10000</v>
      </c>
      <c r="L68" s="144" t="s">
        <v>122</v>
      </c>
      <c r="M68" s="295" t="s">
        <v>531</v>
      </c>
    </row>
    <row r="69" spans="2:13" ht="45" x14ac:dyDescent="0.2">
      <c r="B69" s="285">
        <v>52</v>
      </c>
      <c r="C69" s="144" t="s">
        <v>526</v>
      </c>
      <c r="D69" s="144" t="s">
        <v>527</v>
      </c>
      <c r="E69" s="144" t="s">
        <v>551</v>
      </c>
      <c r="F69" s="294"/>
      <c r="G69" s="294" t="s">
        <v>473</v>
      </c>
      <c r="H69" s="144" t="s">
        <v>474</v>
      </c>
      <c r="I69" s="144" t="s">
        <v>544</v>
      </c>
      <c r="J69" s="144">
        <v>2</v>
      </c>
      <c r="K69" s="145">
        <v>3000</v>
      </c>
      <c r="L69" s="144" t="s">
        <v>122</v>
      </c>
      <c r="M69" s="295" t="s">
        <v>531</v>
      </c>
    </row>
    <row r="70" spans="2:13" ht="45" x14ac:dyDescent="0.2">
      <c r="B70" s="285">
        <v>53</v>
      </c>
      <c r="C70" s="144" t="s">
        <v>526</v>
      </c>
      <c r="D70" s="144" t="s">
        <v>527</v>
      </c>
      <c r="E70" s="144" t="s">
        <v>552</v>
      </c>
      <c r="F70" s="144"/>
      <c r="G70" s="294" t="s">
        <v>473</v>
      </c>
      <c r="H70" s="144" t="s">
        <v>474</v>
      </c>
      <c r="I70" s="144" t="s">
        <v>544</v>
      </c>
      <c r="J70" s="144">
        <v>2</v>
      </c>
      <c r="K70" s="145">
        <v>5000</v>
      </c>
      <c r="L70" s="144" t="s">
        <v>122</v>
      </c>
      <c r="M70" s="295" t="s">
        <v>531</v>
      </c>
    </row>
    <row r="71" spans="2:13" ht="45" x14ac:dyDescent="0.2">
      <c r="B71" s="285">
        <v>54</v>
      </c>
      <c r="C71" s="144" t="s">
        <v>526</v>
      </c>
      <c r="D71" s="144" t="s">
        <v>527</v>
      </c>
      <c r="E71" s="144" t="s">
        <v>553</v>
      </c>
      <c r="F71" s="294"/>
      <c r="G71" s="294" t="s">
        <v>473</v>
      </c>
      <c r="H71" s="144" t="s">
        <v>474</v>
      </c>
      <c r="I71" s="144" t="s">
        <v>544</v>
      </c>
      <c r="J71" s="144">
        <v>1</v>
      </c>
      <c r="K71" s="145">
        <v>8000</v>
      </c>
      <c r="L71" s="144" t="s">
        <v>122</v>
      </c>
      <c r="M71" s="295" t="s">
        <v>531</v>
      </c>
    </row>
    <row r="72" spans="2:13" ht="45" x14ac:dyDescent="0.2">
      <c r="B72" s="285">
        <v>55</v>
      </c>
      <c r="C72" s="144" t="s">
        <v>526</v>
      </c>
      <c r="D72" s="144" t="s">
        <v>527</v>
      </c>
      <c r="E72" s="144" t="s">
        <v>554</v>
      </c>
      <c r="F72" s="144"/>
      <c r="G72" s="294" t="s">
        <v>473</v>
      </c>
      <c r="H72" s="144" t="s">
        <v>474</v>
      </c>
      <c r="I72" s="144" t="s">
        <v>544</v>
      </c>
      <c r="J72" s="144">
        <v>3</v>
      </c>
      <c r="K72" s="145">
        <v>1000</v>
      </c>
      <c r="L72" s="144" t="s">
        <v>122</v>
      </c>
      <c r="M72" s="295" t="s">
        <v>531</v>
      </c>
    </row>
    <row r="73" spans="2:13" ht="45" x14ac:dyDescent="0.2">
      <c r="B73" s="285">
        <v>56</v>
      </c>
      <c r="C73" s="144" t="s">
        <v>526</v>
      </c>
      <c r="D73" s="144" t="s">
        <v>527</v>
      </c>
      <c r="E73" s="144" t="s">
        <v>555</v>
      </c>
      <c r="F73" s="144"/>
      <c r="G73" s="294" t="s">
        <v>473</v>
      </c>
      <c r="H73" s="144" t="s">
        <v>474</v>
      </c>
      <c r="I73" s="144" t="s">
        <v>544</v>
      </c>
      <c r="J73" s="144">
        <v>40</v>
      </c>
      <c r="K73" s="145">
        <v>62000</v>
      </c>
      <c r="L73" s="144" t="s">
        <v>122</v>
      </c>
      <c r="M73" s="295" t="s">
        <v>531</v>
      </c>
    </row>
    <row r="74" spans="2:13" ht="45" x14ac:dyDescent="0.2">
      <c r="B74" s="285">
        <v>57</v>
      </c>
      <c r="C74" s="144" t="s">
        <v>526</v>
      </c>
      <c r="D74" s="144" t="s">
        <v>527</v>
      </c>
      <c r="E74" s="144" t="s">
        <v>556</v>
      </c>
      <c r="F74" s="144"/>
      <c r="G74" s="294" t="s">
        <v>473</v>
      </c>
      <c r="H74" s="144" t="s">
        <v>474</v>
      </c>
      <c r="I74" s="144" t="s">
        <v>540</v>
      </c>
      <c r="J74" s="144">
        <v>25</v>
      </c>
      <c r="K74" s="145">
        <v>62000</v>
      </c>
      <c r="L74" s="144" t="s">
        <v>122</v>
      </c>
      <c r="M74" s="295" t="s">
        <v>531</v>
      </c>
    </row>
    <row r="75" spans="2:13" ht="45" x14ac:dyDescent="0.2">
      <c r="B75" s="285">
        <v>58</v>
      </c>
      <c r="C75" s="144" t="s">
        <v>526</v>
      </c>
      <c r="D75" s="144" t="s">
        <v>527</v>
      </c>
      <c r="E75" s="144" t="s">
        <v>557</v>
      </c>
      <c r="F75" s="144" t="s">
        <v>322</v>
      </c>
      <c r="G75" s="294" t="s">
        <v>473</v>
      </c>
      <c r="H75" s="144" t="s">
        <v>474</v>
      </c>
      <c r="I75" s="144" t="s">
        <v>558</v>
      </c>
      <c r="J75" s="144">
        <v>50</v>
      </c>
      <c r="K75" s="145">
        <v>30000</v>
      </c>
      <c r="L75" s="144" t="s">
        <v>153</v>
      </c>
      <c r="M75" s="295" t="s">
        <v>531</v>
      </c>
    </row>
    <row r="76" spans="2:13" ht="45" x14ac:dyDescent="0.2">
      <c r="B76" s="285">
        <v>59</v>
      </c>
      <c r="C76" s="144" t="s">
        <v>526</v>
      </c>
      <c r="D76" s="144" t="s">
        <v>527</v>
      </c>
      <c r="E76" s="144" t="s">
        <v>559</v>
      </c>
      <c r="F76" s="144" t="s">
        <v>322</v>
      </c>
      <c r="G76" s="294" t="s">
        <v>473</v>
      </c>
      <c r="H76" s="144" t="s">
        <v>474</v>
      </c>
      <c r="I76" s="144" t="s">
        <v>560</v>
      </c>
      <c r="J76" s="144">
        <v>12</v>
      </c>
      <c r="K76" s="145">
        <v>18000</v>
      </c>
      <c r="L76" s="144" t="s">
        <v>153</v>
      </c>
      <c r="M76" s="295" t="s">
        <v>531</v>
      </c>
    </row>
    <row r="77" spans="2:13" ht="60" x14ac:dyDescent="0.2">
      <c r="B77" s="285">
        <v>60</v>
      </c>
      <c r="C77" s="144" t="s">
        <v>526</v>
      </c>
      <c r="D77" s="144" t="s">
        <v>527</v>
      </c>
      <c r="E77" s="144" t="s">
        <v>561</v>
      </c>
      <c r="F77" s="144" t="s">
        <v>322</v>
      </c>
      <c r="G77" s="294" t="s">
        <v>473</v>
      </c>
      <c r="H77" s="144" t="s">
        <v>474</v>
      </c>
      <c r="I77" s="144" t="s">
        <v>562</v>
      </c>
      <c r="J77" s="144">
        <v>300</v>
      </c>
      <c r="K77" s="145">
        <v>62000</v>
      </c>
      <c r="L77" s="144" t="s">
        <v>153</v>
      </c>
      <c r="M77" s="295" t="s">
        <v>531</v>
      </c>
    </row>
    <row r="78" spans="2:13" ht="45" x14ac:dyDescent="0.2">
      <c r="B78" s="285">
        <v>61</v>
      </c>
      <c r="C78" s="144" t="s">
        <v>526</v>
      </c>
      <c r="D78" s="144" t="s">
        <v>40</v>
      </c>
      <c r="E78" s="144" t="s">
        <v>563</v>
      </c>
      <c r="F78" s="294" t="s">
        <v>322</v>
      </c>
      <c r="G78" s="294" t="s">
        <v>473</v>
      </c>
      <c r="H78" s="144" t="s">
        <v>474</v>
      </c>
      <c r="I78" s="144" t="s">
        <v>74</v>
      </c>
      <c r="J78" s="144">
        <v>1</v>
      </c>
      <c r="K78" s="145">
        <v>80000</v>
      </c>
      <c r="L78" s="144" t="s">
        <v>46</v>
      </c>
      <c r="M78" s="295" t="s">
        <v>531</v>
      </c>
    </row>
    <row r="79" spans="2:13" ht="45" x14ac:dyDescent="0.2">
      <c r="B79" s="285">
        <v>62</v>
      </c>
      <c r="C79" s="144" t="s">
        <v>564</v>
      </c>
      <c r="D79" s="144" t="s">
        <v>40</v>
      </c>
      <c r="E79" s="144" t="s">
        <v>565</v>
      </c>
      <c r="F79" s="144" t="s">
        <v>322</v>
      </c>
      <c r="G79" s="294" t="s">
        <v>473</v>
      </c>
      <c r="H79" s="144" t="s">
        <v>474</v>
      </c>
      <c r="I79" s="144" t="s">
        <v>111</v>
      </c>
      <c r="J79" s="144">
        <v>1</v>
      </c>
      <c r="K79" s="145">
        <v>18000</v>
      </c>
      <c r="L79" s="144" t="s">
        <v>46</v>
      </c>
      <c r="M79" s="295" t="s">
        <v>531</v>
      </c>
    </row>
    <row r="80" spans="2:13" ht="45" x14ac:dyDescent="0.2">
      <c r="B80" s="285">
        <v>63</v>
      </c>
      <c r="C80" s="144" t="s">
        <v>566</v>
      </c>
      <c r="D80" s="144" t="s">
        <v>40</v>
      </c>
      <c r="E80" s="144" t="s">
        <v>567</v>
      </c>
      <c r="F80" s="144" t="s">
        <v>322</v>
      </c>
      <c r="G80" s="294" t="s">
        <v>473</v>
      </c>
      <c r="H80" s="144" t="s">
        <v>474</v>
      </c>
      <c r="I80" s="144" t="s">
        <v>111</v>
      </c>
      <c r="J80" s="144">
        <v>1</v>
      </c>
      <c r="K80" s="145">
        <v>18000</v>
      </c>
      <c r="L80" s="144" t="s">
        <v>46</v>
      </c>
      <c r="M80" s="295" t="s">
        <v>531</v>
      </c>
    </row>
    <row r="81" spans="2:13" ht="45" x14ac:dyDescent="0.2">
      <c r="B81" s="285">
        <v>64</v>
      </c>
      <c r="C81" s="144" t="s">
        <v>568</v>
      </c>
      <c r="D81" s="144" t="s">
        <v>40</v>
      </c>
      <c r="E81" s="144" t="s">
        <v>569</v>
      </c>
      <c r="F81" s="144" t="s">
        <v>322</v>
      </c>
      <c r="G81" s="294" t="s">
        <v>473</v>
      </c>
      <c r="H81" s="144" t="s">
        <v>474</v>
      </c>
      <c r="I81" s="144" t="s">
        <v>111</v>
      </c>
      <c r="J81" s="144">
        <v>1</v>
      </c>
      <c r="K81" s="145">
        <v>18000</v>
      </c>
      <c r="L81" s="144" t="s">
        <v>46</v>
      </c>
      <c r="M81" s="295" t="s">
        <v>531</v>
      </c>
    </row>
    <row r="82" spans="2:13" ht="45" x14ac:dyDescent="0.2">
      <c r="B82" s="285">
        <v>65</v>
      </c>
      <c r="C82" s="144" t="s">
        <v>570</v>
      </c>
      <c r="D82" s="144" t="s">
        <v>40</v>
      </c>
      <c r="E82" s="144" t="s">
        <v>571</v>
      </c>
      <c r="F82" s="144" t="s">
        <v>322</v>
      </c>
      <c r="G82" s="294" t="s">
        <v>473</v>
      </c>
      <c r="H82" s="144" t="s">
        <v>474</v>
      </c>
      <c r="I82" s="144" t="s">
        <v>111</v>
      </c>
      <c r="J82" s="144">
        <v>1</v>
      </c>
      <c r="K82" s="145">
        <v>18000</v>
      </c>
      <c r="L82" s="144" t="s">
        <v>46</v>
      </c>
      <c r="M82" s="295" t="s">
        <v>531</v>
      </c>
    </row>
    <row r="83" spans="2:13" ht="105" x14ac:dyDescent="0.2">
      <c r="B83" s="285">
        <v>66</v>
      </c>
      <c r="C83" s="144" t="s">
        <v>572</v>
      </c>
      <c r="D83" s="144" t="s">
        <v>40</v>
      </c>
      <c r="E83" s="144" t="s">
        <v>573</v>
      </c>
      <c r="F83" s="144" t="s">
        <v>322</v>
      </c>
      <c r="G83" s="294" t="s">
        <v>473</v>
      </c>
      <c r="H83" s="144" t="s">
        <v>474</v>
      </c>
      <c r="I83" s="144" t="s">
        <v>574</v>
      </c>
      <c r="J83" s="144">
        <v>1</v>
      </c>
      <c r="K83" s="145">
        <v>120000</v>
      </c>
      <c r="L83" s="144" t="s">
        <v>46</v>
      </c>
      <c r="M83" s="295" t="s">
        <v>531</v>
      </c>
    </row>
    <row r="84" spans="2:13" ht="45" x14ac:dyDescent="0.2">
      <c r="B84" s="285">
        <v>67</v>
      </c>
      <c r="C84" s="144" t="s">
        <v>575</v>
      </c>
      <c r="D84" s="144" t="s">
        <v>40</v>
      </c>
      <c r="E84" s="144" t="s">
        <v>576</v>
      </c>
      <c r="F84" s="294" t="s">
        <v>322</v>
      </c>
      <c r="G84" s="294" t="s">
        <v>473</v>
      </c>
      <c r="H84" s="144" t="s">
        <v>474</v>
      </c>
      <c r="I84" s="144" t="s">
        <v>111</v>
      </c>
      <c r="J84" s="144">
        <v>1</v>
      </c>
      <c r="K84" s="145">
        <v>18000</v>
      </c>
      <c r="L84" s="144" t="s">
        <v>46</v>
      </c>
      <c r="M84" s="295" t="s">
        <v>531</v>
      </c>
    </row>
    <row r="85" spans="2:13" ht="90" x14ac:dyDescent="0.2">
      <c r="B85" s="285">
        <v>68</v>
      </c>
      <c r="C85" s="144" t="s">
        <v>526</v>
      </c>
      <c r="D85" s="144" t="s">
        <v>40</v>
      </c>
      <c r="E85" s="144" t="s">
        <v>577</v>
      </c>
      <c r="F85" s="144" t="s">
        <v>322</v>
      </c>
      <c r="G85" s="294" t="s">
        <v>473</v>
      </c>
      <c r="H85" s="144" t="s">
        <v>474</v>
      </c>
      <c r="I85" s="144" t="s">
        <v>578</v>
      </c>
      <c r="J85" s="144">
        <v>1</v>
      </c>
      <c r="K85" s="145">
        <v>100000</v>
      </c>
      <c r="L85" s="144" t="s">
        <v>46</v>
      </c>
      <c r="M85" s="295" t="s">
        <v>531</v>
      </c>
    </row>
    <row r="86" spans="2:13" ht="120" x14ac:dyDescent="0.2">
      <c r="B86" s="285">
        <v>69</v>
      </c>
      <c r="C86" s="144" t="s">
        <v>579</v>
      </c>
      <c r="D86" s="144" t="s">
        <v>40</v>
      </c>
      <c r="E86" s="144" t="s">
        <v>580</v>
      </c>
      <c r="F86" s="144" t="s">
        <v>322</v>
      </c>
      <c r="G86" s="294" t="s">
        <v>473</v>
      </c>
      <c r="H86" s="144" t="s">
        <v>474</v>
      </c>
      <c r="I86" s="144" t="s">
        <v>581</v>
      </c>
      <c r="J86" s="144">
        <v>1</v>
      </c>
      <c r="K86" s="145">
        <v>125000</v>
      </c>
      <c r="L86" s="144" t="s">
        <v>46</v>
      </c>
      <c r="M86" s="295" t="s">
        <v>531</v>
      </c>
    </row>
    <row r="87" spans="2:13" ht="120" x14ac:dyDescent="0.2">
      <c r="B87" s="285">
        <v>70</v>
      </c>
      <c r="C87" s="144" t="s">
        <v>582</v>
      </c>
      <c r="D87" s="144" t="s">
        <v>40</v>
      </c>
      <c r="E87" s="144" t="s">
        <v>583</v>
      </c>
      <c r="F87" s="144" t="s">
        <v>322</v>
      </c>
      <c r="G87" s="294" t="s">
        <v>473</v>
      </c>
      <c r="H87" s="144" t="s">
        <v>474</v>
      </c>
      <c r="I87" s="144" t="s">
        <v>581</v>
      </c>
      <c r="J87" s="144">
        <v>1</v>
      </c>
      <c r="K87" s="145">
        <v>125000</v>
      </c>
      <c r="L87" s="144" t="s">
        <v>46</v>
      </c>
      <c r="M87" s="295" t="s">
        <v>531</v>
      </c>
    </row>
    <row r="88" spans="2:13" ht="120" x14ac:dyDescent="0.2">
      <c r="B88" s="285">
        <v>71</v>
      </c>
      <c r="C88" s="144" t="s">
        <v>584</v>
      </c>
      <c r="D88" s="144" t="s">
        <v>40</v>
      </c>
      <c r="E88" s="144" t="s">
        <v>585</v>
      </c>
      <c r="F88" s="144" t="s">
        <v>322</v>
      </c>
      <c r="G88" s="294" t="s">
        <v>473</v>
      </c>
      <c r="H88" s="144" t="s">
        <v>474</v>
      </c>
      <c r="I88" s="144" t="s">
        <v>581</v>
      </c>
      <c r="J88" s="144">
        <v>1</v>
      </c>
      <c r="K88" s="145">
        <v>125000</v>
      </c>
      <c r="L88" s="144" t="s">
        <v>46</v>
      </c>
      <c r="M88" s="295" t="s">
        <v>531</v>
      </c>
    </row>
    <row r="89" spans="2:13" ht="45" x14ac:dyDescent="0.2">
      <c r="B89" s="285">
        <v>72</v>
      </c>
      <c r="C89" s="144" t="s">
        <v>526</v>
      </c>
      <c r="D89" s="144" t="s">
        <v>40</v>
      </c>
      <c r="E89" s="144" t="s">
        <v>586</v>
      </c>
      <c r="F89" s="144"/>
      <c r="G89" s="294" t="s">
        <v>473</v>
      </c>
      <c r="H89" s="144" t="s">
        <v>474</v>
      </c>
      <c r="I89" s="144" t="s">
        <v>108</v>
      </c>
      <c r="J89" s="144">
        <v>1</v>
      </c>
      <c r="K89" s="145">
        <v>119000</v>
      </c>
      <c r="L89" s="144" t="s">
        <v>122</v>
      </c>
      <c r="M89" s="295" t="s">
        <v>531</v>
      </c>
    </row>
    <row r="90" spans="2:13" ht="45" x14ac:dyDescent="0.2">
      <c r="B90" s="285">
        <v>73</v>
      </c>
      <c r="C90" s="144" t="s">
        <v>526</v>
      </c>
      <c r="D90" s="144" t="s">
        <v>40</v>
      </c>
      <c r="E90" s="144" t="s">
        <v>587</v>
      </c>
      <c r="F90" s="144"/>
      <c r="G90" s="294" t="s">
        <v>473</v>
      </c>
      <c r="H90" s="144" t="s">
        <v>474</v>
      </c>
      <c r="I90" s="144" t="s">
        <v>588</v>
      </c>
      <c r="J90" s="144">
        <v>1</v>
      </c>
      <c r="K90" s="145">
        <v>125000</v>
      </c>
      <c r="L90" s="144" t="s">
        <v>122</v>
      </c>
      <c r="M90" s="295" t="s">
        <v>531</v>
      </c>
    </row>
    <row r="91" spans="2:13" ht="45" x14ac:dyDescent="0.2">
      <c r="B91" s="285">
        <v>74</v>
      </c>
      <c r="C91" s="144" t="s">
        <v>526</v>
      </c>
      <c r="D91" s="144" t="s">
        <v>40</v>
      </c>
      <c r="E91" s="144" t="s">
        <v>589</v>
      </c>
      <c r="F91" s="144"/>
      <c r="G91" s="294" t="s">
        <v>473</v>
      </c>
      <c r="H91" s="144" t="s">
        <v>474</v>
      </c>
      <c r="I91" s="144" t="s">
        <v>590</v>
      </c>
      <c r="J91" s="144">
        <v>1</v>
      </c>
      <c r="K91" s="145">
        <v>125000</v>
      </c>
      <c r="L91" s="144" t="s">
        <v>122</v>
      </c>
      <c r="M91" s="295" t="s">
        <v>531</v>
      </c>
    </row>
    <row r="92" spans="2:13" ht="45" x14ac:dyDescent="0.2">
      <c r="B92" s="285">
        <v>75</v>
      </c>
      <c r="C92" s="144" t="s">
        <v>526</v>
      </c>
      <c r="D92" s="144" t="s">
        <v>40</v>
      </c>
      <c r="E92" s="144" t="s">
        <v>591</v>
      </c>
      <c r="F92" s="144"/>
      <c r="G92" s="294" t="s">
        <v>473</v>
      </c>
      <c r="H92" s="144" t="s">
        <v>474</v>
      </c>
      <c r="I92" s="144" t="s">
        <v>590</v>
      </c>
      <c r="J92" s="144">
        <v>1</v>
      </c>
      <c r="K92" s="145">
        <v>125000</v>
      </c>
      <c r="L92" s="144" t="s">
        <v>122</v>
      </c>
      <c r="M92" s="295" t="s">
        <v>531</v>
      </c>
    </row>
    <row r="93" spans="2:13" ht="45" x14ac:dyDescent="0.2">
      <c r="B93" s="285">
        <v>76</v>
      </c>
      <c r="C93" s="144" t="s">
        <v>526</v>
      </c>
      <c r="D93" s="144" t="s">
        <v>40</v>
      </c>
      <c r="E93" s="144" t="s">
        <v>592</v>
      </c>
      <c r="F93" s="144"/>
      <c r="G93" s="294" t="s">
        <v>473</v>
      </c>
      <c r="H93" s="144" t="s">
        <v>474</v>
      </c>
      <c r="I93" s="144" t="s">
        <v>593</v>
      </c>
      <c r="J93" s="144">
        <v>1</v>
      </c>
      <c r="K93" s="145">
        <v>125000</v>
      </c>
      <c r="L93" s="144" t="s">
        <v>122</v>
      </c>
      <c r="M93" s="295" t="s">
        <v>531</v>
      </c>
    </row>
    <row r="94" spans="2:13" ht="45" x14ac:dyDescent="0.2">
      <c r="B94" s="285">
        <v>77</v>
      </c>
      <c r="C94" s="144" t="s">
        <v>526</v>
      </c>
      <c r="D94" s="144" t="s">
        <v>40</v>
      </c>
      <c r="E94" s="144" t="s">
        <v>594</v>
      </c>
      <c r="F94" s="294"/>
      <c r="G94" s="294" t="s">
        <v>473</v>
      </c>
      <c r="H94" s="144" t="s">
        <v>474</v>
      </c>
      <c r="I94" s="144" t="s">
        <v>595</v>
      </c>
      <c r="J94" s="144">
        <v>1</v>
      </c>
      <c r="K94" s="145">
        <v>125000</v>
      </c>
      <c r="L94" s="144" t="s">
        <v>122</v>
      </c>
      <c r="M94" s="295" t="s">
        <v>531</v>
      </c>
    </row>
    <row r="95" spans="2:13" ht="60" x14ac:dyDescent="0.2">
      <c r="B95" s="285">
        <v>78</v>
      </c>
      <c r="C95" s="144" t="s">
        <v>526</v>
      </c>
      <c r="D95" s="144" t="s">
        <v>40</v>
      </c>
      <c r="E95" s="144" t="s">
        <v>596</v>
      </c>
      <c r="F95" s="294"/>
      <c r="G95" s="294" t="s">
        <v>473</v>
      </c>
      <c r="H95" s="144" t="s">
        <v>474</v>
      </c>
      <c r="I95" s="144" t="s">
        <v>597</v>
      </c>
      <c r="J95" s="144">
        <v>1</v>
      </c>
      <c r="K95" s="145">
        <v>12000</v>
      </c>
      <c r="L95" s="144" t="s">
        <v>122</v>
      </c>
      <c r="M95" s="295" t="s">
        <v>531</v>
      </c>
    </row>
    <row r="96" spans="2:13" ht="60" x14ac:dyDescent="0.2">
      <c r="B96" s="285">
        <v>79</v>
      </c>
      <c r="C96" s="144" t="s">
        <v>526</v>
      </c>
      <c r="D96" s="144" t="s">
        <v>40</v>
      </c>
      <c r="E96" s="144" t="s">
        <v>598</v>
      </c>
      <c r="F96" s="144"/>
      <c r="G96" s="294" t="s">
        <v>473</v>
      </c>
      <c r="H96" s="144" t="s">
        <v>474</v>
      </c>
      <c r="I96" s="195" t="s">
        <v>599</v>
      </c>
      <c r="J96" s="144">
        <v>1</v>
      </c>
      <c r="K96" s="145">
        <v>12000</v>
      </c>
      <c r="L96" s="144" t="s">
        <v>122</v>
      </c>
      <c r="M96" s="295" t="s">
        <v>531</v>
      </c>
    </row>
    <row r="97" spans="2:13" ht="45" x14ac:dyDescent="0.2">
      <c r="B97" s="285">
        <v>80</v>
      </c>
      <c r="C97" s="144" t="s">
        <v>526</v>
      </c>
      <c r="D97" s="144" t="s">
        <v>40</v>
      </c>
      <c r="E97" s="144" t="s">
        <v>600</v>
      </c>
      <c r="F97" s="144"/>
      <c r="G97" s="294" t="s">
        <v>473</v>
      </c>
      <c r="H97" s="144" t="s">
        <v>474</v>
      </c>
      <c r="I97" s="144" t="s">
        <v>601</v>
      </c>
      <c r="J97" s="144">
        <v>1</v>
      </c>
      <c r="K97" s="145">
        <v>30000</v>
      </c>
      <c r="L97" s="144" t="s">
        <v>122</v>
      </c>
      <c r="M97" s="295" t="s">
        <v>531</v>
      </c>
    </row>
    <row r="98" spans="2:13" ht="45" x14ac:dyDescent="0.2">
      <c r="B98" s="285">
        <v>81</v>
      </c>
      <c r="C98" s="144" t="s">
        <v>526</v>
      </c>
      <c r="D98" s="144" t="s">
        <v>40</v>
      </c>
      <c r="E98" s="144" t="s">
        <v>602</v>
      </c>
      <c r="F98" s="144"/>
      <c r="G98" s="294" t="s">
        <v>473</v>
      </c>
      <c r="H98" s="144" t="s">
        <v>474</v>
      </c>
      <c r="I98" s="144" t="s">
        <v>603</v>
      </c>
      <c r="J98" s="144">
        <v>1</v>
      </c>
      <c r="K98" s="145">
        <v>24000</v>
      </c>
      <c r="L98" s="144" t="s">
        <v>122</v>
      </c>
      <c r="M98" s="295" t="s">
        <v>531</v>
      </c>
    </row>
    <row r="99" spans="2:13" ht="45" x14ac:dyDescent="0.2">
      <c r="B99" s="285">
        <v>82</v>
      </c>
      <c r="C99" s="144" t="s">
        <v>526</v>
      </c>
      <c r="D99" s="144" t="s">
        <v>40</v>
      </c>
      <c r="E99" s="144" t="s">
        <v>604</v>
      </c>
      <c r="F99" s="144"/>
      <c r="G99" s="294" t="s">
        <v>473</v>
      </c>
      <c r="H99" s="144" t="s">
        <v>474</v>
      </c>
      <c r="I99" s="144" t="s">
        <v>603</v>
      </c>
      <c r="J99" s="144">
        <v>1</v>
      </c>
      <c r="K99" s="145">
        <v>24000</v>
      </c>
      <c r="L99" s="144" t="s">
        <v>122</v>
      </c>
      <c r="M99" s="295" t="s">
        <v>531</v>
      </c>
    </row>
    <row r="100" spans="2:13" ht="75" x14ac:dyDescent="0.2">
      <c r="B100" s="285">
        <v>83</v>
      </c>
      <c r="C100" s="144" t="s">
        <v>526</v>
      </c>
      <c r="D100" s="144" t="s">
        <v>605</v>
      </c>
      <c r="E100" s="144" t="s">
        <v>606</v>
      </c>
      <c r="F100" s="144" t="s">
        <v>607</v>
      </c>
      <c r="G100" s="294" t="s">
        <v>473</v>
      </c>
      <c r="H100" s="144" t="s">
        <v>474</v>
      </c>
      <c r="I100" s="144" t="s">
        <v>608</v>
      </c>
      <c r="J100" s="144" t="s">
        <v>609</v>
      </c>
      <c r="K100" s="145">
        <v>6334.19</v>
      </c>
      <c r="L100" s="144" t="s">
        <v>122</v>
      </c>
      <c r="M100" s="295" t="s">
        <v>531</v>
      </c>
    </row>
    <row r="101" spans="2:13" ht="60" x14ac:dyDescent="0.2">
      <c r="B101" s="285">
        <v>84</v>
      </c>
      <c r="C101" s="144" t="s">
        <v>526</v>
      </c>
      <c r="D101" s="144" t="s">
        <v>605</v>
      </c>
      <c r="E101" s="144" t="s">
        <v>610</v>
      </c>
      <c r="F101" s="144"/>
      <c r="G101" s="294" t="s">
        <v>473</v>
      </c>
      <c r="H101" s="144" t="s">
        <v>474</v>
      </c>
      <c r="I101" s="144" t="s">
        <v>611</v>
      </c>
      <c r="J101" s="144" t="s">
        <v>612</v>
      </c>
      <c r="K101" s="145">
        <v>99302.3</v>
      </c>
      <c r="L101" s="144" t="s">
        <v>299</v>
      </c>
      <c r="M101" s="295" t="s">
        <v>531</v>
      </c>
    </row>
    <row r="102" spans="2:13" ht="105" x14ac:dyDescent="0.2">
      <c r="B102" s="285">
        <v>85</v>
      </c>
      <c r="C102" s="144" t="s">
        <v>526</v>
      </c>
      <c r="D102" s="144" t="s">
        <v>605</v>
      </c>
      <c r="E102" s="144" t="s">
        <v>613</v>
      </c>
      <c r="F102" s="294" t="s">
        <v>614</v>
      </c>
      <c r="G102" s="294" t="s">
        <v>473</v>
      </c>
      <c r="H102" s="144" t="s">
        <v>474</v>
      </c>
      <c r="I102" s="144" t="s">
        <v>615</v>
      </c>
      <c r="J102" s="144" t="s">
        <v>616</v>
      </c>
      <c r="K102" s="145">
        <v>14395</v>
      </c>
      <c r="L102" s="144" t="s">
        <v>122</v>
      </c>
      <c r="M102" s="295" t="s">
        <v>531</v>
      </c>
    </row>
    <row r="103" spans="2:13" ht="120" x14ac:dyDescent="0.2">
      <c r="B103" s="285">
        <v>86</v>
      </c>
      <c r="C103" s="144" t="s">
        <v>526</v>
      </c>
      <c r="D103" s="144" t="s">
        <v>605</v>
      </c>
      <c r="E103" s="144" t="s">
        <v>617</v>
      </c>
      <c r="F103" s="144"/>
      <c r="G103" s="294" t="s">
        <v>473</v>
      </c>
      <c r="H103" s="144" t="s">
        <v>474</v>
      </c>
      <c r="I103" s="144" t="s">
        <v>615</v>
      </c>
      <c r="J103" s="144" t="s">
        <v>618</v>
      </c>
      <c r="K103" s="145">
        <v>63338</v>
      </c>
      <c r="L103" s="144" t="s">
        <v>122</v>
      </c>
      <c r="M103" s="295" t="s">
        <v>531</v>
      </c>
    </row>
    <row r="104" spans="2:13" ht="75" x14ac:dyDescent="0.2">
      <c r="B104" s="285">
        <v>87</v>
      </c>
      <c r="C104" s="144" t="s">
        <v>526</v>
      </c>
      <c r="D104" s="144" t="s">
        <v>605</v>
      </c>
      <c r="E104" s="144" t="s">
        <v>619</v>
      </c>
      <c r="F104" s="294"/>
      <c r="G104" s="294" t="s">
        <v>473</v>
      </c>
      <c r="H104" s="144" t="s">
        <v>474</v>
      </c>
      <c r="I104" s="144" t="s">
        <v>615</v>
      </c>
      <c r="J104" s="144">
        <v>1</v>
      </c>
      <c r="K104" s="145">
        <v>40000</v>
      </c>
      <c r="L104" s="144" t="s">
        <v>153</v>
      </c>
      <c r="M104" s="295" t="s">
        <v>531</v>
      </c>
    </row>
    <row r="105" spans="2:13" ht="45" x14ac:dyDescent="0.2">
      <c r="B105" s="285">
        <v>88</v>
      </c>
      <c r="C105" s="144" t="s">
        <v>620</v>
      </c>
      <c r="D105" s="144" t="s">
        <v>170</v>
      </c>
      <c r="E105" s="144" t="s">
        <v>621</v>
      </c>
      <c r="F105" s="144"/>
      <c r="G105" s="294" t="s">
        <v>473</v>
      </c>
      <c r="H105" s="144" t="s">
        <v>474</v>
      </c>
      <c r="I105" s="144" t="s">
        <v>622</v>
      </c>
      <c r="J105" s="144" t="s">
        <v>623</v>
      </c>
      <c r="K105" s="145">
        <v>11000</v>
      </c>
      <c r="L105" s="144" t="s">
        <v>153</v>
      </c>
      <c r="M105" s="295" t="s">
        <v>531</v>
      </c>
    </row>
    <row r="106" spans="2:13" ht="45" x14ac:dyDescent="0.2">
      <c r="B106" s="285">
        <v>89</v>
      </c>
      <c r="C106" s="144" t="s">
        <v>620</v>
      </c>
      <c r="D106" s="144" t="s">
        <v>170</v>
      </c>
      <c r="E106" s="144" t="s">
        <v>624</v>
      </c>
      <c r="F106" s="294"/>
      <c r="G106" s="294" t="s">
        <v>473</v>
      </c>
      <c r="H106" s="144" t="s">
        <v>474</v>
      </c>
      <c r="I106" s="144" t="s">
        <v>625</v>
      </c>
      <c r="J106" s="144">
        <v>1</v>
      </c>
      <c r="K106" s="145">
        <v>10000</v>
      </c>
      <c r="L106" s="144" t="s">
        <v>153</v>
      </c>
      <c r="M106" s="295" t="s">
        <v>531</v>
      </c>
    </row>
    <row r="107" spans="2:13" ht="45" x14ac:dyDescent="0.2">
      <c r="B107" s="285">
        <v>90</v>
      </c>
      <c r="C107" s="144" t="s">
        <v>464</v>
      </c>
      <c r="D107" s="144" t="s">
        <v>170</v>
      </c>
      <c r="E107" s="144" t="s">
        <v>626</v>
      </c>
      <c r="F107" s="144"/>
      <c r="G107" s="294" t="s">
        <v>473</v>
      </c>
      <c r="H107" s="144" t="s">
        <v>474</v>
      </c>
      <c r="I107" s="144" t="s">
        <v>627</v>
      </c>
      <c r="J107" s="144">
        <v>5</v>
      </c>
      <c r="K107" s="145">
        <v>20000</v>
      </c>
      <c r="L107" s="144" t="s">
        <v>153</v>
      </c>
      <c r="M107" s="295" t="s">
        <v>628</v>
      </c>
    </row>
    <row r="108" spans="2:13" ht="45" x14ac:dyDescent="0.2">
      <c r="B108" s="285">
        <v>91</v>
      </c>
      <c r="C108" s="144" t="s">
        <v>464</v>
      </c>
      <c r="D108" s="144" t="s">
        <v>170</v>
      </c>
      <c r="E108" s="144" t="s">
        <v>629</v>
      </c>
      <c r="F108" s="144"/>
      <c r="G108" s="294" t="s">
        <v>473</v>
      </c>
      <c r="H108" s="144" t="s">
        <v>474</v>
      </c>
      <c r="I108" s="144" t="s">
        <v>630</v>
      </c>
      <c r="J108" s="144">
        <v>10</v>
      </c>
      <c r="K108" s="145">
        <v>10000</v>
      </c>
      <c r="L108" s="144" t="s">
        <v>153</v>
      </c>
      <c r="M108" s="295" t="s">
        <v>628</v>
      </c>
    </row>
    <row r="109" spans="2:13" ht="45" x14ac:dyDescent="0.2">
      <c r="B109" s="285">
        <v>92</v>
      </c>
      <c r="C109" s="144" t="s">
        <v>464</v>
      </c>
      <c r="D109" s="144" t="s">
        <v>170</v>
      </c>
      <c r="E109" s="144" t="s">
        <v>631</v>
      </c>
      <c r="F109" s="144"/>
      <c r="G109" s="294" t="s">
        <v>473</v>
      </c>
      <c r="H109" s="144" t="s">
        <v>474</v>
      </c>
      <c r="I109" s="144" t="s">
        <v>632</v>
      </c>
      <c r="J109" s="144">
        <v>50000</v>
      </c>
      <c r="K109" s="145">
        <v>20000</v>
      </c>
      <c r="L109" s="144" t="s">
        <v>122</v>
      </c>
      <c r="M109" s="295" t="s">
        <v>628</v>
      </c>
    </row>
    <row r="110" spans="2:13" ht="45" x14ac:dyDescent="0.2">
      <c r="B110" s="285">
        <v>93</v>
      </c>
      <c r="C110" s="144" t="s">
        <v>464</v>
      </c>
      <c r="D110" s="144" t="s">
        <v>170</v>
      </c>
      <c r="E110" s="144" t="s">
        <v>633</v>
      </c>
      <c r="F110" s="144"/>
      <c r="G110" s="294" t="s">
        <v>473</v>
      </c>
      <c r="H110" s="144" t="s">
        <v>474</v>
      </c>
      <c r="I110" s="144" t="s">
        <v>632</v>
      </c>
      <c r="J110" s="144">
        <v>2</v>
      </c>
      <c r="K110" s="145">
        <v>3000</v>
      </c>
      <c r="L110" s="144" t="s">
        <v>153</v>
      </c>
      <c r="M110" s="295" t="s">
        <v>628</v>
      </c>
    </row>
    <row r="111" spans="2:13" ht="45" x14ac:dyDescent="0.2">
      <c r="B111" s="285">
        <v>94</v>
      </c>
      <c r="C111" s="144" t="s">
        <v>464</v>
      </c>
      <c r="D111" s="144" t="s">
        <v>170</v>
      </c>
      <c r="E111" s="144" t="s">
        <v>634</v>
      </c>
      <c r="F111" s="144"/>
      <c r="G111" s="294" t="s">
        <v>473</v>
      </c>
      <c r="H111" s="144" t="s">
        <v>474</v>
      </c>
      <c r="I111" s="144" t="s">
        <v>632</v>
      </c>
      <c r="J111" s="144">
        <v>500000</v>
      </c>
      <c r="K111" s="145">
        <v>40000</v>
      </c>
      <c r="L111" s="144" t="s">
        <v>122</v>
      </c>
      <c r="M111" s="295" t="s">
        <v>628</v>
      </c>
    </row>
    <row r="112" spans="2:13" ht="45" x14ac:dyDescent="0.2">
      <c r="B112" s="285">
        <v>95</v>
      </c>
      <c r="C112" s="144" t="s">
        <v>464</v>
      </c>
      <c r="D112" s="144" t="s">
        <v>170</v>
      </c>
      <c r="E112" s="144" t="s">
        <v>635</v>
      </c>
      <c r="F112" s="144"/>
      <c r="G112" s="294" t="s">
        <v>473</v>
      </c>
      <c r="H112" s="144" t="s">
        <v>474</v>
      </c>
      <c r="I112" s="144" t="s">
        <v>636</v>
      </c>
      <c r="J112" s="144">
        <v>30</v>
      </c>
      <c r="K112" s="145">
        <v>30000</v>
      </c>
      <c r="L112" s="144" t="s">
        <v>153</v>
      </c>
      <c r="M112" s="295" t="s">
        <v>628</v>
      </c>
    </row>
    <row r="113" spans="2:13" ht="45" x14ac:dyDescent="0.2">
      <c r="B113" s="285">
        <v>96</v>
      </c>
      <c r="C113" s="144" t="s">
        <v>464</v>
      </c>
      <c r="D113" s="144" t="s">
        <v>170</v>
      </c>
      <c r="E113" s="144" t="s">
        <v>637</v>
      </c>
      <c r="F113" s="144"/>
      <c r="G113" s="294" t="s">
        <v>473</v>
      </c>
      <c r="H113" s="144" t="s">
        <v>474</v>
      </c>
      <c r="I113" s="144" t="s">
        <v>638</v>
      </c>
      <c r="J113" s="144">
        <v>15</v>
      </c>
      <c r="K113" s="145">
        <v>10000</v>
      </c>
      <c r="L113" s="144" t="s">
        <v>153</v>
      </c>
      <c r="M113" s="295" t="s">
        <v>628</v>
      </c>
    </row>
    <row r="114" spans="2:13" ht="45" x14ac:dyDescent="0.2">
      <c r="B114" s="285">
        <v>97</v>
      </c>
      <c r="C114" s="144" t="s">
        <v>464</v>
      </c>
      <c r="D114" s="144" t="s">
        <v>170</v>
      </c>
      <c r="E114" s="144" t="s">
        <v>639</v>
      </c>
      <c r="F114" s="144"/>
      <c r="G114" s="294" t="s">
        <v>473</v>
      </c>
      <c r="H114" s="144" t="s">
        <v>474</v>
      </c>
      <c r="I114" s="144" t="s">
        <v>640</v>
      </c>
      <c r="J114" s="144">
        <v>2</v>
      </c>
      <c r="K114" s="145">
        <v>30000</v>
      </c>
      <c r="L114" s="144" t="s">
        <v>153</v>
      </c>
      <c r="M114" s="295" t="s">
        <v>628</v>
      </c>
    </row>
    <row r="115" spans="2:13" ht="45" x14ac:dyDescent="0.2">
      <c r="B115" s="285">
        <v>98</v>
      </c>
      <c r="C115" s="144" t="s">
        <v>464</v>
      </c>
      <c r="D115" s="144" t="s">
        <v>170</v>
      </c>
      <c r="E115" s="144" t="s">
        <v>641</v>
      </c>
      <c r="F115" s="144"/>
      <c r="G115" s="294" t="s">
        <v>473</v>
      </c>
      <c r="H115" s="144" t="s">
        <v>474</v>
      </c>
      <c r="I115" s="144" t="s">
        <v>642</v>
      </c>
      <c r="J115" s="144">
        <v>6</v>
      </c>
      <c r="K115" s="145">
        <v>30000</v>
      </c>
      <c r="L115" s="144" t="s">
        <v>122</v>
      </c>
      <c r="M115" s="295" t="s">
        <v>628</v>
      </c>
    </row>
    <row r="116" spans="2:13" ht="45" x14ac:dyDescent="0.2">
      <c r="B116" s="285">
        <v>99</v>
      </c>
      <c r="C116" s="144" t="s">
        <v>464</v>
      </c>
      <c r="D116" s="144" t="s">
        <v>170</v>
      </c>
      <c r="E116" s="144" t="s">
        <v>643</v>
      </c>
      <c r="F116" s="294"/>
      <c r="G116" s="294" t="s">
        <v>473</v>
      </c>
      <c r="H116" s="144" t="s">
        <v>474</v>
      </c>
      <c r="I116" s="144" t="s">
        <v>642</v>
      </c>
      <c r="J116" s="144">
        <v>50</v>
      </c>
      <c r="K116" s="145">
        <v>11500</v>
      </c>
      <c r="L116" s="144" t="s">
        <v>153</v>
      </c>
      <c r="M116" s="295" t="s">
        <v>628</v>
      </c>
    </row>
    <row r="117" spans="2:13" ht="45" x14ac:dyDescent="0.2">
      <c r="B117" s="285">
        <v>100</v>
      </c>
      <c r="C117" s="144" t="s">
        <v>464</v>
      </c>
      <c r="D117" s="144" t="s">
        <v>170</v>
      </c>
      <c r="E117" s="144" t="s">
        <v>644</v>
      </c>
      <c r="F117" s="144"/>
      <c r="G117" s="294" t="s">
        <v>473</v>
      </c>
      <c r="H117" s="144" t="s">
        <v>474</v>
      </c>
      <c r="I117" s="144" t="s">
        <v>645</v>
      </c>
      <c r="J117" s="144">
        <v>2</v>
      </c>
      <c r="K117" s="145">
        <v>20000</v>
      </c>
      <c r="L117" s="144" t="s">
        <v>153</v>
      </c>
      <c r="M117" s="295" t="s">
        <v>628</v>
      </c>
    </row>
    <row r="118" spans="2:13" ht="45" x14ac:dyDescent="0.2">
      <c r="B118" s="285">
        <v>101</v>
      </c>
      <c r="C118" s="144" t="s">
        <v>464</v>
      </c>
      <c r="D118" s="144" t="s">
        <v>170</v>
      </c>
      <c r="E118" s="144" t="s">
        <v>646</v>
      </c>
      <c r="F118" s="144"/>
      <c r="G118" s="294" t="s">
        <v>473</v>
      </c>
      <c r="H118" s="144" t="s">
        <v>474</v>
      </c>
      <c r="I118" s="144" t="s">
        <v>632</v>
      </c>
      <c r="J118" s="144">
        <v>12</v>
      </c>
      <c r="K118" s="145">
        <v>40000</v>
      </c>
      <c r="L118" s="144" t="s">
        <v>153</v>
      </c>
      <c r="M118" s="295" t="s">
        <v>628</v>
      </c>
    </row>
    <row r="119" spans="2:13" ht="45" x14ac:dyDescent="0.2">
      <c r="B119" s="285">
        <v>102</v>
      </c>
      <c r="C119" s="144" t="s">
        <v>647</v>
      </c>
      <c r="D119" s="144" t="s">
        <v>170</v>
      </c>
      <c r="E119" s="144" t="s">
        <v>648</v>
      </c>
      <c r="F119" s="144"/>
      <c r="G119" s="294" t="s">
        <v>473</v>
      </c>
      <c r="H119" s="144" t="s">
        <v>474</v>
      </c>
      <c r="I119" s="144" t="s">
        <v>649</v>
      </c>
      <c r="J119" s="144">
        <v>3</v>
      </c>
      <c r="K119" s="145">
        <v>30000</v>
      </c>
      <c r="L119" s="144" t="s">
        <v>122</v>
      </c>
      <c r="M119" s="295" t="s">
        <v>628</v>
      </c>
    </row>
    <row r="120" spans="2:13" ht="45" x14ac:dyDescent="0.2">
      <c r="B120" s="285">
        <v>103</v>
      </c>
      <c r="C120" s="144" t="s">
        <v>647</v>
      </c>
      <c r="D120" s="144" t="s">
        <v>170</v>
      </c>
      <c r="E120" s="144" t="s">
        <v>650</v>
      </c>
      <c r="F120" s="144"/>
      <c r="G120" s="294" t="s">
        <v>473</v>
      </c>
      <c r="H120" s="144" t="s">
        <v>474</v>
      </c>
      <c r="I120" s="144" t="s">
        <v>649</v>
      </c>
      <c r="J120" s="144">
        <v>3</v>
      </c>
      <c r="K120" s="145">
        <v>50000</v>
      </c>
      <c r="L120" s="144" t="s">
        <v>122</v>
      </c>
      <c r="M120" s="295" t="s">
        <v>628</v>
      </c>
    </row>
    <row r="121" spans="2:13" ht="45" x14ac:dyDescent="0.2">
      <c r="B121" s="285">
        <v>104</v>
      </c>
      <c r="C121" s="144" t="s">
        <v>651</v>
      </c>
      <c r="D121" s="144" t="s">
        <v>170</v>
      </c>
      <c r="E121" s="144" t="s">
        <v>652</v>
      </c>
      <c r="F121" s="144"/>
      <c r="G121" s="294" t="s">
        <v>473</v>
      </c>
      <c r="H121" s="144" t="s">
        <v>474</v>
      </c>
      <c r="I121" s="144" t="s">
        <v>645</v>
      </c>
      <c r="J121" s="144">
        <v>500</v>
      </c>
      <c r="K121" s="145">
        <v>37500</v>
      </c>
      <c r="L121" s="144" t="s">
        <v>122</v>
      </c>
      <c r="M121" s="295" t="s">
        <v>628</v>
      </c>
    </row>
    <row r="122" spans="2:13" ht="45" x14ac:dyDescent="0.2">
      <c r="B122" s="285">
        <v>105</v>
      </c>
      <c r="C122" s="144" t="s">
        <v>651</v>
      </c>
      <c r="D122" s="144" t="s">
        <v>170</v>
      </c>
      <c r="E122" s="144" t="s">
        <v>653</v>
      </c>
      <c r="F122" s="294"/>
      <c r="G122" s="294" t="s">
        <v>473</v>
      </c>
      <c r="H122" s="144" t="s">
        <v>474</v>
      </c>
      <c r="I122" s="144" t="s">
        <v>654</v>
      </c>
      <c r="J122" s="144">
        <v>6000</v>
      </c>
      <c r="K122" s="145">
        <v>60000</v>
      </c>
      <c r="L122" s="144" t="s">
        <v>122</v>
      </c>
      <c r="M122" s="295" t="s">
        <v>628</v>
      </c>
    </row>
    <row r="123" spans="2:13" ht="45" x14ac:dyDescent="0.2">
      <c r="B123" s="285">
        <v>106</v>
      </c>
      <c r="C123" s="144" t="s">
        <v>651</v>
      </c>
      <c r="D123" s="144" t="s">
        <v>170</v>
      </c>
      <c r="E123" s="144" t="s">
        <v>655</v>
      </c>
      <c r="F123" s="144"/>
      <c r="G123" s="294" t="s">
        <v>473</v>
      </c>
      <c r="H123" s="144" t="s">
        <v>474</v>
      </c>
      <c r="I123" s="144" t="s">
        <v>656</v>
      </c>
      <c r="J123" s="144">
        <v>600000</v>
      </c>
      <c r="K123" s="145">
        <v>36300</v>
      </c>
      <c r="L123" s="144" t="s">
        <v>122</v>
      </c>
      <c r="M123" s="295" t="s">
        <v>628</v>
      </c>
    </row>
    <row r="124" spans="2:13" ht="45" x14ac:dyDescent="0.2">
      <c r="B124" s="285">
        <v>107</v>
      </c>
      <c r="C124" s="144" t="s">
        <v>651</v>
      </c>
      <c r="D124" s="144" t="s">
        <v>170</v>
      </c>
      <c r="E124" s="144" t="s">
        <v>657</v>
      </c>
      <c r="F124" s="144"/>
      <c r="G124" s="294" t="s">
        <v>473</v>
      </c>
      <c r="H124" s="144" t="s">
        <v>474</v>
      </c>
      <c r="I124" s="144" t="s">
        <v>658</v>
      </c>
      <c r="J124" s="144">
        <v>2</v>
      </c>
      <c r="K124" s="145">
        <v>5000</v>
      </c>
      <c r="L124" s="144" t="s">
        <v>153</v>
      </c>
      <c r="M124" s="295" t="s">
        <v>628</v>
      </c>
    </row>
    <row r="125" spans="2:13" ht="45" x14ac:dyDescent="0.2">
      <c r="B125" s="285">
        <v>108</v>
      </c>
      <c r="C125" s="144" t="s">
        <v>651</v>
      </c>
      <c r="D125" s="144" t="s">
        <v>170</v>
      </c>
      <c r="E125" s="144" t="s">
        <v>659</v>
      </c>
      <c r="F125" s="144"/>
      <c r="G125" s="294" t="s">
        <v>473</v>
      </c>
      <c r="H125" s="144" t="s">
        <v>474</v>
      </c>
      <c r="I125" s="144" t="s">
        <v>654</v>
      </c>
      <c r="J125" s="144">
        <v>2000</v>
      </c>
      <c r="K125" s="145">
        <v>10000</v>
      </c>
      <c r="L125" s="144" t="s">
        <v>153</v>
      </c>
      <c r="M125" s="295" t="s">
        <v>628</v>
      </c>
    </row>
    <row r="126" spans="2:13" ht="45" x14ac:dyDescent="0.2">
      <c r="B126" s="285">
        <v>109</v>
      </c>
      <c r="C126" s="144" t="s">
        <v>651</v>
      </c>
      <c r="D126" s="144" t="s">
        <v>170</v>
      </c>
      <c r="E126" s="144" t="s">
        <v>660</v>
      </c>
      <c r="F126" s="144"/>
      <c r="G126" s="294" t="s">
        <v>473</v>
      </c>
      <c r="H126" s="144" t="s">
        <v>474</v>
      </c>
      <c r="I126" s="144" t="s">
        <v>654</v>
      </c>
      <c r="J126" s="144">
        <v>5000</v>
      </c>
      <c r="K126" s="145">
        <v>50000</v>
      </c>
      <c r="L126" s="144" t="s">
        <v>153</v>
      </c>
      <c r="M126" s="295" t="s">
        <v>628</v>
      </c>
    </row>
    <row r="127" spans="2:13" ht="45" x14ac:dyDescent="0.2">
      <c r="B127" s="285">
        <v>110</v>
      </c>
      <c r="C127" s="144" t="s">
        <v>651</v>
      </c>
      <c r="D127" s="144" t="s">
        <v>170</v>
      </c>
      <c r="E127" s="144" t="s">
        <v>661</v>
      </c>
      <c r="F127" s="144"/>
      <c r="G127" s="294" t="s">
        <v>473</v>
      </c>
      <c r="H127" s="144" t="s">
        <v>474</v>
      </c>
      <c r="I127" s="144" t="s">
        <v>662</v>
      </c>
      <c r="J127" s="144">
        <v>30</v>
      </c>
      <c r="K127" s="145">
        <v>24900</v>
      </c>
      <c r="L127" s="144" t="s">
        <v>153</v>
      </c>
      <c r="M127" s="295" t="s">
        <v>628</v>
      </c>
    </row>
    <row r="128" spans="2:13" ht="45" x14ac:dyDescent="0.2">
      <c r="B128" s="285">
        <v>111</v>
      </c>
      <c r="C128" s="144" t="s">
        <v>651</v>
      </c>
      <c r="D128" s="144" t="s">
        <v>170</v>
      </c>
      <c r="E128" s="144" t="s">
        <v>663</v>
      </c>
      <c r="F128" s="144"/>
      <c r="G128" s="294" t="s">
        <v>473</v>
      </c>
      <c r="H128" s="144" t="s">
        <v>474</v>
      </c>
      <c r="I128" s="144" t="s">
        <v>638</v>
      </c>
      <c r="J128" s="144">
        <v>50</v>
      </c>
      <c r="K128" s="145">
        <v>49500</v>
      </c>
      <c r="L128" s="144" t="s">
        <v>153</v>
      </c>
      <c r="M128" s="295" t="s">
        <v>628</v>
      </c>
    </row>
    <row r="129" spans="2:13" ht="45" x14ac:dyDescent="0.2">
      <c r="B129" s="285">
        <v>112</v>
      </c>
      <c r="C129" s="144" t="s">
        <v>651</v>
      </c>
      <c r="D129" s="144" t="s">
        <v>170</v>
      </c>
      <c r="E129" s="144" t="s">
        <v>664</v>
      </c>
      <c r="F129" s="144"/>
      <c r="G129" s="294" t="s">
        <v>473</v>
      </c>
      <c r="H129" s="144" t="s">
        <v>474</v>
      </c>
      <c r="I129" s="144" t="s">
        <v>638</v>
      </c>
      <c r="J129" s="144">
        <v>4</v>
      </c>
      <c r="K129" s="145">
        <v>27000</v>
      </c>
      <c r="L129" s="144" t="s">
        <v>153</v>
      </c>
      <c r="M129" s="295" t="s">
        <v>628</v>
      </c>
    </row>
    <row r="130" spans="2:13" ht="45" x14ac:dyDescent="0.2">
      <c r="B130" s="285">
        <v>113</v>
      </c>
      <c r="C130" s="144" t="s">
        <v>651</v>
      </c>
      <c r="D130" s="144" t="s">
        <v>170</v>
      </c>
      <c r="E130" s="144" t="s">
        <v>665</v>
      </c>
      <c r="F130" s="144"/>
      <c r="G130" s="294" t="s">
        <v>473</v>
      </c>
      <c r="H130" s="144" t="s">
        <v>474</v>
      </c>
      <c r="I130" s="144" t="s">
        <v>638</v>
      </c>
      <c r="J130" s="144">
        <v>250</v>
      </c>
      <c r="K130" s="145">
        <v>25000</v>
      </c>
      <c r="L130" s="144" t="s">
        <v>153</v>
      </c>
      <c r="M130" s="295" t="s">
        <v>628</v>
      </c>
    </row>
    <row r="131" spans="2:13" ht="45" x14ac:dyDescent="0.2">
      <c r="B131" s="285">
        <v>114</v>
      </c>
      <c r="C131" s="144" t="s">
        <v>651</v>
      </c>
      <c r="D131" s="144" t="s">
        <v>170</v>
      </c>
      <c r="E131" s="144" t="s">
        <v>666</v>
      </c>
      <c r="F131" s="144"/>
      <c r="G131" s="294" t="s">
        <v>473</v>
      </c>
      <c r="H131" s="144" t="s">
        <v>474</v>
      </c>
      <c r="I131" s="144" t="s">
        <v>654</v>
      </c>
      <c r="J131" s="144">
        <v>500</v>
      </c>
      <c r="K131" s="145">
        <v>50000</v>
      </c>
      <c r="L131" s="144" t="s">
        <v>122</v>
      </c>
      <c r="M131" s="295" t="s">
        <v>628</v>
      </c>
    </row>
    <row r="132" spans="2:13" ht="45" x14ac:dyDescent="0.2">
      <c r="B132" s="285">
        <v>115</v>
      </c>
      <c r="C132" s="144" t="s">
        <v>651</v>
      </c>
      <c r="D132" s="144" t="s">
        <v>170</v>
      </c>
      <c r="E132" s="144" t="s">
        <v>667</v>
      </c>
      <c r="F132" s="294"/>
      <c r="G132" s="294" t="s">
        <v>473</v>
      </c>
      <c r="H132" s="144" t="s">
        <v>474</v>
      </c>
      <c r="I132" s="144" t="s">
        <v>668</v>
      </c>
      <c r="J132" s="144">
        <v>10</v>
      </c>
      <c r="K132" s="145">
        <v>17000</v>
      </c>
      <c r="L132" s="144" t="s">
        <v>153</v>
      </c>
      <c r="M132" s="295" t="s">
        <v>628</v>
      </c>
    </row>
    <row r="133" spans="2:13" ht="45" x14ac:dyDescent="0.2">
      <c r="B133" s="285">
        <v>116</v>
      </c>
      <c r="C133" s="144" t="s">
        <v>651</v>
      </c>
      <c r="D133" s="144" t="s">
        <v>170</v>
      </c>
      <c r="E133" s="144" t="s">
        <v>669</v>
      </c>
      <c r="F133" s="294"/>
      <c r="G133" s="294" t="s">
        <v>473</v>
      </c>
      <c r="H133" s="144" t="s">
        <v>474</v>
      </c>
      <c r="I133" s="144" t="s">
        <v>668</v>
      </c>
      <c r="J133" s="144">
        <v>6</v>
      </c>
      <c r="K133" s="145">
        <v>9000</v>
      </c>
      <c r="L133" s="144" t="s">
        <v>153</v>
      </c>
      <c r="M133" s="295" t="s">
        <v>628</v>
      </c>
    </row>
    <row r="134" spans="2:13" ht="45" x14ac:dyDescent="0.2">
      <c r="B134" s="285">
        <v>117</v>
      </c>
      <c r="C134" s="144" t="s">
        <v>651</v>
      </c>
      <c r="D134" s="144" t="s">
        <v>170</v>
      </c>
      <c r="E134" s="144" t="s">
        <v>670</v>
      </c>
      <c r="F134" s="144"/>
      <c r="G134" s="294" t="s">
        <v>473</v>
      </c>
      <c r="H134" s="144" t="s">
        <v>474</v>
      </c>
      <c r="I134" s="144" t="s">
        <v>668</v>
      </c>
      <c r="J134" s="144">
        <v>9</v>
      </c>
      <c r="K134" s="145">
        <v>12000</v>
      </c>
      <c r="L134" s="144" t="s">
        <v>153</v>
      </c>
      <c r="M134" s="295" t="s">
        <v>628</v>
      </c>
    </row>
    <row r="135" spans="2:13" ht="45" x14ac:dyDescent="0.2">
      <c r="B135" s="285">
        <v>118</v>
      </c>
      <c r="C135" s="144" t="s">
        <v>651</v>
      </c>
      <c r="D135" s="144" t="s">
        <v>170</v>
      </c>
      <c r="E135" s="144" t="s">
        <v>671</v>
      </c>
      <c r="F135" s="144"/>
      <c r="G135" s="294" t="s">
        <v>473</v>
      </c>
      <c r="H135" s="144" t="s">
        <v>474</v>
      </c>
      <c r="I135" s="144" t="s">
        <v>668</v>
      </c>
      <c r="J135" s="144">
        <v>10</v>
      </c>
      <c r="K135" s="145">
        <v>18000</v>
      </c>
      <c r="L135" s="144" t="s">
        <v>153</v>
      </c>
      <c r="M135" s="295" t="s">
        <v>628</v>
      </c>
    </row>
    <row r="136" spans="2:13" ht="45" x14ac:dyDescent="0.2">
      <c r="B136" s="285">
        <v>119</v>
      </c>
      <c r="C136" s="144" t="s">
        <v>651</v>
      </c>
      <c r="D136" s="144" t="s">
        <v>170</v>
      </c>
      <c r="E136" s="144" t="s">
        <v>672</v>
      </c>
      <c r="F136" s="144"/>
      <c r="G136" s="294" t="s">
        <v>473</v>
      </c>
      <c r="H136" s="144" t="s">
        <v>474</v>
      </c>
      <c r="I136" s="144" t="s">
        <v>668</v>
      </c>
      <c r="J136" s="144">
        <v>1</v>
      </c>
      <c r="K136" s="145">
        <v>1200</v>
      </c>
      <c r="L136" s="144" t="s">
        <v>153</v>
      </c>
      <c r="M136" s="295" t="s">
        <v>628</v>
      </c>
    </row>
    <row r="137" spans="2:13" ht="45" x14ac:dyDescent="0.2">
      <c r="B137" s="285">
        <v>120</v>
      </c>
      <c r="C137" s="144" t="s">
        <v>651</v>
      </c>
      <c r="D137" s="144" t="s">
        <v>170</v>
      </c>
      <c r="E137" s="144" t="s">
        <v>673</v>
      </c>
      <c r="F137" s="144"/>
      <c r="G137" s="294" t="s">
        <v>473</v>
      </c>
      <c r="H137" s="144" t="s">
        <v>474</v>
      </c>
      <c r="I137" s="144" t="s">
        <v>668</v>
      </c>
      <c r="J137" s="144">
        <v>2</v>
      </c>
      <c r="K137" s="145">
        <v>600</v>
      </c>
      <c r="L137" s="144" t="s">
        <v>153</v>
      </c>
      <c r="M137" s="295" t="s">
        <v>628</v>
      </c>
    </row>
    <row r="138" spans="2:13" ht="45" x14ac:dyDescent="0.2">
      <c r="B138" s="285">
        <v>121</v>
      </c>
      <c r="C138" s="144" t="s">
        <v>651</v>
      </c>
      <c r="D138" s="144" t="s">
        <v>170</v>
      </c>
      <c r="E138" s="144" t="s">
        <v>674</v>
      </c>
      <c r="F138" s="144"/>
      <c r="G138" s="294" t="s">
        <v>473</v>
      </c>
      <c r="H138" s="144" t="s">
        <v>474</v>
      </c>
      <c r="I138" s="144" t="s">
        <v>668</v>
      </c>
      <c r="J138" s="144">
        <v>6</v>
      </c>
      <c r="K138" s="145">
        <v>17000</v>
      </c>
      <c r="L138" s="144" t="s">
        <v>153</v>
      </c>
      <c r="M138" s="295" t="s">
        <v>628</v>
      </c>
    </row>
    <row r="139" spans="2:13" ht="45" x14ac:dyDescent="0.2">
      <c r="B139" s="285">
        <v>122</v>
      </c>
      <c r="C139" s="144" t="s">
        <v>651</v>
      </c>
      <c r="D139" s="144" t="s">
        <v>170</v>
      </c>
      <c r="E139" s="144" t="s">
        <v>675</v>
      </c>
      <c r="F139" s="144"/>
      <c r="G139" s="294" t="s">
        <v>473</v>
      </c>
      <c r="H139" s="144" t="s">
        <v>474</v>
      </c>
      <c r="I139" s="144" t="s">
        <v>668</v>
      </c>
      <c r="J139" s="144">
        <v>5</v>
      </c>
      <c r="K139" s="145">
        <v>5000</v>
      </c>
      <c r="L139" s="144" t="s">
        <v>153</v>
      </c>
      <c r="M139" s="295" t="s">
        <v>628</v>
      </c>
    </row>
    <row r="140" spans="2:13" ht="45" x14ac:dyDescent="0.2">
      <c r="B140" s="285">
        <v>123</v>
      </c>
      <c r="C140" s="144" t="s">
        <v>651</v>
      </c>
      <c r="D140" s="144" t="s">
        <v>170</v>
      </c>
      <c r="E140" s="144" t="s">
        <v>676</v>
      </c>
      <c r="F140" s="294"/>
      <c r="G140" s="294" t="s">
        <v>473</v>
      </c>
      <c r="H140" s="144" t="s">
        <v>474</v>
      </c>
      <c r="I140" s="144" t="s">
        <v>668</v>
      </c>
      <c r="J140" s="144">
        <v>4</v>
      </c>
      <c r="K140" s="145">
        <v>6500</v>
      </c>
      <c r="L140" s="144" t="s">
        <v>153</v>
      </c>
      <c r="M140" s="295" t="s">
        <v>628</v>
      </c>
    </row>
    <row r="141" spans="2:13" ht="45" x14ac:dyDescent="0.2">
      <c r="B141" s="285">
        <v>124</v>
      </c>
      <c r="C141" s="144" t="s">
        <v>651</v>
      </c>
      <c r="D141" s="144" t="s">
        <v>170</v>
      </c>
      <c r="E141" s="144" t="s">
        <v>677</v>
      </c>
      <c r="F141" s="144"/>
      <c r="G141" s="294" t="s">
        <v>473</v>
      </c>
      <c r="H141" s="144" t="s">
        <v>474</v>
      </c>
      <c r="I141" s="144" t="s">
        <v>678</v>
      </c>
      <c r="J141" s="144">
        <v>1</v>
      </c>
      <c r="K141" s="145">
        <v>62025.599999999999</v>
      </c>
      <c r="L141" s="144" t="s">
        <v>153</v>
      </c>
      <c r="M141" s="295" t="s">
        <v>628</v>
      </c>
    </row>
    <row r="142" spans="2:13" ht="45" x14ac:dyDescent="0.2">
      <c r="B142" s="285">
        <v>125</v>
      </c>
      <c r="C142" s="144" t="s">
        <v>651</v>
      </c>
      <c r="D142" s="144" t="s">
        <v>170</v>
      </c>
      <c r="E142" s="144" t="s">
        <v>679</v>
      </c>
      <c r="F142" s="294"/>
      <c r="G142" s="294" t="s">
        <v>473</v>
      </c>
      <c r="H142" s="144" t="s">
        <v>474</v>
      </c>
      <c r="I142" s="144" t="s">
        <v>678</v>
      </c>
      <c r="J142" s="144">
        <v>1</v>
      </c>
      <c r="K142" s="145">
        <v>60000</v>
      </c>
      <c r="L142" s="144" t="s">
        <v>153</v>
      </c>
      <c r="M142" s="295" t="s">
        <v>628</v>
      </c>
    </row>
    <row r="143" spans="2:13" ht="45" x14ac:dyDescent="0.2">
      <c r="B143" s="285">
        <v>126</v>
      </c>
      <c r="C143" s="144" t="s">
        <v>651</v>
      </c>
      <c r="D143" s="144" t="s">
        <v>170</v>
      </c>
      <c r="E143" s="144" t="s">
        <v>680</v>
      </c>
      <c r="F143" s="144"/>
      <c r="G143" s="294" t="s">
        <v>473</v>
      </c>
      <c r="H143" s="144" t="s">
        <v>474</v>
      </c>
      <c r="I143" s="144" t="s">
        <v>638</v>
      </c>
      <c r="J143" s="144">
        <v>1</v>
      </c>
      <c r="K143" s="145">
        <v>20000</v>
      </c>
      <c r="L143" s="144" t="s">
        <v>153</v>
      </c>
      <c r="M143" s="295" t="s">
        <v>628</v>
      </c>
    </row>
    <row r="144" spans="2:13" ht="45" x14ac:dyDescent="0.2">
      <c r="B144" s="285">
        <v>127</v>
      </c>
      <c r="C144" s="144" t="s">
        <v>651</v>
      </c>
      <c r="D144" s="144" t="s">
        <v>170</v>
      </c>
      <c r="E144" s="144" t="s">
        <v>681</v>
      </c>
      <c r="F144" s="294"/>
      <c r="G144" s="294" t="s">
        <v>473</v>
      </c>
      <c r="H144" s="144" t="s">
        <v>474</v>
      </c>
      <c r="I144" s="144" t="s">
        <v>654</v>
      </c>
      <c r="J144" s="144">
        <v>3</v>
      </c>
      <c r="K144" s="145">
        <v>6000</v>
      </c>
      <c r="L144" s="144" t="s">
        <v>153</v>
      </c>
      <c r="M144" s="295" t="s">
        <v>628</v>
      </c>
    </row>
    <row r="145" spans="2:13" ht="45" x14ac:dyDescent="0.2">
      <c r="B145" s="285">
        <v>128</v>
      </c>
      <c r="C145" s="144" t="s">
        <v>651</v>
      </c>
      <c r="D145" s="144" t="s">
        <v>170</v>
      </c>
      <c r="E145" s="144" t="s">
        <v>682</v>
      </c>
      <c r="F145" s="144"/>
      <c r="G145" s="294" t="s">
        <v>473</v>
      </c>
      <c r="H145" s="144" t="s">
        <v>474</v>
      </c>
      <c r="I145" s="144" t="s">
        <v>649</v>
      </c>
      <c r="J145" s="144">
        <v>2</v>
      </c>
      <c r="K145" s="145">
        <v>1000</v>
      </c>
      <c r="L145" s="144" t="s">
        <v>153</v>
      </c>
      <c r="M145" s="295" t="s">
        <v>628</v>
      </c>
    </row>
    <row r="146" spans="2:13" ht="45" x14ac:dyDescent="0.2">
      <c r="B146" s="285">
        <v>129</v>
      </c>
      <c r="C146" s="144" t="s">
        <v>651</v>
      </c>
      <c r="D146" s="144" t="s">
        <v>170</v>
      </c>
      <c r="E146" s="144" t="s">
        <v>683</v>
      </c>
      <c r="F146" s="144"/>
      <c r="G146" s="294" t="s">
        <v>473</v>
      </c>
      <c r="H146" s="144" t="s">
        <v>474</v>
      </c>
      <c r="I146" s="144" t="s">
        <v>649</v>
      </c>
      <c r="J146" s="144">
        <v>2</v>
      </c>
      <c r="K146" s="145">
        <v>10000</v>
      </c>
      <c r="L146" s="144" t="s">
        <v>153</v>
      </c>
      <c r="M146" s="295" t="s">
        <v>628</v>
      </c>
    </row>
    <row r="147" spans="2:13" ht="45" x14ac:dyDescent="0.2">
      <c r="B147" s="285">
        <v>130</v>
      </c>
      <c r="C147" s="144" t="s">
        <v>651</v>
      </c>
      <c r="D147" s="144" t="s">
        <v>170</v>
      </c>
      <c r="E147" s="144" t="s">
        <v>684</v>
      </c>
      <c r="F147" s="144"/>
      <c r="G147" s="294" t="s">
        <v>473</v>
      </c>
      <c r="H147" s="144" t="s">
        <v>474</v>
      </c>
      <c r="I147" s="144" t="s">
        <v>654</v>
      </c>
      <c r="J147" s="144">
        <v>4</v>
      </c>
      <c r="K147" s="145">
        <v>1200</v>
      </c>
      <c r="L147" s="144" t="s">
        <v>122</v>
      </c>
      <c r="M147" s="295" t="s">
        <v>628</v>
      </c>
    </row>
    <row r="148" spans="2:13" ht="45" x14ac:dyDescent="0.2">
      <c r="B148" s="285">
        <v>131</v>
      </c>
      <c r="C148" s="144" t="s">
        <v>651</v>
      </c>
      <c r="D148" s="144" t="s">
        <v>170</v>
      </c>
      <c r="E148" s="144" t="s">
        <v>685</v>
      </c>
      <c r="F148" s="144"/>
      <c r="G148" s="294" t="s">
        <v>473</v>
      </c>
      <c r="H148" s="144" t="s">
        <v>474</v>
      </c>
      <c r="I148" s="144" t="s">
        <v>686</v>
      </c>
      <c r="J148" s="144">
        <v>100</v>
      </c>
      <c r="K148" s="145">
        <v>10000</v>
      </c>
      <c r="L148" s="144" t="s">
        <v>299</v>
      </c>
      <c r="M148" s="295" t="s">
        <v>628</v>
      </c>
    </row>
    <row r="149" spans="2:13" ht="45" x14ac:dyDescent="0.2">
      <c r="B149" s="285">
        <v>132</v>
      </c>
      <c r="C149" s="144" t="s">
        <v>651</v>
      </c>
      <c r="D149" s="144" t="s">
        <v>170</v>
      </c>
      <c r="E149" s="144" t="s">
        <v>687</v>
      </c>
      <c r="F149" s="144"/>
      <c r="G149" s="294" t="s">
        <v>473</v>
      </c>
      <c r="H149" s="144" t="s">
        <v>474</v>
      </c>
      <c r="I149" s="144" t="s">
        <v>638</v>
      </c>
      <c r="J149" s="144">
        <v>1</v>
      </c>
      <c r="K149" s="145">
        <v>30000</v>
      </c>
      <c r="L149" s="144" t="s">
        <v>153</v>
      </c>
      <c r="M149" s="295" t="s">
        <v>628</v>
      </c>
    </row>
    <row r="150" spans="2:13" ht="45" x14ac:dyDescent="0.2">
      <c r="B150" s="285">
        <v>133</v>
      </c>
      <c r="C150" s="144" t="s">
        <v>688</v>
      </c>
      <c r="D150" s="144" t="s">
        <v>194</v>
      </c>
      <c r="E150" s="144" t="s">
        <v>689</v>
      </c>
      <c r="F150" s="144"/>
      <c r="G150" s="294" t="s">
        <v>473</v>
      </c>
      <c r="H150" s="144" t="s">
        <v>690</v>
      </c>
      <c r="I150" s="144" t="s">
        <v>691</v>
      </c>
      <c r="J150" s="144">
        <v>2</v>
      </c>
      <c r="K150" s="145">
        <v>2814.65</v>
      </c>
      <c r="L150" s="144" t="s">
        <v>153</v>
      </c>
      <c r="M150" s="295" t="s">
        <v>531</v>
      </c>
    </row>
    <row r="151" spans="2:13" ht="45" x14ac:dyDescent="0.2">
      <c r="B151" s="285">
        <v>134</v>
      </c>
      <c r="C151" s="144" t="s">
        <v>692</v>
      </c>
      <c r="D151" s="144" t="s">
        <v>194</v>
      </c>
      <c r="E151" s="144" t="s">
        <v>689</v>
      </c>
      <c r="F151" s="144"/>
      <c r="G151" s="294" t="s">
        <v>473</v>
      </c>
      <c r="H151" s="144" t="s">
        <v>690</v>
      </c>
      <c r="I151" s="144" t="s">
        <v>691</v>
      </c>
      <c r="J151" s="144">
        <v>2</v>
      </c>
      <c r="K151" s="145">
        <v>871.2</v>
      </c>
      <c r="L151" s="144" t="s">
        <v>153</v>
      </c>
      <c r="M151" s="295" t="s">
        <v>531</v>
      </c>
    </row>
    <row r="152" spans="2:13" ht="45" x14ac:dyDescent="0.2">
      <c r="B152" s="285">
        <v>135</v>
      </c>
      <c r="C152" s="144" t="s">
        <v>693</v>
      </c>
      <c r="D152" s="144" t="s">
        <v>194</v>
      </c>
      <c r="E152" s="144" t="s">
        <v>689</v>
      </c>
      <c r="F152" s="144"/>
      <c r="G152" s="294" t="s">
        <v>473</v>
      </c>
      <c r="H152" s="144" t="s">
        <v>690</v>
      </c>
      <c r="I152" s="144" t="s">
        <v>691</v>
      </c>
      <c r="J152" s="144">
        <v>2</v>
      </c>
      <c r="K152" s="145">
        <v>493.8</v>
      </c>
      <c r="L152" s="144" t="s">
        <v>153</v>
      </c>
      <c r="M152" s="295" t="s">
        <v>531</v>
      </c>
    </row>
    <row r="153" spans="2:13" ht="45" x14ac:dyDescent="0.2">
      <c r="B153" s="285">
        <v>136</v>
      </c>
      <c r="C153" s="144" t="s">
        <v>694</v>
      </c>
      <c r="D153" s="144" t="s">
        <v>194</v>
      </c>
      <c r="E153" s="144" t="s">
        <v>689</v>
      </c>
      <c r="F153" s="144"/>
      <c r="G153" s="294" t="s">
        <v>473</v>
      </c>
      <c r="H153" s="144" t="s">
        <v>690</v>
      </c>
      <c r="I153" s="144" t="s">
        <v>691</v>
      </c>
      <c r="J153" s="144">
        <v>2</v>
      </c>
      <c r="K153" s="145">
        <v>3049.2</v>
      </c>
      <c r="L153" s="144" t="s">
        <v>153</v>
      </c>
      <c r="M153" s="295" t="s">
        <v>531</v>
      </c>
    </row>
    <row r="154" spans="2:13" ht="45" x14ac:dyDescent="0.2">
      <c r="B154" s="285">
        <v>137</v>
      </c>
      <c r="C154" s="144" t="s">
        <v>695</v>
      </c>
      <c r="D154" s="144" t="s">
        <v>194</v>
      </c>
      <c r="E154" s="144" t="s">
        <v>689</v>
      </c>
      <c r="F154" s="294"/>
      <c r="G154" s="294" t="s">
        <v>473</v>
      </c>
      <c r="H154" s="144" t="s">
        <v>690</v>
      </c>
      <c r="I154" s="144" t="s">
        <v>691</v>
      </c>
      <c r="J154" s="144">
        <v>2</v>
      </c>
      <c r="K154" s="145">
        <v>1163.1500000000001</v>
      </c>
      <c r="L154" s="144" t="s">
        <v>153</v>
      </c>
      <c r="M154" s="295" t="s">
        <v>531</v>
      </c>
    </row>
    <row r="155" spans="2:13" ht="45" x14ac:dyDescent="0.2">
      <c r="B155" s="285">
        <v>138</v>
      </c>
      <c r="C155" s="144" t="s">
        <v>696</v>
      </c>
      <c r="D155" s="144" t="s">
        <v>194</v>
      </c>
      <c r="E155" s="144" t="s">
        <v>689</v>
      </c>
      <c r="F155" s="144"/>
      <c r="G155" s="294" t="s">
        <v>473</v>
      </c>
      <c r="H155" s="144" t="s">
        <v>690</v>
      </c>
      <c r="I155" s="144" t="s">
        <v>691</v>
      </c>
      <c r="J155" s="144">
        <v>2</v>
      </c>
      <c r="K155" s="145">
        <v>2420</v>
      </c>
      <c r="L155" s="144" t="s">
        <v>153</v>
      </c>
      <c r="M155" s="295" t="s">
        <v>531</v>
      </c>
    </row>
    <row r="156" spans="2:13" ht="45" x14ac:dyDescent="0.2">
      <c r="B156" s="285">
        <v>139</v>
      </c>
      <c r="C156" s="144" t="s">
        <v>697</v>
      </c>
      <c r="D156" s="144" t="s">
        <v>194</v>
      </c>
      <c r="E156" s="144" t="s">
        <v>689</v>
      </c>
      <c r="F156" s="144"/>
      <c r="G156" s="294" t="s">
        <v>473</v>
      </c>
      <c r="H156" s="144" t="s">
        <v>690</v>
      </c>
      <c r="I156" s="144" t="s">
        <v>691</v>
      </c>
      <c r="J156" s="144">
        <v>2</v>
      </c>
      <c r="K156" s="145">
        <v>919.61</v>
      </c>
      <c r="L156" s="144" t="s">
        <v>153</v>
      </c>
      <c r="M156" s="295" t="s">
        <v>531</v>
      </c>
    </row>
    <row r="157" spans="2:13" ht="45" x14ac:dyDescent="0.2">
      <c r="B157" s="285">
        <v>140</v>
      </c>
      <c r="C157" s="144" t="s">
        <v>698</v>
      </c>
      <c r="D157" s="144" t="s">
        <v>194</v>
      </c>
      <c r="E157" s="144" t="s">
        <v>689</v>
      </c>
      <c r="F157" s="144"/>
      <c r="G157" s="294" t="s">
        <v>473</v>
      </c>
      <c r="H157" s="144" t="s">
        <v>690</v>
      </c>
      <c r="I157" s="144" t="s">
        <v>691</v>
      </c>
      <c r="J157" s="144">
        <v>2</v>
      </c>
      <c r="K157" s="145">
        <v>2952.64</v>
      </c>
      <c r="L157" s="144" t="s">
        <v>153</v>
      </c>
      <c r="M157" s="295" t="s">
        <v>531</v>
      </c>
    </row>
    <row r="158" spans="2:13" ht="45" x14ac:dyDescent="0.2">
      <c r="B158" s="285">
        <v>141</v>
      </c>
      <c r="C158" s="144" t="s">
        <v>699</v>
      </c>
      <c r="D158" s="144" t="s">
        <v>194</v>
      </c>
      <c r="E158" s="144" t="s">
        <v>689</v>
      </c>
      <c r="F158" s="144"/>
      <c r="G158" s="294" t="s">
        <v>473</v>
      </c>
      <c r="H158" s="144" t="s">
        <v>690</v>
      </c>
      <c r="I158" s="144" t="s">
        <v>691</v>
      </c>
      <c r="J158" s="144">
        <v>2</v>
      </c>
      <c r="K158" s="145">
        <v>7533</v>
      </c>
      <c r="L158" s="144" t="s">
        <v>153</v>
      </c>
      <c r="M158" s="295" t="s">
        <v>531</v>
      </c>
    </row>
    <row r="159" spans="2:13" ht="45" x14ac:dyDescent="0.2">
      <c r="B159" s="285">
        <v>142</v>
      </c>
      <c r="C159" s="144" t="s">
        <v>700</v>
      </c>
      <c r="D159" s="144" t="s">
        <v>194</v>
      </c>
      <c r="E159" s="144" t="s">
        <v>689</v>
      </c>
      <c r="F159" s="144"/>
      <c r="G159" s="294" t="s">
        <v>473</v>
      </c>
      <c r="H159" s="144" t="s">
        <v>690</v>
      </c>
      <c r="I159" s="144" t="s">
        <v>691</v>
      </c>
      <c r="J159" s="144">
        <v>2</v>
      </c>
      <c r="K159" s="145">
        <v>2081.1999999999998</v>
      </c>
      <c r="L159" s="144" t="s">
        <v>153</v>
      </c>
      <c r="M159" s="295" t="s">
        <v>531</v>
      </c>
    </row>
    <row r="160" spans="2:13" ht="45" x14ac:dyDescent="0.2">
      <c r="B160" s="285">
        <v>143</v>
      </c>
      <c r="C160" s="144" t="s">
        <v>701</v>
      </c>
      <c r="D160" s="144" t="s">
        <v>194</v>
      </c>
      <c r="E160" s="144" t="s">
        <v>689</v>
      </c>
      <c r="F160" s="294"/>
      <c r="G160" s="294" t="s">
        <v>473</v>
      </c>
      <c r="H160" s="144" t="s">
        <v>690</v>
      </c>
      <c r="I160" s="144" t="s">
        <v>691</v>
      </c>
      <c r="J160" s="144">
        <v>2</v>
      </c>
      <c r="K160" s="145">
        <v>3855.93</v>
      </c>
      <c r="L160" s="144" t="s">
        <v>153</v>
      </c>
      <c r="M160" s="295" t="s">
        <v>531</v>
      </c>
    </row>
    <row r="161" spans="2:13" ht="45" x14ac:dyDescent="0.2">
      <c r="B161" s="285">
        <v>144</v>
      </c>
      <c r="C161" s="144" t="s">
        <v>702</v>
      </c>
      <c r="D161" s="144" t="s">
        <v>194</v>
      </c>
      <c r="E161" s="144" t="s">
        <v>689</v>
      </c>
      <c r="F161" s="144"/>
      <c r="G161" s="294" t="s">
        <v>473</v>
      </c>
      <c r="H161" s="144" t="s">
        <v>690</v>
      </c>
      <c r="I161" s="144" t="s">
        <v>691</v>
      </c>
      <c r="J161" s="144">
        <v>2</v>
      </c>
      <c r="K161" s="145">
        <v>1028.5</v>
      </c>
      <c r="L161" s="144" t="s">
        <v>153</v>
      </c>
      <c r="M161" s="295" t="s">
        <v>531</v>
      </c>
    </row>
    <row r="162" spans="2:13" ht="45" x14ac:dyDescent="0.2">
      <c r="B162" s="285">
        <v>145</v>
      </c>
      <c r="C162" s="144" t="s">
        <v>703</v>
      </c>
      <c r="D162" s="144" t="s">
        <v>194</v>
      </c>
      <c r="E162" s="144" t="s">
        <v>689</v>
      </c>
      <c r="F162" s="144"/>
      <c r="G162" s="294" t="s">
        <v>473</v>
      </c>
      <c r="H162" s="144" t="s">
        <v>690</v>
      </c>
      <c r="I162" s="144" t="s">
        <v>691</v>
      </c>
      <c r="J162" s="144">
        <v>2</v>
      </c>
      <c r="K162" s="145">
        <v>952.88</v>
      </c>
      <c r="L162" s="144" t="s">
        <v>153</v>
      </c>
      <c r="M162" s="295" t="s">
        <v>531</v>
      </c>
    </row>
    <row r="163" spans="2:13" ht="45" x14ac:dyDescent="0.2">
      <c r="B163" s="285">
        <v>146</v>
      </c>
      <c r="C163" s="144" t="s">
        <v>704</v>
      </c>
      <c r="D163" s="144" t="s">
        <v>194</v>
      </c>
      <c r="E163" s="144" t="s">
        <v>689</v>
      </c>
      <c r="F163" s="144"/>
      <c r="G163" s="294" t="s">
        <v>473</v>
      </c>
      <c r="H163" s="144" t="s">
        <v>690</v>
      </c>
      <c r="I163" s="144" t="s">
        <v>691</v>
      </c>
      <c r="J163" s="144">
        <v>2</v>
      </c>
      <c r="K163" s="145">
        <v>1157.0899999999999</v>
      </c>
      <c r="L163" s="144" t="s">
        <v>153</v>
      </c>
      <c r="M163" s="295" t="s">
        <v>531</v>
      </c>
    </row>
    <row r="164" spans="2:13" ht="45" x14ac:dyDescent="0.2">
      <c r="B164" s="285">
        <v>147</v>
      </c>
      <c r="C164" s="144" t="s">
        <v>705</v>
      </c>
      <c r="D164" s="144" t="s">
        <v>194</v>
      </c>
      <c r="E164" s="144" t="s">
        <v>689</v>
      </c>
      <c r="F164" s="144"/>
      <c r="G164" s="294" t="s">
        <v>473</v>
      </c>
      <c r="H164" s="144" t="s">
        <v>690</v>
      </c>
      <c r="I164" s="144" t="s">
        <v>691</v>
      </c>
      <c r="J164" s="144">
        <v>2</v>
      </c>
      <c r="K164" s="145">
        <v>4950</v>
      </c>
      <c r="L164" s="144" t="s">
        <v>153</v>
      </c>
      <c r="M164" s="295" t="s">
        <v>531</v>
      </c>
    </row>
    <row r="165" spans="2:13" ht="45" x14ac:dyDescent="0.2">
      <c r="B165" s="285">
        <v>148</v>
      </c>
      <c r="C165" s="144" t="s">
        <v>706</v>
      </c>
      <c r="D165" s="144" t="s">
        <v>194</v>
      </c>
      <c r="E165" s="144" t="s">
        <v>689</v>
      </c>
      <c r="F165" s="144"/>
      <c r="G165" s="294" t="s">
        <v>473</v>
      </c>
      <c r="H165" s="144" t="s">
        <v>690</v>
      </c>
      <c r="I165" s="144" t="s">
        <v>691</v>
      </c>
      <c r="J165" s="144">
        <v>2</v>
      </c>
      <c r="K165" s="145">
        <v>1404.46</v>
      </c>
      <c r="L165" s="144" t="s">
        <v>153</v>
      </c>
      <c r="M165" s="295" t="s">
        <v>531</v>
      </c>
    </row>
    <row r="166" spans="2:13" ht="45" x14ac:dyDescent="0.2">
      <c r="B166" s="285">
        <v>149</v>
      </c>
      <c r="C166" s="144" t="s">
        <v>707</v>
      </c>
      <c r="D166" s="144" t="s">
        <v>194</v>
      </c>
      <c r="E166" s="144" t="s">
        <v>689</v>
      </c>
      <c r="F166" s="144"/>
      <c r="G166" s="294" t="s">
        <v>473</v>
      </c>
      <c r="H166" s="144" t="s">
        <v>690</v>
      </c>
      <c r="I166" s="144" t="s">
        <v>691</v>
      </c>
      <c r="J166" s="144">
        <v>2</v>
      </c>
      <c r="K166" s="145">
        <v>3097.64</v>
      </c>
      <c r="L166" s="144" t="s">
        <v>153</v>
      </c>
      <c r="M166" s="295" t="s">
        <v>531</v>
      </c>
    </row>
    <row r="167" spans="2:13" ht="45" x14ac:dyDescent="0.2">
      <c r="B167" s="285">
        <v>150</v>
      </c>
      <c r="C167" s="144" t="s">
        <v>708</v>
      </c>
      <c r="D167" s="144" t="s">
        <v>194</v>
      </c>
      <c r="E167" s="144" t="s">
        <v>689</v>
      </c>
      <c r="F167" s="144"/>
      <c r="G167" s="294" t="s">
        <v>473</v>
      </c>
      <c r="H167" s="144" t="s">
        <v>690</v>
      </c>
      <c r="I167" s="144" t="s">
        <v>691</v>
      </c>
      <c r="J167" s="144">
        <v>2</v>
      </c>
      <c r="K167" s="145">
        <v>1109.57</v>
      </c>
      <c r="L167" s="144" t="s">
        <v>153</v>
      </c>
      <c r="M167" s="295" t="s">
        <v>531</v>
      </c>
    </row>
    <row r="168" spans="2:13" ht="45" x14ac:dyDescent="0.2">
      <c r="B168" s="285">
        <v>151</v>
      </c>
      <c r="C168" s="144" t="s">
        <v>709</v>
      </c>
      <c r="D168" s="144" t="s">
        <v>194</v>
      </c>
      <c r="E168" s="144" t="s">
        <v>689</v>
      </c>
      <c r="F168" s="144"/>
      <c r="G168" s="294" t="s">
        <v>473</v>
      </c>
      <c r="H168" s="144" t="s">
        <v>690</v>
      </c>
      <c r="I168" s="144" t="s">
        <v>691</v>
      </c>
      <c r="J168" s="144">
        <v>2</v>
      </c>
      <c r="K168" s="145">
        <v>6359.44</v>
      </c>
      <c r="L168" s="144" t="s">
        <v>153</v>
      </c>
      <c r="M168" s="295" t="s">
        <v>531</v>
      </c>
    </row>
    <row r="169" spans="2:13" ht="45" x14ac:dyDescent="0.2">
      <c r="B169" s="285">
        <v>152</v>
      </c>
      <c r="C169" s="144" t="s">
        <v>710</v>
      </c>
      <c r="D169" s="144" t="s">
        <v>194</v>
      </c>
      <c r="E169" s="144" t="s">
        <v>689</v>
      </c>
      <c r="F169" s="144"/>
      <c r="G169" s="294" t="s">
        <v>473</v>
      </c>
      <c r="H169" s="144" t="s">
        <v>690</v>
      </c>
      <c r="I169" s="144" t="s">
        <v>691</v>
      </c>
      <c r="J169" s="144">
        <v>2</v>
      </c>
      <c r="K169" s="145">
        <v>1263.9000000000001</v>
      </c>
      <c r="L169" s="144" t="s">
        <v>153</v>
      </c>
      <c r="M169" s="295" t="s">
        <v>531</v>
      </c>
    </row>
    <row r="170" spans="2:13" ht="45" x14ac:dyDescent="0.2">
      <c r="B170" s="285">
        <v>153</v>
      </c>
      <c r="C170" s="144" t="s">
        <v>711</v>
      </c>
      <c r="D170" s="144" t="s">
        <v>194</v>
      </c>
      <c r="E170" s="144" t="s">
        <v>689</v>
      </c>
      <c r="F170" s="294"/>
      <c r="G170" s="294" t="s">
        <v>473</v>
      </c>
      <c r="H170" s="144" t="s">
        <v>690</v>
      </c>
      <c r="I170" s="144" t="s">
        <v>691</v>
      </c>
      <c r="J170" s="144">
        <v>2</v>
      </c>
      <c r="K170" s="145">
        <v>1151.72</v>
      </c>
      <c r="L170" s="144" t="s">
        <v>153</v>
      </c>
      <c r="M170" s="295" t="s">
        <v>531</v>
      </c>
    </row>
    <row r="171" spans="2:13" ht="45" x14ac:dyDescent="0.2">
      <c r="B171" s="285">
        <v>154</v>
      </c>
      <c r="C171" s="144" t="s">
        <v>712</v>
      </c>
      <c r="D171" s="144" t="s">
        <v>194</v>
      </c>
      <c r="E171" s="144" t="s">
        <v>689</v>
      </c>
      <c r="F171" s="294"/>
      <c r="G171" s="294" t="s">
        <v>473</v>
      </c>
      <c r="H171" s="144" t="s">
        <v>690</v>
      </c>
      <c r="I171" s="144" t="s">
        <v>691</v>
      </c>
      <c r="J171" s="144">
        <v>2</v>
      </c>
      <c r="K171" s="145">
        <v>2438.4</v>
      </c>
      <c r="L171" s="144" t="s">
        <v>153</v>
      </c>
      <c r="M171" s="295" t="s">
        <v>531</v>
      </c>
    </row>
    <row r="172" spans="2:13" ht="45" x14ac:dyDescent="0.2">
      <c r="B172" s="285">
        <v>155</v>
      </c>
      <c r="C172" s="144" t="s">
        <v>713</v>
      </c>
      <c r="D172" s="144" t="s">
        <v>194</v>
      </c>
      <c r="E172" s="144" t="s">
        <v>689</v>
      </c>
      <c r="F172" s="144"/>
      <c r="G172" s="294" t="s">
        <v>473</v>
      </c>
      <c r="H172" s="144" t="s">
        <v>690</v>
      </c>
      <c r="I172" s="144" t="s">
        <v>691</v>
      </c>
      <c r="J172" s="144">
        <v>2</v>
      </c>
      <c r="K172" s="145">
        <v>1586.67</v>
      </c>
      <c r="L172" s="144" t="s">
        <v>153</v>
      </c>
      <c r="M172" s="295" t="s">
        <v>531</v>
      </c>
    </row>
    <row r="173" spans="2:13" ht="45" x14ac:dyDescent="0.2">
      <c r="B173" s="285">
        <v>156</v>
      </c>
      <c r="C173" s="144" t="s">
        <v>714</v>
      </c>
      <c r="D173" s="144" t="s">
        <v>194</v>
      </c>
      <c r="E173" s="144" t="s">
        <v>689</v>
      </c>
      <c r="F173" s="144"/>
      <c r="G173" s="294" t="s">
        <v>473</v>
      </c>
      <c r="H173" s="144" t="s">
        <v>690</v>
      </c>
      <c r="I173" s="144" t="s">
        <v>691</v>
      </c>
      <c r="J173" s="144">
        <v>2</v>
      </c>
      <c r="K173" s="145">
        <v>2981</v>
      </c>
      <c r="L173" s="144" t="s">
        <v>153</v>
      </c>
      <c r="M173" s="295" t="s">
        <v>531</v>
      </c>
    </row>
    <row r="174" spans="2:13" ht="45" x14ac:dyDescent="0.2">
      <c r="B174" s="285">
        <v>157</v>
      </c>
      <c r="C174" s="144" t="s">
        <v>715</v>
      </c>
      <c r="D174" s="144" t="s">
        <v>194</v>
      </c>
      <c r="E174" s="144" t="s">
        <v>689</v>
      </c>
      <c r="F174" s="144"/>
      <c r="G174" s="294" t="s">
        <v>473</v>
      </c>
      <c r="H174" s="144" t="s">
        <v>690</v>
      </c>
      <c r="I174" s="144" t="s">
        <v>691</v>
      </c>
      <c r="J174" s="144">
        <v>2</v>
      </c>
      <c r="K174" s="145">
        <v>1838.33</v>
      </c>
      <c r="L174" s="144" t="s">
        <v>153</v>
      </c>
      <c r="M174" s="295" t="s">
        <v>531</v>
      </c>
    </row>
    <row r="175" spans="2:13" ht="45" x14ac:dyDescent="0.2">
      <c r="B175" s="285">
        <v>158</v>
      </c>
      <c r="C175" s="144" t="s">
        <v>716</v>
      </c>
      <c r="D175" s="144" t="s">
        <v>194</v>
      </c>
      <c r="E175" s="144" t="s">
        <v>689</v>
      </c>
      <c r="F175" s="144"/>
      <c r="G175" s="294" t="s">
        <v>473</v>
      </c>
      <c r="H175" s="144" t="s">
        <v>690</v>
      </c>
      <c r="I175" s="144" t="s">
        <v>691</v>
      </c>
      <c r="J175" s="144">
        <v>2</v>
      </c>
      <c r="K175" s="145">
        <v>1083.57</v>
      </c>
      <c r="L175" s="144" t="s">
        <v>153</v>
      </c>
      <c r="M175" s="295" t="s">
        <v>531</v>
      </c>
    </row>
    <row r="176" spans="2:13" ht="45" x14ac:dyDescent="0.2">
      <c r="B176" s="285">
        <v>159</v>
      </c>
      <c r="C176" s="144" t="s">
        <v>717</v>
      </c>
      <c r="D176" s="144" t="s">
        <v>194</v>
      </c>
      <c r="E176" s="144" t="s">
        <v>689</v>
      </c>
      <c r="F176" s="144"/>
      <c r="G176" s="294" t="s">
        <v>473</v>
      </c>
      <c r="H176" s="144" t="s">
        <v>690</v>
      </c>
      <c r="I176" s="144" t="s">
        <v>691</v>
      </c>
      <c r="J176" s="144">
        <v>2</v>
      </c>
      <c r="K176" s="145">
        <v>931.7</v>
      </c>
      <c r="L176" s="144" t="s">
        <v>153</v>
      </c>
      <c r="M176" s="295" t="s">
        <v>531</v>
      </c>
    </row>
    <row r="177" spans="2:13" ht="45" x14ac:dyDescent="0.2">
      <c r="B177" s="285">
        <v>160</v>
      </c>
      <c r="C177" s="144" t="s">
        <v>718</v>
      </c>
      <c r="D177" s="144" t="s">
        <v>194</v>
      </c>
      <c r="E177" s="144" t="s">
        <v>689</v>
      </c>
      <c r="F177" s="144"/>
      <c r="G177" s="294" t="s">
        <v>473</v>
      </c>
      <c r="H177" s="144" t="s">
        <v>690</v>
      </c>
      <c r="I177" s="144" t="s">
        <v>691</v>
      </c>
      <c r="J177" s="144">
        <v>2</v>
      </c>
      <c r="K177" s="145">
        <v>12744.4</v>
      </c>
      <c r="L177" s="144" t="s">
        <v>153</v>
      </c>
      <c r="M177" s="295" t="s">
        <v>531</v>
      </c>
    </row>
    <row r="178" spans="2:13" ht="45" x14ac:dyDescent="0.2">
      <c r="B178" s="285">
        <v>161</v>
      </c>
      <c r="C178" s="144" t="s">
        <v>719</v>
      </c>
      <c r="D178" s="144" t="s">
        <v>194</v>
      </c>
      <c r="E178" s="144" t="s">
        <v>689</v>
      </c>
      <c r="F178" s="294"/>
      <c r="G178" s="294" t="s">
        <v>473</v>
      </c>
      <c r="H178" s="144" t="s">
        <v>690</v>
      </c>
      <c r="I178" s="144" t="s">
        <v>691</v>
      </c>
      <c r="J178" s="144">
        <v>2</v>
      </c>
      <c r="K178" s="145">
        <v>2655.99</v>
      </c>
      <c r="L178" s="144" t="s">
        <v>153</v>
      </c>
      <c r="M178" s="295" t="s">
        <v>531</v>
      </c>
    </row>
    <row r="179" spans="2:13" ht="45" x14ac:dyDescent="0.2">
      <c r="B179" s="285">
        <v>162</v>
      </c>
      <c r="C179" s="144" t="s">
        <v>720</v>
      </c>
      <c r="D179" s="144" t="s">
        <v>194</v>
      </c>
      <c r="E179" s="144" t="s">
        <v>689</v>
      </c>
      <c r="F179" s="144"/>
      <c r="G179" s="294" t="s">
        <v>473</v>
      </c>
      <c r="H179" s="144" t="s">
        <v>690</v>
      </c>
      <c r="I179" s="144" t="s">
        <v>691</v>
      </c>
      <c r="J179" s="144">
        <v>2</v>
      </c>
      <c r="K179" s="145">
        <v>2814.65</v>
      </c>
      <c r="L179" s="144" t="s">
        <v>153</v>
      </c>
      <c r="M179" s="295" t="s">
        <v>531</v>
      </c>
    </row>
    <row r="180" spans="2:13" ht="45" x14ac:dyDescent="0.2">
      <c r="B180" s="285">
        <v>163</v>
      </c>
      <c r="C180" s="144" t="s">
        <v>721</v>
      </c>
      <c r="D180" s="144" t="s">
        <v>194</v>
      </c>
      <c r="E180" s="144" t="s">
        <v>689</v>
      </c>
      <c r="F180" s="294"/>
      <c r="G180" s="294" t="s">
        <v>473</v>
      </c>
      <c r="H180" s="144" t="s">
        <v>690</v>
      </c>
      <c r="I180" s="144" t="s">
        <v>691</v>
      </c>
      <c r="J180" s="144">
        <v>2</v>
      </c>
      <c r="K180" s="145">
        <v>343.99</v>
      </c>
      <c r="L180" s="144" t="s">
        <v>153</v>
      </c>
      <c r="M180" s="295" t="s">
        <v>531</v>
      </c>
    </row>
    <row r="181" spans="2:13" ht="45" x14ac:dyDescent="0.2">
      <c r="B181" s="285">
        <v>164</v>
      </c>
      <c r="C181" s="144" t="s">
        <v>722</v>
      </c>
      <c r="D181" s="144" t="s">
        <v>194</v>
      </c>
      <c r="E181" s="144" t="s">
        <v>689</v>
      </c>
      <c r="F181" s="144"/>
      <c r="G181" s="294" t="s">
        <v>473</v>
      </c>
      <c r="H181" s="144" t="s">
        <v>690</v>
      </c>
      <c r="I181" s="144" t="s">
        <v>691</v>
      </c>
      <c r="J181" s="144">
        <v>2</v>
      </c>
      <c r="K181" s="145">
        <v>822.8</v>
      </c>
      <c r="L181" s="144" t="s">
        <v>153</v>
      </c>
      <c r="M181" s="295" t="s">
        <v>531</v>
      </c>
    </row>
    <row r="182" spans="2:13" ht="45" x14ac:dyDescent="0.2">
      <c r="B182" s="285">
        <v>165</v>
      </c>
      <c r="C182" s="144" t="s">
        <v>723</v>
      </c>
      <c r="D182" s="144" t="s">
        <v>194</v>
      </c>
      <c r="E182" s="144" t="s">
        <v>689</v>
      </c>
      <c r="F182" s="294"/>
      <c r="G182" s="294" t="s">
        <v>473</v>
      </c>
      <c r="H182" s="144" t="s">
        <v>690</v>
      </c>
      <c r="I182" s="144" t="s">
        <v>691</v>
      </c>
      <c r="J182" s="144">
        <v>2</v>
      </c>
      <c r="K182" s="145">
        <v>641.29999999999995</v>
      </c>
      <c r="L182" s="144" t="s">
        <v>153</v>
      </c>
      <c r="M182" s="295" t="s">
        <v>531</v>
      </c>
    </row>
    <row r="183" spans="2:13" ht="45" x14ac:dyDescent="0.2">
      <c r="B183" s="285">
        <v>166</v>
      </c>
      <c r="C183" s="144" t="s">
        <v>724</v>
      </c>
      <c r="D183" s="144" t="s">
        <v>194</v>
      </c>
      <c r="E183" s="144" t="s">
        <v>689</v>
      </c>
      <c r="F183" s="144"/>
      <c r="G183" s="294" t="s">
        <v>473</v>
      </c>
      <c r="H183" s="144" t="s">
        <v>690</v>
      </c>
      <c r="I183" s="144" t="s">
        <v>691</v>
      </c>
      <c r="J183" s="144">
        <v>2</v>
      </c>
      <c r="K183" s="145">
        <v>1258.48</v>
      </c>
      <c r="L183" s="144" t="s">
        <v>153</v>
      </c>
      <c r="M183" s="295" t="s">
        <v>531</v>
      </c>
    </row>
    <row r="184" spans="2:13" ht="45" x14ac:dyDescent="0.2">
      <c r="B184" s="285">
        <v>167</v>
      </c>
      <c r="C184" s="144" t="s">
        <v>725</v>
      </c>
      <c r="D184" s="144" t="s">
        <v>194</v>
      </c>
      <c r="E184" s="144" t="s">
        <v>689</v>
      </c>
      <c r="F184" s="144"/>
      <c r="G184" s="294" t="s">
        <v>473</v>
      </c>
      <c r="H184" s="144" t="s">
        <v>690</v>
      </c>
      <c r="I184" s="144" t="s">
        <v>691</v>
      </c>
      <c r="J184" s="144">
        <v>2</v>
      </c>
      <c r="K184" s="145">
        <v>889.35</v>
      </c>
      <c r="L184" s="144" t="s">
        <v>153</v>
      </c>
      <c r="M184" s="295" t="s">
        <v>531</v>
      </c>
    </row>
    <row r="185" spans="2:13" ht="45" x14ac:dyDescent="0.2">
      <c r="B185" s="285">
        <v>168</v>
      </c>
      <c r="C185" s="144" t="s">
        <v>726</v>
      </c>
      <c r="D185" s="144" t="s">
        <v>194</v>
      </c>
      <c r="E185" s="144" t="s">
        <v>689</v>
      </c>
      <c r="F185" s="144"/>
      <c r="G185" s="294" t="s">
        <v>473</v>
      </c>
      <c r="H185" s="144" t="s">
        <v>690</v>
      </c>
      <c r="I185" s="144" t="s">
        <v>691</v>
      </c>
      <c r="J185" s="144">
        <v>2</v>
      </c>
      <c r="K185" s="145">
        <v>1539.16</v>
      </c>
      <c r="L185" s="144" t="s">
        <v>153</v>
      </c>
      <c r="M185" s="295" t="s">
        <v>531</v>
      </c>
    </row>
    <row r="186" spans="2:13" ht="45" x14ac:dyDescent="0.2">
      <c r="B186" s="285">
        <v>169</v>
      </c>
      <c r="C186" s="144" t="s">
        <v>727</v>
      </c>
      <c r="D186" s="144" t="s">
        <v>194</v>
      </c>
      <c r="E186" s="144" t="s">
        <v>689</v>
      </c>
      <c r="F186" s="144"/>
      <c r="G186" s="294" t="s">
        <v>473</v>
      </c>
      <c r="H186" s="144" t="s">
        <v>690</v>
      </c>
      <c r="I186" s="144" t="s">
        <v>691</v>
      </c>
      <c r="J186" s="144">
        <v>2</v>
      </c>
      <c r="K186" s="145">
        <v>2914.2</v>
      </c>
      <c r="L186" s="144" t="s">
        <v>153</v>
      </c>
      <c r="M186" s="295" t="s">
        <v>531</v>
      </c>
    </row>
    <row r="187" spans="2:13" ht="45" x14ac:dyDescent="0.2">
      <c r="B187" s="285">
        <v>170</v>
      </c>
      <c r="C187" s="144" t="s">
        <v>728</v>
      </c>
      <c r="D187" s="144" t="s">
        <v>194</v>
      </c>
      <c r="E187" s="144" t="s">
        <v>689</v>
      </c>
      <c r="F187" s="144"/>
      <c r="G187" s="294" t="s">
        <v>473</v>
      </c>
      <c r="H187" s="144" t="s">
        <v>690</v>
      </c>
      <c r="I187" s="144" t="s">
        <v>691</v>
      </c>
      <c r="J187" s="144">
        <v>2</v>
      </c>
      <c r="K187" s="145">
        <v>1458.05</v>
      </c>
      <c r="L187" s="144" t="s">
        <v>153</v>
      </c>
      <c r="M187" s="295" t="s">
        <v>531</v>
      </c>
    </row>
    <row r="188" spans="2:13" ht="45" x14ac:dyDescent="0.2">
      <c r="B188" s="285">
        <v>171</v>
      </c>
      <c r="C188" s="144" t="s">
        <v>729</v>
      </c>
      <c r="D188" s="144" t="s">
        <v>194</v>
      </c>
      <c r="E188" s="144" t="s">
        <v>689</v>
      </c>
      <c r="F188" s="144"/>
      <c r="G188" s="294" t="s">
        <v>473</v>
      </c>
      <c r="H188" s="144" t="s">
        <v>690</v>
      </c>
      <c r="I188" s="144" t="s">
        <v>691</v>
      </c>
      <c r="J188" s="144">
        <v>2</v>
      </c>
      <c r="K188" s="145">
        <v>822.8</v>
      </c>
      <c r="L188" s="144" t="s">
        <v>153</v>
      </c>
      <c r="M188" s="295" t="s">
        <v>531</v>
      </c>
    </row>
    <row r="189" spans="2:13" ht="45" x14ac:dyDescent="0.2">
      <c r="B189" s="285">
        <v>172</v>
      </c>
      <c r="C189" s="144" t="s">
        <v>730</v>
      </c>
      <c r="D189" s="144" t="s">
        <v>194</v>
      </c>
      <c r="E189" s="144" t="s">
        <v>689</v>
      </c>
      <c r="F189" s="144"/>
      <c r="G189" s="294" t="s">
        <v>473</v>
      </c>
      <c r="H189" s="144" t="s">
        <v>690</v>
      </c>
      <c r="I189" s="144" t="s">
        <v>691</v>
      </c>
      <c r="J189" s="144">
        <v>2</v>
      </c>
      <c r="K189" s="145">
        <v>841.29</v>
      </c>
      <c r="L189" s="144" t="s">
        <v>153</v>
      </c>
      <c r="M189" s="295" t="s">
        <v>531</v>
      </c>
    </row>
    <row r="190" spans="2:13" ht="45" x14ac:dyDescent="0.2">
      <c r="B190" s="285">
        <v>173</v>
      </c>
      <c r="C190" s="144" t="s">
        <v>731</v>
      </c>
      <c r="D190" s="144" t="s">
        <v>194</v>
      </c>
      <c r="E190" s="144" t="s">
        <v>689</v>
      </c>
      <c r="F190" s="144"/>
      <c r="G190" s="294" t="s">
        <v>473</v>
      </c>
      <c r="H190" s="144" t="s">
        <v>690</v>
      </c>
      <c r="I190" s="144" t="s">
        <v>691</v>
      </c>
      <c r="J190" s="144">
        <v>2</v>
      </c>
      <c r="K190" s="145">
        <v>4721.42</v>
      </c>
      <c r="L190" s="144" t="s">
        <v>153</v>
      </c>
      <c r="M190" s="295" t="s">
        <v>531</v>
      </c>
    </row>
    <row r="191" spans="2:13" ht="45" x14ac:dyDescent="0.2">
      <c r="B191" s="285">
        <v>174</v>
      </c>
      <c r="C191" s="144" t="s">
        <v>732</v>
      </c>
      <c r="D191" s="144" t="s">
        <v>194</v>
      </c>
      <c r="E191" s="144" t="s">
        <v>689</v>
      </c>
      <c r="F191" s="144"/>
      <c r="G191" s="294" t="s">
        <v>473</v>
      </c>
      <c r="H191" s="144" t="s">
        <v>690</v>
      </c>
      <c r="I191" s="144" t="s">
        <v>691</v>
      </c>
      <c r="J191" s="144">
        <v>2</v>
      </c>
      <c r="K191" s="145">
        <v>1452</v>
      </c>
      <c r="L191" s="144" t="s">
        <v>153</v>
      </c>
      <c r="M191" s="295" t="s">
        <v>531</v>
      </c>
    </row>
    <row r="192" spans="2:13" ht="45" x14ac:dyDescent="0.2">
      <c r="B192" s="285">
        <v>175</v>
      </c>
      <c r="C192" s="144" t="s">
        <v>733</v>
      </c>
      <c r="D192" s="144" t="s">
        <v>194</v>
      </c>
      <c r="E192" s="144" t="s">
        <v>689</v>
      </c>
      <c r="F192" s="294"/>
      <c r="G192" s="294" t="s">
        <v>473</v>
      </c>
      <c r="H192" s="144" t="s">
        <v>690</v>
      </c>
      <c r="I192" s="144" t="s">
        <v>691</v>
      </c>
      <c r="J192" s="144">
        <v>2</v>
      </c>
      <c r="K192" s="145">
        <v>5444.18</v>
      </c>
      <c r="L192" s="144" t="s">
        <v>153</v>
      </c>
      <c r="M192" s="295" t="s">
        <v>531</v>
      </c>
    </row>
    <row r="193" spans="2:13" ht="45" x14ac:dyDescent="0.2">
      <c r="B193" s="285">
        <v>176</v>
      </c>
      <c r="C193" s="144" t="s">
        <v>734</v>
      </c>
      <c r="D193" s="144" t="s">
        <v>194</v>
      </c>
      <c r="E193" s="144" t="s">
        <v>689</v>
      </c>
      <c r="F193" s="144"/>
      <c r="G193" s="294" t="s">
        <v>473</v>
      </c>
      <c r="H193" s="144" t="s">
        <v>690</v>
      </c>
      <c r="I193" s="144" t="s">
        <v>691</v>
      </c>
      <c r="J193" s="144">
        <v>2</v>
      </c>
      <c r="K193" s="145">
        <v>1628</v>
      </c>
      <c r="L193" s="144" t="s">
        <v>153</v>
      </c>
      <c r="M193" s="295" t="s">
        <v>531</v>
      </c>
    </row>
    <row r="194" spans="2:13" ht="45" x14ac:dyDescent="0.2">
      <c r="B194" s="285">
        <v>177</v>
      </c>
      <c r="C194" s="144" t="s">
        <v>735</v>
      </c>
      <c r="D194" s="144" t="s">
        <v>194</v>
      </c>
      <c r="E194" s="144" t="s">
        <v>689</v>
      </c>
      <c r="F194" s="144"/>
      <c r="G194" s="294" t="s">
        <v>473</v>
      </c>
      <c r="H194" s="144" t="s">
        <v>690</v>
      </c>
      <c r="I194" s="144" t="s">
        <v>691</v>
      </c>
      <c r="J194" s="144">
        <v>2</v>
      </c>
      <c r="K194" s="145">
        <v>3142.94</v>
      </c>
      <c r="L194" s="144" t="s">
        <v>153</v>
      </c>
      <c r="M194" s="295" t="s">
        <v>531</v>
      </c>
    </row>
    <row r="195" spans="2:13" ht="45" x14ac:dyDescent="0.2">
      <c r="B195" s="285">
        <v>178</v>
      </c>
      <c r="C195" s="144" t="s">
        <v>736</v>
      </c>
      <c r="D195" s="144" t="s">
        <v>194</v>
      </c>
      <c r="E195" s="144" t="s">
        <v>689</v>
      </c>
      <c r="F195" s="144"/>
      <c r="G195" s="294" t="s">
        <v>473</v>
      </c>
      <c r="H195" s="144" t="s">
        <v>690</v>
      </c>
      <c r="I195" s="144" t="s">
        <v>691</v>
      </c>
      <c r="J195" s="144">
        <v>2</v>
      </c>
      <c r="K195" s="145">
        <v>3455.76</v>
      </c>
      <c r="L195" s="144" t="s">
        <v>153</v>
      </c>
      <c r="M195" s="295" t="s">
        <v>531</v>
      </c>
    </row>
    <row r="196" spans="2:13" ht="45" x14ac:dyDescent="0.2">
      <c r="B196" s="285">
        <v>179</v>
      </c>
      <c r="C196" s="144" t="s">
        <v>737</v>
      </c>
      <c r="D196" s="144" t="s">
        <v>194</v>
      </c>
      <c r="E196" s="144" t="s">
        <v>689</v>
      </c>
      <c r="F196" s="144"/>
      <c r="G196" s="294" t="s">
        <v>473</v>
      </c>
      <c r="H196" s="144" t="s">
        <v>690</v>
      </c>
      <c r="I196" s="144" t="s">
        <v>691</v>
      </c>
      <c r="J196" s="144">
        <v>2</v>
      </c>
      <c r="K196" s="145">
        <v>804.77</v>
      </c>
      <c r="L196" s="144" t="s">
        <v>153</v>
      </c>
      <c r="M196" s="295" t="s">
        <v>531</v>
      </c>
    </row>
    <row r="197" spans="2:13" ht="45" x14ac:dyDescent="0.2">
      <c r="B197" s="285">
        <v>180</v>
      </c>
      <c r="C197" s="144" t="s">
        <v>738</v>
      </c>
      <c r="D197" s="144" t="s">
        <v>194</v>
      </c>
      <c r="E197" s="144" t="s">
        <v>689</v>
      </c>
      <c r="F197" s="144"/>
      <c r="G197" s="294" t="s">
        <v>473</v>
      </c>
      <c r="H197" s="144" t="s">
        <v>690</v>
      </c>
      <c r="I197" s="144" t="s">
        <v>691</v>
      </c>
      <c r="J197" s="144">
        <v>2</v>
      </c>
      <c r="K197" s="145">
        <v>4752.8999999999996</v>
      </c>
      <c r="L197" s="144" t="s">
        <v>153</v>
      </c>
      <c r="M197" s="295" t="s">
        <v>531</v>
      </c>
    </row>
    <row r="198" spans="2:13" ht="45" x14ac:dyDescent="0.2">
      <c r="B198" s="285">
        <v>181</v>
      </c>
      <c r="C198" s="144" t="s">
        <v>739</v>
      </c>
      <c r="D198" s="144" t="s">
        <v>194</v>
      </c>
      <c r="E198" s="144" t="s">
        <v>689</v>
      </c>
      <c r="F198" s="294"/>
      <c r="G198" s="294" t="s">
        <v>473</v>
      </c>
      <c r="H198" s="144" t="s">
        <v>690</v>
      </c>
      <c r="I198" s="144" t="s">
        <v>691</v>
      </c>
      <c r="J198" s="144">
        <v>2</v>
      </c>
      <c r="K198" s="145">
        <v>392.04</v>
      </c>
      <c r="L198" s="144" t="s">
        <v>153</v>
      </c>
      <c r="M198" s="295" t="s">
        <v>531</v>
      </c>
    </row>
    <row r="199" spans="2:13" ht="45" x14ac:dyDescent="0.2">
      <c r="B199" s="285">
        <v>182</v>
      </c>
      <c r="C199" s="144" t="s">
        <v>740</v>
      </c>
      <c r="D199" s="144" t="s">
        <v>194</v>
      </c>
      <c r="E199" s="144" t="s">
        <v>689</v>
      </c>
      <c r="F199" s="144"/>
      <c r="G199" s="294" t="s">
        <v>473</v>
      </c>
      <c r="H199" s="144" t="s">
        <v>690</v>
      </c>
      <c r="I199" s="144" t="s">
        <v>691</v>
      </c>
      <c r="J199" s="144">
        <v>2</v>
      </c>
      <c r="K199" s="145">
        <v>585.76</v>
      </c>
      <c r="L199" s="144" t="s">
        <v>153</v>
      </c>
      <c r="M199" s="295" t="s">
        <v>531</v>
      </c>
    </row>
    <row r="200" spans="2:13" ht="45" x14ac:dyDescent="0.2">
      <c r="B200" s="285">
        <v>183</v>
      </c>
      <c r="C200" s="144" t="s">
        <v>741</v>
      </c>
      <c r="D200" s="144" t="s">
        <v>194</v>
      </c>
      <c r="E200" s="144" t="s">
        <v>689</v>
      </c>
      <c r="F200" s="144"/>
      <c r="G200" s="294" t="s">
        <v>473</v>
      </c>
      <c r="H200" s="144" t="s">
        <v>690</v>
      </c>
      <c r="I200" s="144" t="s">
        <v>691</v>
      </c>
      <c r="J200" s="144">
        <v>2</v>
      </c>
      <c r="K200" s="145">
        <v>1519.76</v>
      </c>
      <c r="L200" s="144" t="s">
        <v>153</v>
      </c>
      <c r="M200" s="295" t="s">
        <v>531</v>
      </c>
    </row>
    <row r="201" spans="2:13" ht="45" x14ac:dyDescent="0.2">
      <c r="B201" s="285">
        <v>184</v>
      </c>
      <c r="C201" s="144" t="s">
        <v>742</v>
      </c>
      <c r="D201" s="144" t="s">
        <v>194</v>
      </c>
      <c r="E201" s="144" t="s">
        <v>689</v>
      </c>
      <c r="F201" s="144"/>
      <c r="G201" s="294" t="s">
        <v>473</v>
      </c>
      <c r="H201" s="144" t="s">
        <v>690</v>
      </c>
      <c r="I201" s="144" t="s">
        <v>691</v>
      </c>
      <c r="J201" s="144">
        <v>2</v>
      </c>
      <c r="K201" s="145">
        <v>1485</v>
      </c>
      <c r="L201" s="144" t="s">
        <v>153</v>
      </c>
      <c r="M201" s="295" t="s">
        <v>531</v>
      </c>
    </row>
    <row r="202" spans="2:13" ht="45" x14ac:dyDescent="0.2">
      <c r="B202" s="285">
        <v>185</v>
      </c>
      <c r="C202" s="144" t="s">
        <v>743</v>
      </c>
      <c r="D202" s="144" t="s">
        <v>194</v>
      </c>
      <c r="E202" s="144" t="s">
        <v>689</v>
      </c>
      <c r="F202" s="144"/>
      <c r="G202" s="294" t="s">
        <v>473</v>
      </c>
      <c r="H202" s="144" t="s">
        <v>690</v>
      </c>
      <c r="I202" s="144" t="s">
        <v>691</v>
      </c>
      <c r="J202" s="144">
        <v>2</v>
      </c>
      <c r="K202" s="145">
        <v>4498.1499999999996</v>
      </c>
      <c r="L202" s="144" t="s">
        <v>153</v>
      </c>
      <c r="M202" s="295" t="s">
        <v>531</v>
      </c>
    </row>
    <row r="203" spans="2:13" ht="45" x14ac:dyDescent="0.2">
      <c r="B203" s="285">
        <v>186</v>
      </c>
      <c r="C203" s="144" t="s">
        <v>744</v>
      </c>
      <c r="D203" s="144" t="s">
        <v>194</v>
      </c>
      <c r="E203" s="144" t="s">
        <v>689</v>
      </c>
      <c r="F203" s="144"/>
      <c r="G203" s="294" t="s">
        <v>473</v>
      </c>
      <c r="H203" s="144" t="s">
        <v>690</v>
      </c>
      <c r="I203" s="144" t="s">
        <v>691</v>
      </c>
      <c r="J203" s="144">
        <v>2</v>
      </c>
      <c r="K203" s="145">
        <v>1538.9</v>
      </c>
      <c r="L203" s="144" t="s">
        <v>153</v>
      </c>
      <c r="M203" s="295" t="s">
        <v>531</v>
      </c>
    </row>
    <row r="204" spans="2:13" ht="45" x14ac:dyDescent="0.2">
      <c r="B204" s="285">
        <v>187</v>
      </c>
      <c r="C204" s="144" t="s">
        <v>745</v>
      </c>
      <c r="D204" s="144" t="s">
        <v>194</v>
      </c>
      <c r="E204" s="144" t="s">
        <v>689</v>
      </c>
      <c r="F204" s="144"/>
      <c r="G204" s="294" t="s">
        <v>473</v>
      </c>
      <c r="H204" s="144" t="s">
        <v>690</v>
      </c>
      <c r="I204" s="144" t="s">
        <v>691</v>
      </c>
      <c r="J204" s="144">
        <v>2</v>
      </c>
      <c r="K204" s="145">
        <v>1403.6</v>
      </c>
      <c r="L204" s="144" t="s">
        <v>153</v>
      </c>
      <c r="M204" s="295" t="s">
        <v>531</v>
      </c>
    </row>
    <row r="205" spans="2:13" ht="45" x14ac:dyDescent="0.2">
      <c r="B205" s="285">
        <v>188</v>
      </c>
      <c r="C205" s="144" t="s">
        <v>746</v>
      </c>
      <c r="D205" s="144" t="s">
        <v>194</v>
      </c>
      <c r="E205" s="144" t="s">
        <v>689</v>
      </c>
      <c r="F205" s="144"/>
      <c r="G205" s="294" t="s">
        <v>473</v>
      </c>
      <c r="H205" s="144" t="s">
        <v>690</v>
      </c>
      <c r="I205" s="144" t="s">
        <v>691</v>
      </c>
      <c r="J205" s="144">
        <v>2</v>
      </c>
      <c r="K205" s="145">
        <v>4232.58</v>
      </c>
      <c r="L205" s="144" t="s">
        <v>153</v>
      </c>
      <c r="M205" s="295" t="s">
        <v>531</v>
      </c>
    </row>
    <row r="206" spans="2:13" ht="45" x14ac:dyDescent="0.2">
      <c r="B206" s="285">
        <v>189</v>
      </c>
      <c r="C206" s="144" t="s">
        <v>747</v>
      </c>
      <c r="D206" s="144" t="s">
        <v>194</v>
      </c>
      <c r="E206" s="144" t="s">
        <v>689</v>
      </c>
      <c r="F206" s="144"/>
      <c r="G206" s="294" t="s">
        <v>473</v>
      </c>
      <c r="H206" s="144" t="s">
        <v>690</v>
      </c>
      <c r="I206" s="144" t="s">
        <v>691</v>
      </c>
      <c r="J206" s="144">
        <v>2</v>
      </c>
      <c r="K206" s="145">
        <v>1513.35</v>
      </c>
      <c r="L206" s="144" t="s">
        <v>153</v>
      </c>
      <c r="M206" s="295" t="s">
        <v>531</v>
      </c>
    </row>
    <row r="207" spans="2:13" ht="45" x14ac:dyDescent="0.2">
      <c r="B207" s="285">
        <v>190</v>
      </c>
      <c r="C207" s="144" t="s">
        <v>748</v>
      </c>
      <c r="D207" s="144" t="s">
        <v>194</v>
      </c>
      <c r="E207" s="144" t="s">
        <v>689</v>
      </c>
      <c r="F207" s="144"/>
      <c r="G207" s="294" t="s">
        <v>473</v>
      </c>
      <c r="H207" s="144" t="s">
        <v>690</v>
      </c>
      <c r="I207" s="144" t="s">
        <v>691</v>
      </c>
      <c r="J207" s="144">
        <v>2</v>
      </c>
      <c r="K207" s="145">
        <v>700.59</v>
      </c>
      <c r="L207" s="144" t="s">
        <v>153</v>
      </c>
      <c r="M207" s="295" t="s">
        <v>531</v>
      </c>
    </row>
    <row r="208" spans="2:13" ht="45" x14ac:dyDescent="0.2">
      <c r="B208" s="285">
        <v>191</v>
      </c>
      <c r="C208" s="144" t="s">
        <v>749</v>
      </c>
      <c r="D208" s="144" t="s">
        <v>194</v>
      </c>
      <c r="E208" s="144" t="s">
        <v>689</v>
      </c>
      <c r="F208" s="294"/>
      <c r="G208" s="294" t="s">
        <v>473</v>
      </c>
      <c r="H208" s="144" t="s">
        <v>690</v>
      </c>
      <c r="I208" s="144" t="s">
        <v>691</v>
      </c>
      <c r="J208" s="144">
        <v>2</v>
      </c>
      <c r="K208" s="145">
        <v>767.75</v>
      </c>
      <c r="L208" s="144" t="s">
        <v>153</v>
      </c>
      <c r="M208" s="295" t="s">
        <v>531</v>
      </c>
    </row>
    <row r="209" spans="2:13" ht="45" x14ac:dyDescent="0.2">
      <c r="B209" s="285">
        <v>192</v>
      </c>
      <c r="C209" s="144" t="s">
        <v>750</v>
      </c>
      <c r="D209" s="144" t="s">
        <v>194</v>
      </c>
      <c r="E209" s="144" t="s">
        <v>689</v>
      </c>
      <c r="F209" s="294"/>
      <c r="G209" s="294" t="s">
        <v>473</v>
      </c>
      <c r="H209" s="144" t="s">
        <v>690</v>
      </c>
      <c r="I209" s="144" t="s">
        <v>691</v>
      </c>
      <c r="J209" s="144">
        <v>2</v>
      </c>
      <c r="K209" s="145">
        <v>2075.8200000000002</v>
      </c>
      <c r="L209" s="144" t="s">
        <v>153</v>
      </c>
      <c r="M209" s="295" t="s">
        <v>531</v>
      </c>
    </row>
    <row r="210" spans="2:13" ht="45" x14ac:dyDescent="0.2">
      <c r="B210" s="285">
        <v>193</v>
      </c>
      <c r="C210" s="144" t="s">
        <v>751</v>
      </c>
      <c r="D210" s="144" t="s">
        <v>194</v>
      </c>
      <c r="E210" s="144" t="s">
        <v>689</v>
      </c>
      <c r="F210" s="144"/>
      <c r="G210" s="294" t="s">
        <v>473</v>
      </c>
      <c r="H210" s="144" t="s">
        <v>690</v>
      </c>
      <c r="I210" s="144" t="s">
        <v>691</v>
      </c>
      <c r="J210" s="144">
        <v>2</v>
      </c>
      <c r="K210" s="145">
        <v>2427.7399999999998</v>
      </c>
      <c r="L210" s="144" t="s">
        <v>153</v>
      </c>
      <c r="M210" s="295" t="s">
        <v>531</v>
      </c>
    </row>
    <row r="211" spans="2:13" ht="45" x14ac:dyDescent="0.2">
      <c r="B211" s="285">
        <v>194</v>
      </c>
      <c r="C211" s="144" t="s">
        <v>752</v>
      </c>
      <c r="D211" s="144" t="s">
        <v>194</v>
      </c>
      <c r="E211" s="144" t="s">
        <v>689</v>
      </c>
      <c r="F211" s="144"/>
      <c r="G211" s="294" t="s">
        <v>473</v>
      </c>
      <c r="H211" s="144" t="s">
        <v>690</v>
      </c>
      <c r="I211" s="144" t="s">
        <v>691</v>
      </c>
      <c r="J211" s="144">
        <v>2</v>
      </c>
      <c r="K211" s="145">
        <v>695.2</v>
      </c>
      <c r="L211" s="144" t="s">
        <v>153</v>
      </c>
      <c r="M211" s="295" t="s">
        <v>531</v>
      </c>
    </row>
    <row r="212" spans="2:13" ht="45" x14ac:dyDescent="0.2">
      <c r="B212" s="285">
        <v>195</v>
      </c>
      <c r="C212" s="144" t="s">
        <v>753</v>
      </c>
      <c r="D212" s="144" t="s">
        <v>194</v>
      </c>
      <c r="E212" s="144" t="s">
        <v>689</v>
      </c>
      <c r="F212" s="144"/>
      <c r="G212" s="294" t="s">
        <v>473</v>
      </c>
      <c r="H212" s="144" t="s">
        <v>690</v>
      </c>
      <c r="I212" s="144" t="s">
        <v>691</v>
      </c>
      <c r="J212" s="144">
        <v>2</v>
      </c>
      <c r="K212" s="145">
        <v>1135.44</v>
      </c>
      <c r="L212" s="144" t="s">
        <v>153</v>
      </c>
      <c r="M212" s="295" t="s">
        <v>531</v>
      </c>
    </row>
    <row r="213" spans="2:13" ht="45" x14ac:dyDescent="0.2">
      <c r="B213" s="285">
        <v>196</v>
      </c>
      <c r="C213" s="144" t="s">
        <v>754</v>
      </c>
      <c r="D213" s="144" t="s">
        <v>194</v>
      </c>
      <c r="E213" s="144" t="s">
        <v>689</v>
      </c>
      <c r="F213" s="144"/>
      <c r="G213" s="294" t="s">
        <v>473</v>
      </c>
      <c r="H213" s="144" t="s">
        <v>690</v>
      </c>
      <c r="I213" s="144" t="s">
        <v>691</v>
      </c>
      <c r="J213" s="144">
        <v>2</v>
      </c>
      <c r="K213" s="145">
        <v>1887.6</v>
      </c>
      <c r="L213" s="144" t="s">
        <v>153</v>
      </c>
      <c r="M213" s="295" t="s">
        <v>531</v>
      </c>
    </row>
    <row r="214" spans="2:13" ht="45" x14ac:dyDescent="0.2">
      <c r="B214" s="285">
        <v>197</v>
      </c>
      <c r="C214" s="144" t="s">
        <v>755</v>
      </c>
      <c r="D214" s="144" t="s">
        <v>194</v>
      </c>
      <c r="E214" s="144" t="s">
        <v>689</v>
      </c>
      <c r="F214" s="144"/>
      <c r="G214" s="294" t="s">
        <v>473</v>
      </c>
      <c r="H214" s="144" t="s">
        <v>690</v>
      </c>
      <c r="I214" s="144" t="s">
        <v>691</v>
      </c>
      <c r="J214" s="144">
        <v>2</v>
      </c>
      <c r="K214" s="145">
        <v>4645.3999999999996</v>
      </c>
      <c r="L214" s="144" t="s">
        <v>153</v>
      </c>
      <c r="M214" s="295" t="s">
        <v>531</v>
      </c>
    </row>
    <row r="215" spans="2:13" ht="45" x14ac:dyDescent="0.2">
      <c r="B215" s="285">
        <v>198</v>
      </c>
      <c r="C215" s="144" t="s">
        <v>756</v>
      </c>
      <c r="D215" s="144" t="s">
        <v>194</v>
      </c>
      <c r="E215" s="144" t="s">
        <v>689</v>
      </c>
      <c r="F215" s="144"/>
      <c r="G215" s="294" t="s">
        <v>473</v>
      </c>
      <c r="H215" s="144" t="s">
        <v>690</v>
      </c>
      <c r="I215" s="144" t="s">
        <v>691</v>
      </c>
      <c r="J215" s="144">
        <v>2</v>
      </c>
      <c r="K215" s="145">
        <v>2023.02</v>
      </c>
      <c r="L215" s="144" t="s">
        <v>153</v>
      </c>
      <c r="M215" s="295" t="s">
        <v>531</v>
      </c>
    </row>
    <row r="216" spans="2:13" ht="45" x14ac:dyDescent="0.2">
      <c r="B216" s="285">
        <v>199</v>
      </c>
      <c r="C216" s="144" t="s">
        <v>757</v>
      </c>
      <c r="D216" s="144" t="s">
        <v>194</v>
      </c>
      <c r="E216" s="144" t="s">
        <v>689</v>
      </c>
      <c r="F216" s="294"/>
      <c r="G216" s="294" t="s">
        <v>473</v>
      </c>
      <c r="H216" s="144" t="s">
        <v>690</v>
      </c>
      <c r="I216" s="144" t="s">
        <v>691</v>
      </c>
      <c r="J216" s="144">
        <v>2</v>
      </c>
      <c r="K216" s="145">
        <v>1100</v>
      </c>
      <c r="L216" s="144" t="s">
        <v>153</v>
      </c>
      <c r="M216" s="295" t="s">
        <v>531</v>
      </c>
    </row>
    <row r="217" spans="2:13" ht="45" x14ac:dyDescent="0.2">
      <c r="B217" s="285">
        <v>200</v>
      </c>
      <c r="C217" s="144" t="s">
        <v>758</v>
      </c>
      <c r="D217" s="144" t="s">
        <v>194</v>
      </c>
      <c r="E217" s="144" t="s">
        <v>689</v>
      </c>
      <c r="F217" s="144"/>
      <c r="G217" s="294" t="s">
        <v>473</v>
      </c>
      <c r="H217" s="144" t="s">
        <v>690</v>
      </c>
      <c r="I217" s="144" t="s">
        <v>691</v>
      </c>
      <c r="J217" s="144">
        <v>2</v>
      </c>
      <c r="K217" s="145">
        <v>506</v>
      </c>
      <c r="L217" s="144" t="s">
        <v>153</v>
      </c>
      <c r="M217" s="295" t="s">
        <v>531</v>
      </c>
    </row>
    <row r="218" spans="2:13" ht="45" x14ac:dyDescent="0.2">
      <c r="B218" s="285">
        <v>201</v>
      </c>
      <c r="C218" s="144" t="s">
        <v>759</v>
      </c>
      <c r="D218" s="144" t="s">
        <v>194</v>
      </c>
      <c r="E218" s="144" t="s">
        <v>689</v>
      </c>
      <c r="F218" s="294"/>
      <c r="G218" s="294" t="s">
        <v>473</v>
      </c>
      <c r="H218" s="144" t="s">
        <v>690</v>
      </c>
      <c r="I218" s="144" t="s">
        <v>691</v>
      </c>
      <c r="J218" s="144">
        <v>2</v>
      </c>
      <c r="K218" s="145">
        <v>2070.31</v>
      </c>
      <c r="L218" s="144" t="s">
        <v>153</v>
      </c>
      <c r="M218" s="295" t="s">
        <v>531</v>
      </c>
    </row>
    <row r="219" spans="2:13" ht="45" x14ac:dyDescent="0.2">
      <c r="B219" s="285">
        <v>202</v>
      </c>
      <c r="C219" s="144" t="s">
        <v>760</v>
      </c>
      <c r="D219" s="144" t="s">
        <v>194</v>
      </c>
      <c r="E219" s="144" t="s">
        <v>689</v>
      </c>
      <c r="F219" s="144"/>
      <c r="G219" s="294" t="s">
        <v>473</v>
      </c>
      <c r="H219" s="144" t="s">
        <v>690</v>
      </c>
      <c r="I219" s="144" t="s">
        <v>691</v>
      </c>
      <c r="J219" s="144">
        <v>2</v>
      </c>
      <c r="K219" s="145">
        <v>4523.24</v>
      </c>
      <c r="L219" s="144" t="s">
        <v>153</v>
      </c>
      <c r="M219" s="295" t="s">
        <v>531</v>
      </c>
    </row>
    <row r="220" spans="2:13" ht="45" x14ac:dyDescent="0.2">
      <c r="B220" s="285">
        <v>203</v>
      </c>
      <c r="C220" s="144" t="s">
        <v>761</v>
      </c>
      <c r="D220" s="144" t="s">
        <v>194</v>
      </c>
      <c r="E220" s="144" t="s">
        <v>689</v>
      </c>
      <c r="F220" s="294"/>
      <c r="G220" s="294" t="s">
        <v>473</v>
      </c>
      <c r="H220" s="144" t="s">
        <v>690</v>
      </c>
      <c r="I220" s="144" t="s">
        <v>691</v>
      </c>
      <c r="J220" s="144">
        <v>2</v>
      </c>
      <c r="K220" s="145">
        <v>3630</v>
      </c>
      <c r="L220" s="144" t="s">
        <v>153</v>
      </c>
      <c r="M220" s="295" t="s">
        <v>531</v>
      </c>
    </row>
    <row r="221" spans="2:13" ht="45" x14ac:dyDescent="0.2">
      <c r="B221" s="285">
        <v>204</v>
      </c>
      <c r="C221" s="144" t="s">
        <v>762</v>
      </c>
      <c r="D221" s="144" t="s">
        <v>194</v>
      </c>
      <c r="E221" s="144" t="s">
        <v>689</v>
      </c>
      <c r="F221" s="144"/>
      <c r="G221" s="294" t="s">
        <v>473</v>
      </c>
      <c r="H221" s="144" t="s">
        <v>690</v>
      </c>
      <c r="I221" s="144" t="s">
        <v>691</v>
      </c>
      <c r="J221" s="144">
        <v>2</v>
      </c>
      <c r="K221" s="145">
        <v>1243.73</v>
      </c>
      <c r="L221" s="144" t="s">
        <v>153</v>
      </c>
      <c r="M221" s="295" t="s">
        <v>531</v>
      </c>
    </row>
    <row r="222" spans="2:13" ht="45" x14ac:dyDescent="0.2">
      <c r="B222" s="285">
        <v>205</v>
      </c>
      <c r="C222" s="144" t="s">
        <v>763</v>
      </c>
      <c r="D222" s="144" t="s">
        <v>194</v>
      </c>
      <c r="E222" s="144" t="s">
        <v>689</v>
      </c>
      <c r="F222" s="144"/>
      <c r="G222" s="294" t="s">
        <v>473</v>
      </c>
      <c r="H222" s="144" t="s">
        <v>690</v>
      </c>
      <c r="I222" s="144" t="s">
        <v>691</v>
      </c>
      <c r="J222" s="144">
        <v>2</v>
      </c>
      <c r="K222" s="145">
        <v>1379.4</v>
      </c>
      <c r="L222" s="144" t="s">
        <v>153</v>
      </c>
      <c r="M222" s="295" t="s">
        <v>531</v>
      </c>
    </row>
    <row r="223" spans="2:13" ht="45" x14ac:dyDescent="0.2">
      <c r="B223" s="285">
        <v>206</v>
      </c>
      <c r="C223" s="144" t="s">
        <v>764</v>
      </c>
      <c r="D223" s="144" t="s">
        <v>194</v>
      </c>
      <c r="E223" s="144" t="s">
        <v>689</v>
      </c>
      <c r="F223" s="144"/>
      <c r="G223" s="294" t="s">
        <v>473</v>
      </c>
      <c r="H223" s="144" t="s">
        <v>690</v>
      </c>
      <c r="I223" s="144" t="s">
        <v>691</v>
      </c>
      <c r="J223" s="144">
        <v>2</v>
      </c>
      <c r="K223" s="145">
        <v>839.62</v>
      </c>
      <c r="L223" s="144" t="s">
        <v>153</v>
      </c>
      <c r="M223" s="295" t="s">
        <v>531</v>
      </c>
    </row>
    <row r="224" spans="2:13" ht="45" x14ac:dyDescent="0.2">
      <c r="B224" s="285">
        <v>207</v>
      </c>
      <c r="C224" s="144" t="s">
        <v>765</v>
      </c>
      <c r="D224" s="144" t="s">
        <v>194</v>
      </c>
      <c r="E224" s="144" t="s">
        <v>689</v>
      </c>
      <c r="F224" s="144"/>
      <c r="G224" s="294" t="s">
        <v>473</v>
      </c>
      <c r="H224" s="144" t="s">
        <v>690</v>
      </c>
      <c r="I224" s="144" t="s">
        <v>691</v>
      </c>
      <c r="J224" s="144">
        <v>2</v>
      </c>
      <c r="K224" s="145">
        <v>2541</v>
      </c>
      <c r="L224" s="144" t="s">
        <v>153</v>
      </c>
      <c r="M224" s="295" t="s">
        <v>531</v>
      </c>
    </row>
    <row r="225" spans="2:13" ht="45" x14ac:dyDescent="0.2">
      <c r="B225" s="285">
        <v>208</v>
      </c>
      <c r="C225" s="144" t="s">
        <v>766</v>
      </c>
      <c r="D225" s="144" t="s">
        <v>194</v>
      </c>
      <c r="E225" s="144" t="s">
        <v>689</v>
      </c>
      <c r="F225" s="144"/>
      <c r="G225" s="294" t="s">
        <v>473</v>
      </c>
      <c r="H225" s="144" t="s">
        <v>690</v>
      </c>
      <c r="I225" s="144" t="s">
        <v>691</v>
      </c>
      <c r="J225" s="144">
        <v>2</v>
      </c>
      <c r="K225" s="145">
        <v>1198.3599999999999</v>
      </c>
      <c r="L225" s="144" t="s">
        <v>153</v>
      </c>
      <c r="M225" s="295" t="s">
        <v>531</v>
      </c>
    </row>
    <row r="226" spans="2:13" ht="45" x14ac:dyDescent="0.2">
      <c r="B226" s="285">
        <v>209</v>
      </c>
      <c r="C226" s="144" t="s">
        <v>767</v>
      </c>
      <c r="D226" s="144" t="s">
        <v>194</v>
      </c>
      <c r="E226" s="144" t="s">
        <v>689</v>
      </c>
      <c r="F226" s="144"/>
      <c r="G226" s="294" t="s">
        <v>473</v>
      </c>
      <c r="H226" s="144" t="s">
        <v>690</v>
      </c>
      <c r="I226" s="144" t="s">
        <v>691</v>
      </c>
      <c r="J226" s="144">
        <v>2</v>
      </c>
      <c r="K226" s="145">
        <v>873.37</v>
      </c>
      <c r="L226" s="144" t="s">
        <v>153</v>
      </c>
      <c r="M226" s="295" t="s">
        <v>531</v>
      </c>
    </row>
    <row r="227" spans="2:13" ht="45" x14ac:dyDescent="0.2">
      <c r="B227" s="285">
        <v>210</v>
      </c>
      <c r="C227" s="144" t="s">
        <v>768</v>
      </c>
      <c r="D227" s="144" t="s">
        <v>194</v>
      </c>
      <c r="E227" s="144" t="s">
        <v>689</v>
      </c>
      <c r="F227" s="144"/>
      <c r="G227" s="294" t="s">
        <v>473</v>
      </c>
      <c r="H227" s="144" t="s">
        <v>690</v>
      </c>
      <c r="I227" s="144" t="s">
        <v>691</v>
      </c>
      <c r="J227" s="144">
        <v>2</v>
      </c>
      <c r="K227" s="145">
        <v>889.35</v>
      </c>
      <c r="L227" s="144" t="s">
        <v>153</v>
      </c>
      <c r="M227" s="295" t="s">
        <v>531</v>
      </c>
    </row>
    <row r="228" spans="2:13" ht="45" x14ac:dyDescent="0.2">
      <c r="B228" s="285">
        <v>211</v>
      </c>
      <c r="C228" s="144" t="s">
        <v>769</v>
      </c>
      <c r="D228" s="144" t="s">
        <v>194</v>
      </c>
      <c r="E228" s="144" t="s">
        <v>689</v>
      </c>
      <c r="F228" s="144"/>
      <c r="G228" s="294" t="s">
        <v>473</v>
      </c>
      <c r="H228" s="144" t="s">
        <v>690</v>
      </c>
      <c r="I228" s="144" t="s">
        <v>691</v>
      </c>
      <c r="J228" s="144">
        <v>2</v>
      </c>
      <c r="K228" s="145">
        <v>1040.55</v>
      </c>
      <c r="L228" s="144" t="s">
        <v>153</v>
      </c>
      <c r="M228" s="295" t="s">
        <v>531</v>
      </c>
    </row>
    <row r="229" spans="2:13" ht="45" x14ac:dyDescent="0.2">
      <c r="B229" s="285">
        <v>212</v>
      </c>
      <c r="C229" s="144" t="s">
        <v>770</v>
      </c>
      <c r="D229" s="144" t="s">
        <v>194</v>
      </c>
      <c r="E229" s="144" t="s">
        <v>689</v>
      </c>
      <c r="F229" s="144"/>
      <c r="G229" s="294" t="s">
        <v>473</v>
      </c>
      <c r="H229" s="144" t="s">
        <v>690</v>
      </c>
      <c r="I229" s="144" t="s">
        <v>691</v>
      </c>
      <c r="J229" s="144">
        <v>2</v>
      </c>
      <c r="K229" s="145">
        <v>1996.5</v>
      </c>
      <c r="L229" s="144" t="s">
        <v>153</v>
      </c>
      <c r="M229" s="295" t="s">
        <v>531</v>
      </c>
    </row>
    <row r="230" spans="2:13" ht="45" x14ac:dyDescent="0.2">
      <c r="B230" s="285">
        <v>213</v>
      </c>
      <c r="C230" s="144" t="s">
        <v>771</v>
      </c>
      <c r="D230" s="144" t="s">
        <v>194</v>
      </c>
      <c r="E230" s="144" t="s">
        <v>689</v>
      </c>
      <c r="F230" s="294"/>
      <c r="G230" s="294" t="s">
        <v>473</v>
      </c>
      <c r="H230" s="144" t="s">
        <v>690</v>
      </c>
      <c r="I230" s="144" t="s">
        <v>691</v>
      </c>
      <c r="J230" s="144">
        <v>2</v>
      </c>
      <c r="K230" s="145">
        <v>1370.93</v>
      </c>
      <c r="L230" s="144" t="s">
        <v>153</v>
      </c>
      <c r="M230" s="295" t="s">
        <v>531</v>
      </c>
    </row>
    <row r="231" spans="2:13" ht="45" x14ac:dyDescent="0.2">
      <c r="B231" s="285">
        <v>214</v>
      </c>
      <c r="C231" s="144" t="s">
        <v>772</v>
      </c>
      <c r="D231" s="144" t="s">
        <v>194</v>
      </c>
      <c r="E231" s="144" t="s">
        <v>689</v>
      </c>
      <c r="F231" s="144"/>
      <c r="G231" s="294" t="s">
        <v>473</v>
      </c>
      <c r="H231" s="144" t="s">
        <v>690</v>
      </c>
      <c r="I231" s="144" t="s">
        <v>691</v>
      </c>
      <c r="J231" s="144">
        <v>2</v>
      </c>
      <c r="K231" s="145">
        <v>1484.91</v>
      </c>
      <c r="L231" s="144" t="s">
        <v>153</v>
      </c>
      <c r="M231" s="295" t="s">
        <v>531</v>
      </c>
    </row>
    <row r="232" spans="2:13" ht="45" x14ac:dyDescent="0.2">
      <c r="B232" s="285">
        <v>215</v>
      </c>
      <c r="C232" s="144" t="s">
        <v>773</v>
      </c>
      <c r="D232" s="144" t="s">
        <v>194</v>
      </c>
      <c r="E232" s="144" t="s">
        <v>689</v>
      </c>
      <c r="F232" s="144"/>
      <c r="G232" s="294" t="s">
        <v>473</v>
      </c>
      <c r="H232" s="144" t="s">
        <v>690</v>
      </c>
      <c r="I232" s="144" t="s">
        <v>691</v>
      </c>
      <c r="J232" s="144">
        <v>2</v>
      </c>
      <c r="K232" s="145">
        <v>1347.72</v>
      </c>
      <c r="L232" s="144" t="s">
        <v>153</v>
      </c>
      <c r="M232" s="295" t="s">
        <v>531</v>
      </c>
    </row>
    <row r="233" spans="2:13" ht="45" x14ac:dyDescent="0.2">
      <c r="B233" s="285">
        <v>216</v>
      </c>
      <c r="C233" s="144" t="s">
        <v>774</v>
      </c>
      <c r="D233" s="144" t="s">
        <v>194</v>
      </c>
      <c r="E233" s="144" t="s">
        <v>689</v>
      </c>
      <c r="F233" s="144"/>
      <c r="G233" s="294" t="s">
        <v>473</v>
      </c>
      <c r="H233" s="144" t="s">
        <v>690</v>
      </c>
      <c r="I233" s="144" t="s">
        <v>691</v>
      </c>
      <c r="J233" s="144">
        <v>2</v>
      </c>
      <c r="K233" s="145">
        <v>3842.63</v>
      </c>
      <c r="L233" s="144" t="s">
        <v>153</v>
      </c>
      <c r="M233" s="295" t="s">
        <v>531</v>
      </c>
    </row>
    <row r="234" spans="2:13" ht="45" x14ac:dyDescent="0.2">
      <c r="B234" s="285">
        <v>217</v>
      </c>
      <c r="C234" s="144" t="s">
        <v>775</v>
      </c>
      <c r="D234" s="144" t="s">
        <v>194</v>
      </c>
      <c r="E234" s="144" t="s">
        <v>689</v>
      </c>
      <c r="F234" s="144"/>
      <c r="G234" s="294" t="s">
        <v>473</v>
      </c>
      <c r="H234" s="144" t="s">
        <v>690</v>
      </c>
      <c r="I234" s="144" t="s">
        <v>691</v>
      </c>
      <c r="J234" s="144">
        <v>2</v>
      </c>
      <c r="K234" s="145">
        <v>859.58</v>
      </c>
      <c r="L234" s="144" t="s">
        <v>153</v>
      </c>
      <c r="M234" s="295" t="s">
        <v>531</v>
      </c>
    </row>
    <row r="235" spans="2:13" ht="45" x14ac:dyDescent="0.2">
      <c r="B235" s="285">
        <v>218</v>
      </c>
      <c r="C235" s="144" t="s">
        <v>776</v>
      </c>
      <c r="D235" s="144" t="s">
        <v>194</v>
      </c>
      <c r="E235" s="144" t="s">
        <v>689</v>
      </c>
      <c r="F235" s="144"/>
      <c r="G235" s="294" t="s">
        <v>473</v>
      </c>
      <c r="H235" s="144" t="s">
        <v>690</v>
      </c>
      <c r="I235" s="144" t="s">
        <v>691</v>
      </c>
      <c r="J235" s="144">
        <v>2</v>
      </c>
      <c r="K235" s="145">
        <v>2653.81</v>
      </c>
      <c r="L235" s="144" t="s">
        <v>153</v>
      </c>
      <c r="M235" s="295" t="s">
        <v>531</v>
      </c>
    </row>
    <row r="236" spans="2:13" ht="45" x14ac:dyDescent="0.2">
      <c r="B236" s="285">
        <v>219</v>
      </c>
      <c r="C236" s="144" t="s">
        <v>777</v>
      </c>
      <c r="D236" s="144" t="s">
        <v>194</v>
      </c>
      <c r="E236" s="144" t="s">
        <v>689</v>
      </c>
      <c r="F236" s="294"/>
      <c r="G236" s="294" t="s">
        <v>473</v>
      </c>
      <c r="H236" s="144" t="s">
        <v>690</v>
      </c>
      <c r="I236" s="144" t="s">
        <v>691</v>
      </c>
      <c r="J236" s="144">
        <v>2</v>
      </c>
      <c r="K236" s="145">
        <v>800.8</v>
      </c>
      <c r="L236" s="144" t="s">
        <v>153</v>
      </c>
      <c r="M236" s="295" t="s">
        <v>531</v>
      </c>
    </row>
    <row r="237" spans="2:13" ht="45" x14ac:dyDescent="0.2">
      <c r="B237" s="285">
        <v>220</v>
      </c>
      <c r="C237" s="144" t="s">
        <v>778</v>
      </c>
      <c r="D237" s="144" t="s">
        <v>194</v>
      </c>
      <c r="E237" s="144" t="s">
        <v>689</v>
      </c>
      <c r="F237" s="144"/>
      <c r="G237" s="294" t="s">
        <v>473</v>
      </c>
      <c r="H237" s="144" t="s">
        <v>690</v>
      </c>
      <c r="I237" s="144" t="s">
        <v>691</v>
      </c>
      <c r="J237" s="144">
        <v>2</v>
      </c>
      <c r="K237" s="145">
        <v>4488</v>
      </c>
      <c r="L237" s="144" t="s">
        <v>153</v>
      </c>
      <c r="M237" s="295" t="s">
        <v>531</v>
      </c>
    </row>
    <row r="238" spans="2:13" ht="45" x14ac:dyDescent="0.2">
      <c r="B238" s="285">
        <v>221</v>
      </c>
      <c r="C238" s="144" t="s">
        <v>688</v>
      </c>
      <c r="D238" s="144" t="s">
        <v>194</v>
      </c>
      <c r="E238" s="144" t="s">
        <v>779</v>
      </c>
      <c r="F238" s="144"/>
      <c r="G238" s="294" t="s">
        <v>473</v>
      </c>
      <c r="H238" s="144" t="s">
        <v>690</v>
      </c>
      <c r="I238" s="144" t="s">
        <v>780</v>
      </c>
      <c r="J238" s="144" t="s">
        <v>781</v>
      </c>
      <c r="K238" s="145">
        <v>4094.64</v>
      </c>
      <c r="L238" s="144" t="s">
        <v>122</v>
      </c>
      <c r="M238" s="295" t="s">
        <v>531</v>
      </c>
    </row>
    <row r="239" spans="2:13" ht="45" x14ac:dyDescent="0.2">
      <c r="B239" s="285">
        <v>222</v>
      </c>
      <c r="C239" s="144" t="s">
        <v>692</v>
      </c>
      <c r="D239" s="144" t="s">
        <v>194</v>
      </c>
      <c r="E239" s="144" t="s">
        <v>779</v>
      </c>
      <c r="F239" s="144"/>
      <c r="G239" s="294" t="s">
        <v>473</v>
      </c>
      <c r="H239" s="144" t="s">
        <v>690</v>
      </c>
      <c r="I239" s="144" t="s">
        <v>780</v>
      </c>
      <c r="J239" s="144" t="s">
        <v>782</v>
      </c>
      <c r="K239" s="145">
        <v>7502</v>
      </c>
      <c r="L239" s="144" t="s">
        <v>122</v>
      </c>
      <c r="M239" s="295" t="s">
        <v>531</v>
      </c>
    </row>
    <row r="240" spans="2:13" ht="45" x14ac:dyDescent="0.2">
      <c r="B240" s="285">
        <v>223</v>
      </c>
      <c r="C240" s="144" t="s">
        <v>783</v>
      </c>
      <c r="D240" s="144" t="s">
        <v>194</v>
      </c>
      <c r="E240" s="144" t="s">
        <v>779</v>
      </c>
      <c r="F240" s="144"/>
      <c r="G240" s="294" t="s">
        <v>473</v>
      </c>
      <c r="H240" s="144" t="s">
        <v>690</v>
      </c>
      <c r="I240" s="144" t="s">
        <v>780</v>
      </c>
      <c r="J240" s="144" t="s">
        <v>784</v>
      </c>
      <c r="K240" s="145">
        <v>2719.2</v>
      </c>
      <c r="L240" s="144" t="s">
        <v>122</v>
      </c>
      <c r="M240" s="295" t="s">
        <v>531</v>
      </c>
    </row>
    <row r="241" spans="2:13" ht="45" x14ac:dyDescent="0.2">
      <c r="B241" s="285">
        <v>224</v>
      </c>
      <c r="C241" s="144" t="s">
        <v>693</v>
      </c>
      <c r="D241" s="144" t="s">
        <v>194</v>
      </c>
      <c r="E241" s="144" t="s">
        <v>779</v>
      </c>
      <c r="F241" s="144"/>
      <c r="G241" s="294" t="s">
        <v>473</v>
      </c>
      <c r="H241" s="144" t="s">
        <v>690</v>
      </c>
      <c r="I241" s="144" t="s">
        <v>780</v>
      </c>
      <c r="J241" s="144" t="s">
        <v>785</v>
      </c>
      <c r="K241" s="145">
        <v>38108.400000000001</v>
      </c>
      <c r="L241" s="144" t="s">
        <v>122</v>
      </c>
      <c r="M241" s="295" t="s">
        <v>531</v>
      </c>
    </row>
    <row r="242" spans="2:13" ht="45" x14ac:dyDescent="0.2">
      <c r="B242" s="285">
        <v>225</v>
      </c>
      <c r="C242" s="144" t="s">
        <v>694</v>
      </c>
      <c r="D242" s="144" t="s">
        <v>194</v>
      </c>
      <c r="E242" s="144" t="s">
        <v>779</v>
      </c>
      <c r="F242" s="144"/>
      <c r="G242" s="294" t="s">
        <v>473</v>
      </c>
      <c r="H242" s="144" t="s">
        <v>690</v>
      </c>
      <c r="I242" s="144" t="s">
        <v>780</v>
      </c>
      <c r="J242" s="144" t="s">
        <v>786</v>
      </c>
      <c r="K242" s="145">
        <v>7303.55</v>
      </c>
      <c r="L242" s="144" t="s">
        <v>122</v>
      </c>
      <c r="M242" s="295" t="s">
        <v>531</v>
      </c>
    </row>
    <row r="243" spans="2:13" ht="45" x14ac:dyDescent="0.2">
      <c r="B243" s="285">
        <v>226</v>
      </c>
      <c r="C243" s="169" t="s">
        <v>695</v>
      </c>
      <c r="D243" s="169" t="s">
        <v>194</v>
      </c>
      <c r="E243" s="144" t="s">
        <v>779</v>
      </c>
      <c r="F243" s="169"/>
      <c r="G243" s="172" t="s">
        <v>473</v>
      </c>
      <c r="H243" s="169" t="s">
        <v>690</v>
      </c>
      <c r="I243" s="169" t="s">
        <v>780</v>
      </c>
      <c r="J243" s="169" t="s">
        <v>787</v>
      </c>
      <c r="K243" s="174">
        <v>13608.32</v>
      </c>
      <c r="L243" s="169" t="s">
        <v>122</v>
      </c>
      <c r="M243" s="175" t="s">
        <v>531</v>
      </c>
    </row>
    <row r="244" spans="2:13" ht="45" x14ac:dyDescent="0.2">
      <c r="B244" s="285">
        <v>227</v>
      </c>
      <c r="C244" s="169" t="s">
        <v>773</v>
      </c>
      <c r="D244" s="169" t="s">
        <v>194</v>
      </c>
      <c r="E244" s="144" t="s">
        <v>779</v>
      </c>
      <c r="F244" s="176"/>
      <c r="G244" s="172" t="s">
        <v>473</v>
      </c>
      <c r="H244" s="169" t="s">
        <v>690</v>
      </c>
      <c r="I244" s="169" t="s">
        <v>780</v>
      </c>
      <c r="J244" s="169" t="s">
        <v>786</v>
      </c>
      <c r="K244" s="174">
        <v>25441.9</v>
      </c>
      <c r="L244" s="169" t="s">
        <v>122</v>
      </c>
      <c r="M244" s="175" t="s">
        <v>531</v>
      </c>
    </row>
    <row r="245" spans="2:13" ht="45" x14ac:dyDescent="0.2">
      <c r="B245" s="285">
        <v>228</v>
      </c>
      <c r="C245" s="169" t="s">
        <v>697</v>
      </c>
      <c r="D245" s="169" t="s">
        <v>194</v>
      </c>
      <c r="E245" s="144" t="s">
        <v>779</v>
      </c>
      <c r="F245" s="169"/>
      <c r="G245" s="172" t="s">
        <v>473</v>
      </c>
      <c r="H245" s="169" t="s">
        <v>690</v>
      </c>
      <c r="I245" s="169" t="s">
        <v>780</v>
      </c>
      <c r="J245" s="169" t="s">
        <v>788</v>
      </c>
      <c r="K245" s="174">
        <v>18940.91</v>
      </c>
      <c r="L245" s="169" t="s">
        <v>122</v>
      </c>
      <c r="M245" s="175" t="s">
        <v>531</v>
      </c>
    </row>
    <row r="246" spans="2:13" ht="45" x14ac:dyDescent="0.2">
      <c r="B246" s="285">
        <v>229</v>
      </c>
      <c r="C246" s="169" t="s">
        <v>698</v>
      </c>
      <c r="D246" s="169" t="s">
        <v>194</v>
      </c>
      <c r="E246" s="144" t="s">
        <v>779</v>
      </c>
      <c r="F246" s="176"/>
      <c r="G246" s="172" t="s">
        <v>473</v>
      </c>
      <c r="H246" s="169" t="s">
        <v>690</v>
      </c>
      <c r="I246" s="169" t="s">
        <v>780</v>
      </c>
      <c r="J246" s="169" t="s">
        <v>789</v>
      </c>
      <c r="K246" s="174">
        <v>14443.56</v>
      </c>
      <c r="L246" s="169" t="s">
        <v>122</v>
      </c>
      <c r="M246" s="175" t="s">
        <v>531</v>
      </c>
    </row>
    <row r="247" spans="2:13" ht="45" x14ac:dyDescent="0.2">
      <c r="B247" s="285">
        <v>230</v>
      </c>
      <c r="C247" s="169" t="s">
        <v>790</v>
      </c>
      <c r="D247" s="169" t="s">
        <v>194</v>
      </c>
      <c r="E247" s="144" t="s">
        <v>779</v>
      </c>
      <c r="F247" s="169"/>
      <c r="G247" s="172" t="s">
        <v>473</v>
      </c>
      <c r="H247" s="169" t="s">
        <v>690</v>
      </c>
      <c r="I247" s="169" t="s">
        <v>780</v>
      </c>
      <c r="J247" s="169" t="s">
        <v>791</v>
      </c>
      <c r="K247" s="174">
        <v>17015.13</v>
      </c>
      <c r="L247" s="169" t="s">
        <v>122</v>
      </c>
      <c r="M247" s="175" t="s">
        <v>531</v>
      </c>
    </row>
    <row r="248" spans="2:13" ht="45" x14ac:dyDescent="0.2">
      <c r="B248" s="285">
        <v>231</v>
      </c>
      <c r="C248" s="169" t="s">
        <v>792</v>
      </c>
      <c r="D248" s="169" t="s">
        <v>194</v>
      </c>
      <c r="E248" s="144" t="s">
        <v>779</v>
      </c>
      <c r="F248" s="169"/>
      <c r="G248" s="172" t="s">
        <v>473</v>
      </c>
      <c r="H248" s="169" t="s">
        <v>690</v>
      </c>
      <c r="I248" s="169" t="s">
        <v>780</v>
      </c>
      <c r="J248" s="169" t="s">
        <v>793</v>
      </c>
      <c r="K248" s="174">
        <v>31145.919999999998</v>
      </c>
      <c r="L248" s="169" t="s">
        <v>122</v>
      </c>
      <c r="M248" s="175" t="s">
        <v>531</v>
      </c>
    </row>
    <row r="249" spans="2:13" ht="45" x14ac:dyDescent="0.2">
      <c r="B249" s="285">
        <v>232</v>
      </c>
      <c r="C249" s="169" t="s">
        <v>700</v>
      </c>
      <c r="D249" s="169" t="s">
        <v>194</v>
      </c>
      <c r="E249" s="144" t="s">
        <v>779</v>
      </c>
      <c r="F249" s="169"/>
      <c r="G249" s="172" t="s">
        <v>473</v>
      </c>
      <c r="H249" s="169" t="s">
        <v>690</v>
      </c>
      <c r="I249" s="169" t="s">
        <v>780</v>
      </c>
      <c r="J249" s="169" t="s">
        <v>794</v>
      </c>
      <c r="K249" s="174">
        <v>36336.6</v>
      </c>
      <c r="L249" s="169" t="s">
        <v>122</v>
      </c>
      <c r="M249" s="175" t="s">
        <v>531</v>
      </c>
    </row>
    <row r="250" spans="2:13" ht="45" x14ac:dyDescent="0.2">
      <c r="B250" s="285">
        <v>233</v>
      </c>
      <c r="C250" s="169" t="s">
        <v>701</v>
      </c>
      <c r="D250" s="169" t="s">
        <v>194</v>
      </c>
      <c r="E250" s="144" t="s">
        <v>779</v>
      </c>
      <c r="F250" s="169"/>
      <c r="G250" s="172" t="s">
        <v>473</v>
      </c>
      <c r="H250" s="169" t="s">
        <v>690</v>
      </c>
      <c r="I250" s="169" t="s">
        <v>780</v>
      </c>
      <c r="J250" s="169" t="s">
        <v>795</v>
      </c>
      <c r="K250" s="174">
        <v>41623.599999999999</v>
      </c>
      <c r="L250" s="169" t="s">
        <v>122</v>
      </c>
      <c r="M250" s="175" t="s">
        <v>531</v>
      </c>
    </row>
    <row r="251" spans="2:13" ht="45" x14ac:dyDescent="0.2">
      <c r="B251" s="285">
        <v>234</v>
      </c>
      <c r="C251" s="169" t="s">
        <v>702</v>
      </c>
      <c r="D251" s="169" t="s">
        <v>194</v>
      </c>
      <c r="E251" s="144" t="s">
        <v>779</v>
      </c>
      <c r="F251" s="169"/>
      <c r="G251" s="172" t="s">
        <v>473</v>
      </c>
      <c r="H251" s="169" t="s">
        <v>690</v>
      </c>
      <c r="I251" s="169" t="s">
        <v>780</v>
      </c>
      <c r="J251" s="169" t="s">
        <v>796</v>
      </c>
      <c r="K251" s="174">
        <v>24841.08</v>
      </c>
      <c r="L251" s="169" t="s">
        <v>122</v>
      </c>
      <c r="M251" s="175" t="s">
        <v>531</v>
      </c>
    </row>
    <row r="252" spans="2:13" ht="45" x14ac:dyDescent="0.2">
      <c r="B252" s="285">
        <v>235</v>
      </c>
      <c r="C252" s="169" t="s">
        <v>797</v>
      </c>
      <c r="D252" s="169" t="s">
        <v>194</v>
      </c>
      <c r="E252" s="144" t="s">
        <v>779</v>
      </c>
      <c r="F252" s="169"/>
      <c r="G252" s="172" t="s">
        <v>473</v>
      </c>
      <c r="H252" s="169" t="s">
        <v>690</v>
      </c>
      <c r="I252" s="169" t="s">
        <v>780</v>
      </c>
      <c r="J252" s="169" t="s">
        <v>798</v>
      </c>
      <c r="K252" s="174">
        <v>13695</v>
      </c>
      <c r="L252" s="169" t="s">
        <v>122</v>
      </c>
      <c r="M252" s="175" t="s">
        <v>531</v>
      </c>
    </row>
    <row r="253" spans="2:13" ht="45" x14ac:dyDescent="0.2">
      <c r="B253" s="285">
        <v>236</v>
      </c>
      <c r="C253" s="169" t="s">
        <v>703</v>
      </c>
      <c r="D253" s="169" t="s">
        <v>194</v>
      </c>
      <c r="E253" s="144" t="s">
        <v>779</v>
      </c>
      <c r="F253" s="169"/>
      <c r="G253" s="172" t="s">
        <v>473</v>
      </c>
      <c r="H253" s="169" t="s">
        <v>690</v>
      </c>
      <c r="I253" s="169" t="s">
        <v>780</v>
      </c>
      <c r="J253" s="169" t="s">
        <v>799</v>
      </c>
      <c r="K253" s="174">
        <v>33444.400000000001</v>
      </c>
      <c r="L253" s="169" t="s">
        <v>122</v>
      </c>
      <c r="M253" s="175" t="s">
        <v>531</v>
      </c>
    </row>
    <row r="254" spans="2:13" ht="45" x14ac:dyDescent="0.2">
      <c r="B254" s="285">
        <v>237</v>
      </c>
      <c r="C254" s="169" t="s">
        <v>704</v>
      </c>
      <c r="D254" s="169" t="s">
        <v>194</v>
      </c>
      <c r="E254" s="144" t="s">
        <v>779</v>
      </c>
      <c r="F254" s="169"/>
      <c r="G254" s="172" t="s">
        <v>473</v>
      </c>
      <c r="H254" s="169" t="s">
        <v>690</v>
      </c>
      <c r="I254" s="169" t="s">
        <v>780</v>
      </c>
      <c r="J254" s="169" t="s">
        <v>800</v>
      </c>
      <c r="K254" s="174">
        <v>12316.7</v>
      </c>
      <c r="L254" s="169" t="s">
        <v>122</v>
      </c>
      <c r="M254" s="175" t="s">
        <v>531</v>
      </c>
    </row>
    <row r="255" spans="2:13" ht="45" x14ac:dyDescent="0.2">
      <c r="B255" s="285">
        <v>238</v>
      </c>
      <c r="C255" s="169" t="s">
        <v>705</v>
      </c>
      <c r="D255" s="169" t="s">
        <v>194</v>
      </c>
      <c r="E255" s="144" t="s">
        <v>779</v>
      </c>
      <c r="F255" s="169"/>
      <c r="G255" s="172" t="s">
        <v>473</v>
      </c>
      <c r="H255" s="169" t="s">
        <v>690</v>
      </c>
      <c r="I255" s="169" t="s">
        <v>780</v>
      </c>
      <c r="J255" s="169" t="s">
        <v>801</v>
      </c>
      <c r="K255" s="174">
        <v>59813.27</v>
      </c>
      <c r="L255" s="169" t="s">
        <v>122</v>
      </c>
      <c r="M255" s="175" t="s">
        <v>531</v>
      </c>
    </row>
    <row r="256" spans="2:13" ht="45" x14ac:dyDescent="0.2">
      <c r="B256" s="285">
        <v>239</v>
      </c>
      <c r="C256" s="169" t="s">
        <v>706</v>
      </c>
      <c r="D256" s="169" t="s">
        <v>194</v>
      </c>
      <c r="E256" s="144" t="s">
        <v>779</v>
      </c>
      <c r="F256" s="169"/>
      <c r="G256" s="172" t="s">
        <v>473</v>
      </c>
      <c r="H256" s="169" t="s">
        <v>690</v>
      </c>
      <c r="I256" s="169" t="s">
        <v>780</v>
      </c>
      <c r="J256" s="169" t="s">
        <v>802</v>
      </c>
      <c r="K256" s="174">
        <v>14766.07</v>
      </c>
      <c r="L256" s="169" t="s">
        <v>122</v>
      </c>
      <c r="M256" s="175" t="s">
        <v>531</v>
      </c>
    </row>
    <row r="257" spans="2:13" ht="45" x14ac:dyDescent="0.2">
      <c r="B257" s="285">
        <v>240</v>
      </c>
      <c r="C257" s="169" t="s">
        <v>707</v>
      </c>
      <c r="D257" s="169" t="s">
        <v>194</v>
      </c>
      <c r="E257" s="144" t="s">
        <v>779</v>
      </c>
      <c r="F257" s="169"/>
      <c r="G257" s="172" t="s">
        <v>473</v>
      </c>
      <c r="H257" s="169" t="s">
        <v>690</v>
      </c>
      <c r="I257" s="169" t="s">
        <v>780</v>
      </c>
      <c r="J257" s="169" t="s">
        <v>781</v>
      </c>
      <c r="K257" s="174">
        <v>13257.62</v>
      </c>
      <c r="L257" s="169" t="s">
        <v>122</v>
      </c>
      <c r="M257" s="175" t="s">
        <v>531</v>
      </c>
    </row>
    <row r="258" spans="2:13" ht="45" x14ac:dyDescent="0.2">
      <c r="B258" s="285">
        <v>241</v>
      </c>
      <c r="C258" s="169" t="s">
        <v>708</v>
      </c>
      <c r="D258" s="169" t="s">
        <v>194</v>
      </c>
      <c r="E258" s="144" t="s">
        <v>779</v>
      </c>
      <c r="F258" s="169"/>
      <c r="G258" s="172" t="s">
        <v>473</v>
      </c>
      <c r="H258" s="169" t="s">
        <v>690</v>
      </c>
      <c r="I258" s="169" t="s">
        <v>780</v>
      </c>
      <c r="J258" s="169" t="s">
        <v>803</v>
      </c>
      <c r="K258" s="174">
        <v>8463.07</v>
      </c>
      <c r="L258" s="169" t="s">
        <v>122</v>
      </c>
      <c r="M258" s="175" t="s">
        <v>531</v>
      </c>
    </row>
    <row r="259" spans="2:13" ht="45" x14ac:dyDescent="0.2">
      <c r="B259" s="285">
        <v>242</v>
      </c>
      <c r="C259" s="169" t="s">
        <v>709</v>
      </c>
      <c r="D259" s="169" t="s">
        <v>194</v>
      </c>
      <c r="E259" s="144" t="s">
        <v>779</v>
      </c>
      <c r="F259" s="169"/>
      <c r="G259" s="172" t="s">
        <v>473</v>
      </c>
      <c r="H259" s="169" t="s">
        <v>690</v>
      </c>
      <c r="I259" s="169" t="s">
        <v>780</v>
      </c>
      <c r="J259" s="169" t="s">
        <v>795</v>
      </c>
      <c r="K259" s="174">
        <v>27366.240000000002</v>
      </c>
      <c r="L259" s="169" t="s">
        <v>122</v>
      </c>
      <c r="M259" s="175" t="s">
        <v>531</v>
      </c>
    </row>
    <row r="260" spans="2:13" ht="45" x14ac:dyDescent="0.2">
      <c r="B260" s="285">
        <v>243</v>
      </c>
      <c r="C260" s="169" t="s">
        <v>710</v>
      </c>
      <c r="D260" s="169" t="s">
        <v>194</v>
      </c>
      <c r="E260" s="144" t="s">
        <v>779</v>
      </c>
      <c r="F260" s="176"/>
      <c r="G260" s="172" t="s">
        <v>473</v>
      </c>
      <c r="H260" s="169" t="s">
        <v>690</v>
      </c>
      <c r="I260" s="169" t="s">
        <v>780</v>
      </c>
      <c r="J260" s="169" t="s">
        <v>804</v>
      </c>
      <c r="K260" s="174">
        <v>4373.6000000000004</v>
      </c>
      <c r="L260" s="169" t="s">
        <v>122</v>
      </c>
      <c r="M260" s="175" t="s">
        <v>531</v>
      </c>
    </row>
    <row r="261" spans="2:13" ht="45" x14ac:dyDescent="0.2">
      <c r="B261" s="285">
        <v>244</v>
      </c>
      <c r="C261" s="169" t="s">
        <v>711</v>
      </c>
      <c r="D261" s="169" t="s">
        <v>194</v>
      </c>
      <c r="E261" s="144" t="s">
        <v>779</v>
      </c>
      <c r="F261" s="169"/>
      <c r="G261" s="172" t="s">
        <v>473</v>
      </c>
      <c r="H261" s="169" t="s">
        <v>690</v>
      </c>
      <c r="I261" s="169" t="s">
        <v>780</v>
      </c>
      <c r="J261" s="169" t="s">
        <v>805</v>
      </c>
      <c r="K261" s="174">
        <v>22211.200000000001</v>
      </c>
      <c r="L261" s="169" t="s">
        <v>122</v>
      </c>
      <c r="M261" s="175" t="s">
        <v>531</v>
      </c>
    </row>
    <row r="262" spans="2:13" ht="45" x14ac:dyDescent="0.2">
      <c r="B262" s="285">
        <v>245</v>
      </c>
      <c r="C262" s="169" t="s">
        <v>713</v>
      </c>
      <c r="D262" s="169" t="s">
        <v>194</v>
      </c>
      <c r="E262" s="144" t="s">
        <v>779</v>
      </c>
      <c r="F262" s="169"/>
      <c r="G262" s="172" t="s">
        <v>473</v>
      </c>
      <c r="H262" s="169" t="s">
        <v>690</v>
      </c>
      <c r="I262" s="169" t="s">
        <v>780</v>
      </c>
      <c r="J262" s="169" t="s">
        <v>806</v>
      </c>
      <c r="K262" s="174">
        <v>2284.6999999999998</v>
      </c>
      <c r="L262" s="169" t="s">
        <v>122</v>
      </c>
      <c r="M262" s="175" t="s">
        <v>531</v>
      </c>
    </row>
    <row r="263" spans="2:13" ht="45" x14ac:dyDescent="0.2">
      <c r="B263" s="285">
        <v>246</v>
      </c>
      <c r="C263" s="169" t="s">
        <v>714</v>
      </c>
      <c r="D263" s="169" t="s">
        <v>194</v>
      </c>
      <c r="E263" s="144" t="s">
        <v>779</v>
      </c>
      <c r="F263" s="169"/>
      <c r="G263" s="172" t="s">
        <v>473</v>
      </c>
      <c r="H263" s="169" t="s">
        <v>690</v>
      </c>
      <c r="I263" s="169" t="s">
        <v>780</v>
      </c>
      <c r="J263" s="169" t="s">
        <v>807</v>
      </c>
      <c r="K263" s="174">
        <v>7660.4</v>
      </c>
      <c r="L263" s="169" t="s">
        <v>122</v>
      </c>
      <c r="M263" s="175" t="s">
        <v>531</v>
      </c>
    </row>
    <row r="264" spans="2:13" ht="45" x14ac:dyDescent="0.2">
      <c r="B264" s="285">
        <v>247</v>
      </c>
      <c r="C264" s="169" t="s">
        <v>808</v>
      </c>
      <c r="D264" s="169" t="s">
        <v>194</v>
      </c>
      <c r="E264" s="144" t="s">
        <v>779</v>
      </c>
      <c r="F264" s="169"/>
      <c r="G264" s="172" t="s">
        <v>473</v>
      </c>
      <c r="H264" s="169" t="s">
        <v>690</v>
      </c>
      <c r="I264" s="169" t="s">
        <v>780</v>
      </c>
      <c r="J264" s="169" t="s">
        <v>809</v>
      </c>
      <c r="K264" s="174">
        <v>9840.6</v>
      </c>
      <c r="L264" s="169" t="s">
        <v>122</v>
      </c>
      <c r="M264" s="175" t="s">
        <v>531</v>
      </c>
    </row>
    <row r="265" spans="2:13" ht="60" x14ac:dyDescent="0.2">
      <c r="B265" s="285">
        <v>248</v>
      </c>
      <c r="C265" s="169" t="s">
        <v>715</v>
      </c>
      <c r="D265" s="169" t="s">
        <v>194</v>
      </c>
      <c r="E265" s="144" t="s">
        <v>779</v>
      </c>
      <c r="F265" s="169"/>
      <c r="G265" s="172" t="s">
        <v>473</v>
      </c>
      <c r="H265" s="169" t="s">
        <v>690</v>
      </c>
      <c r="I265" s="169" t="s">
        <v>780</v>
      </c>
      <c r="J265" s="169" t="s">
        <v>810</v>
      </c>
      <c r="K265" s="174">
        <v>7121.3</v>
      </c>
      <c r="L265" s="169" t="s">
        <v>122</v>
      </c>
      <c r="M265" s="175" t="s">
        <v>531</v>
      </c>
    </row>
    <row r="266" spans="2:13" ht="45" x14ac:dyDescent="0.2">
      <c r="B266" s="285">
        <v>249</v>
      </c>
      <c r="C266" s="169" t="s">
        <v>811</v>
      </c>
      <c r="D266" s="169" t="s">
        <v>194</v>
      </c>
      <c r="E266" s="144" t="s">
        <v>779</v>
      </c>
      <c r="F266" s="176"/>
      <c r="G266" s="172" t="s">
        <v>473</v>
      </c>
      <c r="H266" s="169" t="s">
        <v>690</v>
      </c>
      <c r="I266" s="169" t="s">
        <v>780</v>
      </c>
      <c r="J266" s="169" t="s">
        <v>785</v>
      </c>
      <c r="K266" s="174">
        <v>1258.4000000000001</v>
      </c>
      <c r="L266" s="169" t="s">
        <v>122</v>
      </c>
      <c r="M266" s="175" t="s">
        <v>531</v>
      </c>
    </row>
    <row r="267" spans="2:13" ht="45" x14ac:dyDescent="0.2">
      <c r="B267" s="285">
        <v>250</v>
      </c>
      <c r="C267" s="169" t="s">
        <v>716</v>
      </c>
      <c r="D267" s="169" t="s">
        <v>194</v>
      </c>
      <c r="E267" s="144" t="s">
        <v>779</v>
      </c>
      <c r="F267" s="169"/>
      <c r="G267" s="172" t="s">
        <v>473</v>
      </c>
      <c r="H267" s="169" t="s">
        <v>690</v>
      </c>
      <c r="I267" s="169" t="s">
        <v>780</v>
      </c>
      <c r="J267" s="169" t="s">
        <v>812</v>
      </c>
      <c r="K267" s="174">
        <v>50819.78</v>
      </c>
      <c r="L267" s="169" t="s">
        <v>122</v>
      </c>
      <c r="M267" s="175" t="s">
        <v>531</v>
      </c>
    </row>
    <row r="268" spans="2:13" ht="60" x14ac:dyDescent="0.2">
      <c r="B268" s="285">
        <v>251</v>
      </c>
      <c r="C268" s="169" t="s">
        <v>717</v>
      </c>
      <c r="D268" s="169" t="s">
        <v>194</v>
      </c>
      <c r="E268" s="144" t="s">
        <v>779</v>
      </c>
      <c r="F268" s="176"/>
      <c r="G268" s="172" t="s">
        <v>473</v>
      </c>
      <c r="H268" s="169" t="s">
        <v>690</v>
      </c>
      <c r="I268" s="169" t="s">
        <v>780</v>
      </c>
      <c r="J268" s="169" t="s">
        <v>813</v>
      </c>
      <c r="K268" s="174">
        <v>20320.740000000002</v>
      </c>
      <c r="L268" s="169" t="s">
        <v>122</v>
      </c>
      <c r="M268" s="175" t="s">
        <v>531</v>
      </c>
    </row>
    <row r="269" spans="2:13" ht="60" x14ac:dyDescent="0.2">
      <c r="B269" s="285">
        <v>252</v>
      </c>
      <c r="C269" s="169" t="s">
        <v>776</v>
      </c>
      <c r="D269" s="169" t="s">
        <v>194</v>
      </c>
      <c r="E269" s="144" t="s">
        <v>779</v>
      </c>
      <c r="F269" s="176"/>
      <c r="G269" s="172" t="s">
        <v>473</v>
      </c>
      <c r="H269" s="169" t="s">
        <v>690</v>
      </c>
      <c r="I269" s="169" t="s">
        <v>780</v>
      </c>
      <c r="J269" s="169" t="s">
        <v>814</v>
      </c>
      <c r="K269" s="174">
        <v>15717.9</v>
      </c>
      <c r="L269" s="169" t="s">
        <v>122</v>
      </c>
      <c r="M269" s="175" t="s">
        <v>531</v>
      </c>
    </row>
    <row r="270" spans="2:13" ht="60" x14ac:dyDescent="0.2">
      <c r="B270" s="285">
        <v>253</v>
      </c>
      <c r="C270" s="169" t="s">
        <v>719</v>
      </c>
      <c r="D270" s="169" t="s">
        <v>194</v>
      </c>
      <c r="E270" s="144" t="s">
        <v>779</v>
      </c>
      <c r="F270" s="169"/>
      <c r="G270" s="172" t="s">
        <v>473</v>
      </c>
      <c r="H270" s="169" t="s">
        <v>690</v>
      </c>
      <c r="I270" s="169" t="s">
        <v>780</v>
      </c>
      <c r="J270" s="169" t="s">
        <v>815</v>
      </c>
      <c r="K270" s="174">
        <v>25271.4</v>
      </c>
      <c r="L270" s="169" t="s">
        <v>122</v>
      </c>
      <c r="M270" s="175" t="s">
        <v>531</v>
      </c>
    </row>
    <row r="271" spans="2:13" ht="45" x14ac:dyDescent="0.2">
      <c r="B271" s="285">
        <v>254</v>
      </c>
      <c r="C271" s="169" t="s">
        <v>720</v>
      </c>
      <c r="D271" s="169" t="s">
        <v>194</v>
      </c>
      <c r="E271" s="144" t="s">
        <v>779</v>
      </c>
      <c r="F271" s="176"/>
      <c r="G271" s="172" t="s">
        <v>473</v>
      </c>
      <c r="H271" s="169" t="s">
        <v>690</v>
      </c>
      <c r="I271" s="169" t="s">
        <v>780</v>
      </c>
      <c r="J271" s="169" t="s">
        <v>816</v>
      </c>
      <c r="K271" s="174">
        <v>8726.2999999999993</v>
      </c>
      <c r="L271" s="169" t="s">
        <v>122</v>
      </c>
      <c r="M271" s="175" t="s">
        <v>531</v>
      </c>
    </row>
    <row r="272" spans="2:13" ht="60" x14ac:dyDescent="0.2">
      <c r="B272" s="285">
        <v>255</v>
      </c>
      <c r="C272" s="169" t="s">
        <v>778</v>
      </c>
      <c r="D272" s="169" t="s">
        <v>194</v>
      </c>
      <c r="E272" s="144" t="s">
        <v>779</v>
      </c>
      <c r="F272" s="169"/>
      <c r="G272" s="172" t="s">
        <v>473</v>
      </c>
      <c r="H272" s="169" t="s">
        <v>690</v>
      </c>
      <c r="I272" s="169" t="s">
        <v>780</v>
      </c>
      <c r="J272" s="169" t="s">
        <v>817</v>
      </c>
      <c r="K272" s="174">
        <v>9817.5</v>
      </c>
      <c r="L272" s="169" t="s">
        <v>122</v>
      </c>
      <c r="M272" s="175" t="s">
        <v>531</v>
      </c>
    </row>
    <row r="273" spans="2:13" ht="45" x14ac:dyDescent="0.2">
      <c r="B273" s="285">
        <v>256</v>
      </c>
      <c r="C273" s="169" t="s">
        <v>721</v>
      </c>
      <c r="D273" s="169" t="s">
        <v>194</v>
      </c>
      <c r="E273" s="144" t="s">
        <v>779</v>
      </c>
      <c r="F273" s="169"/>
      <c r="G273" s="172" t="s">
        <v>473</v>
      </c>
      <c r="H273" s="169" t="s">
        <v>690</v>
      </c>
      <c r="I273" s="169" t="s">
        <v>780</v>
      </c>
      <c r="J273" s="169" t="s">
        <v>818</v>
      </c>
      <c r="K273" s="174">
        <v>32182.6</v>
      </c>
      <c r="L273" s="169" t="s">
        <v>122</v>
      </c>
      <c r="M273" s="175" t="s">
        <v>531</v>
      </c>
    </row>
    <row r="274" spans="2:13" ht="45" x14ac:dyDescent="0.2">
      <c r="B274" s="285">
        <v>257</v>
      </c>
      <c r="C274" s="169" t="s">
        <v>722</v>
      </c>
      <c r="D274" s="169" t="s">
        <v>194</v>
      </c>
      <c r="E274" s="144" t="s">
        <v>779</v>
      </c>
      <c r="F274" s="169"/>
      <c r="G274" s="172" t="s">
        <v>473</v>
      </c>
      <c r="H274" s="169" t="s">
        <v>690</v>
      </c>
      <c r="I274" s="169" t="s">
        <v>780</v>
      </c>
      <c r="J274" s="169" t="s">
        <v>819</v>
      </c>
      <c r="K274" s="174">
        <v>2587.1999999999998</v>
      </c>
      <c r="L274" s="169" t="s">
        <v>122</v>
      </c>
      <c r="M274" s="175" t="s">
        <v>531</v>
      </c>
    </row>
    <row r="275" spans="2:13" ht="60" x14ac:dyDescent="0.2">
      <c r="B275" s="285">
        <v>258</v>
      </c>
      <c r="C275" s="169" t="s">
        <v>723</v>
      </c>
      <c r="D275" s="169" t="s">
        <v>194</v>
      </c>
      <c r="E275" s="144" t="s">
        <v>779</v>
      </c>
      <c r="F275" s="169"/>
      <c r="G275" s="172" t="s">
        <v>473</v>
      </c>
      <c r="H275" s="169" t="s">
        <v>690</v>
      </c>
      <c r="I275" s="169" t="s">
        <v>780</v>
      </c>
      <c r="J275" s="169" t="s">
        <v>820</v>
      </c>
      <c r="K275" s="174">
        <v>44540.71</v>
      </c>
      <c r="L275" s="169" t="s">
        <v>122</v>
      </c>
      <c r="M275" s="175" t="s">
        <v>531</v>
      </c>
    </row>
    <row r="276" spans="2:13" ht="45" x14ac:dyDescent="0.2">
      <c r="B276" s="285">
        <v>259</v>
      </c>
      <c r="C276" s="169" t="s">
        <v>724</v>
      </c>
      <c r="D276" s="169" t="s">
        <v>194</v>
      </c>
      <c r="E276" s="144" t="s">
        <v>779</v>
      </c>
      <c r="F276" s="169"/>
      <c r="G276" s="172" t="s">
        <v>473</v>
      </c>
      <c r="H276" s="169" t="s">
        <v>690</v>
      </c>
      <c r="I276" s="169" t="s">
        <v>780</v>
      </c>
      <c r="J276" s="169" t="s">
        <v>818</v>
      </c>
      <c r="K276" s="174">
        <v>31803.200000000001</v>
      </c>
      <c r="L276" s="169" t="s">
        <v>122</v>
      </c>
      <c r="M276" s="175" t="s">
        <v>531</v>
      </c>
    </row>
    <row r="277" spans="2:13" ht="60" x14ac:dyDescent="0.2">
      <c r="B277" s="285">
        <v>260</v>
      </c>
      <c r="C277" s="169" t="s">
        <v>725</v>
      </c>
      <c r="D277" s="169" t="s">
        <v>194</v>
      </c>
      <c r="E277" s="144" t="s">
        <v>779</v>
      </c>
      <c r="F277" s="169"/>
      <c r="G277" s="172" t="s">
        <v>473</v>
      </c>
      <c r="H277" s="169" t="s">
        <v>690</v>
      </c>
      <c r="I277" s="169" t="s">
        <v>780</v>
      </c>
      <c r="J277" s="169" t="s">
        <v>821</v>
      </c>
      <c r="K277" s="174">
        <v>2357.69</v>
      </c>
      <c r="L277" s="169" t="s">
        <v>122</v>
      </c>
      <c r="M277" s="175" t="s">
        <v>531</v>
      </c>
    </row>
    <row r="278" spans="2:13" ht="60" x14ac:dyDescent="0.2">
      <c r="B278" s="285">
        <v>261</v>
      </c>
      <c r="C278" s="169" t="s">
        <v>726</v>
      </c>
      <c r="D278" s="169" t="s">
        <v>194</v>
      </c>
      <c r="E278" s="144" t="s">
        <v>779</v>
      </c>
      <c r="F278" s="169"/>
      <c r="G278" s="172" t="s">
        <v>473</v>
      </c>
      <c r="H278" s="169" t="s">
        <v>690</v>
      </c>
      <c r="I278" s="169" t="s">
        <v>780</v>
      </c>
      <c r="J278" s="169" t="s">
        <v>810</v>
      </c>
      <c r="K278" s="174">
        <v>10228.129999999999</v>
      </c>
      <c r="L278" s="169" t="s">
        <v>122</v>
      </c>
      <c r="M278" s="175" t="s">
        <v>531</v>
      </c>
    </row>
    <row r="279" spans="2:13" ht="60" x14ac:dyDescent="0.2">
      <c r="B279" s="285">
        <v>262</v>
      </c>
      <c r="C279" s="169" t="s">
        <v>822</v>
      </c>
      <c r="D279" s="169" t="s">
        <v>194</v>
      </c>
      <c r="E279" s="144" t="s">
        <v>779</v>
      </c>
      <c r="F279" s="169"/>
      <c r="G279" s="172" t="s">
        <v>473</v>
      </c>
      <c r="H279" s="169" t="s">
        <v>690</v>
      </c>
      <c r="I279" s="169" t="s">
        <v>780</v>
      </c>
      <c r="J279" s="169" t="s">
        <v>823</v>
      </c>
      <c r="K279" s="174">
        <v>5984</v>
      </c>
      <c r="L279" s="169" t="s">
        <v>122</v>
      </c>
      <c r="M279" s="175" t="s">
        <v>531</v>
      </c>
    </row>
    <row r="280" spans="2:13" ht="60" x14ac:dyDescent="0.2">
      <c r="B280" s="285">
        <v>263</v>
      </c>
      <c r="C280" s="169" t="s">
        <v>824</v>
      </c>
      <c r="D280" s="169" t="s">
        <v>194</v>
      </c>
      <c r="E280" s="144" t="s">
        <v>779</v>
      </c>
      <c r="F280" s="176"/>
      <c r="G280" s="172" t="s">
        <v>473</v>
      </c>
      <c r="H280" s="169" t="s">
        <v>690</v>
      </c>
      <c r="I280" s="169" t="s">
        <v>780</v>
      </c>
      <c r="J280" s="169" t="s">
        <v>825</v>
      </c>
      <c r="K280" s="174">
        <v>23843.05</v>
      </c>
      <c r="L280" s="169" t="s">
        <v>122</v>
      </c>
      <c r="M280" s="175" t="s">
        <v>531</v>
      </c>
    </row>
    <row r="281" spans="2:13" ht="60" x14ac:dyDescent="0.2">
      <c r="B281" s="285">
        <v>264</v>
      </c>
      <c r="C281" s="169" t="s">
        <v>729</v>
      </c>
      <c r="D281" s="169" t="s">
        <v>194</v>
      </c>
      <c r="E281" s="144" t="s">
        <v>779</v>
      </c>
      <c r="F281" s="177"/>
      <c r="G281" s="172" t="s">
        <v>473</v>
      </c>
      <c r="H281" s="169" t="s">
        <v>690</v>
      </c>
      <c r="I281" s="169" t="s">
        <v>780</v>
      </c>
      <c r="J281" s="169" t="s">
        <v>826</v>
      </c>
      <c r="K281" s="174">
        <v>3558.5</v>
      </c>
      <c r="L281" s="169" t="s">
        <v>122</v>
      </c>
      <c r="M281" s="175" t="s">
        <v>531</v>
      </c>
    </row>
    <row r="282" spans="2:13" ht="60" x14ac:dyDescent="0.2">
      <c r="B282" s="285">
        <v>265</v>
      </c>
      <c r="C282" s="169" t="s">
        <v>777</v>
      </c>
      <c r="D282" s="169" t="s">
        <v>194</v>
      </c>
      <c r="E282" s="144" t="s">
        <v>779</v>
      </c>
      <c r="F282" s="169"/>
      <c r="G282" s="172" t="s">
        <v>473</v>
      </c>
      <c r="H282" s="169" t="s">
        <v>690</v>
      </c>
      <c r="I282" s="169" t="s">
        <v>780</v>
      </c>
      <c r="J282" s="169" t="s">
        <v>827</v>
      </c>
      <c r="K282" s="174">
        <v>23843.05</v>
      </c>
      <c r="L282" s="169" t="s">
        <v>122</v>
      </c>
      <c r="M282" s="175" t="s">
        <v>531</v>
      </c>
    </row>
    <row r="283" spans="2:13" ht="60" x14ac:dyDescent="0.2">
      <c r="B283" s="285">
        <v>266</v>
      </c>
      <c r="C283" s="169" t="s">
        <v>828</v>
      </c>
      <c r="D283" s="169" t="s">
        <v>194</v>
      </c>
      <c r="E283" s="144" t="s">
        <v>779</v>
      </c>
      <c r="F283" s="176"/>
      <c r="G283" s="172" t="s">
        <v>473</v>
      </c>
      <c r="H283" s="169" t="s">
        <v>690</v>
      </c>
      <c r="I283" s="169" t="s">
        <v>780</v>
      </c>
      <c r="J283" s="169" t="s">
        <v>829</v>
      </c>
      <c r="K283" s="174">
        <v>11602.25</v>
      </c>
      <c r="L283" s="169" t="s">
        <v>122</v>
      </c>
      <c r="M283" s="175" t="s">
        <v>531</v>
      </c>
    </row>
    <row r="284" spans="2:13" ht="60" x14ac:dyDescent="0.2">
      <c r="B284" s="285">
        <v>267</v>
      </c>
      <c r="C284" s="169" t="s">
        <v>730</v>
      </c>
      <c r="D284" s="169" t="s">
        <v>194</v>
      </c>
      <c r="E284" s="144" t="s">
        <v>779</v>
      </c>
      <c r="F284" s="169"/>
      <c r="G284" s="172" t="s">
        <v>473</v>
      </c>
      <c r="H284" s="169" t="s">
        <v>690</v>
      </c>
      <c r="I284" s="169" t="s">
        <v>780</v>
      </c>
      <c r="J284" s="169" t="s">
        <v>830</v>
      </c>
      <c r="K284" s="174">
        <v>20040.68</v>
      </c>
      <c r="L284" s="169" t="s">
        <v>122</v>
      </c>
      <c r="M284" s="175" t="s">
        <v>531</v>
      </c>
    </row>
    <row r="285" spans="2:13" ht="60" x14ac:dyDescent="0.2">
      <c r="B285" s="285">
        <v>268</v>
      </c>
      <c r="C285" s="169" t="s">
        <v>731</v>
      </c>
      <c r="D285" s="169" t="s">
        <v>194</v>
      </c>
      <c r="E285" s="144" t="s">
        <v>779</v>
      </c>
      <c r="F285" s="169"/>
      <c r="G285" s="172" t="s">
        <v>473</v>
      </c>
      <c r="H285" s="169" t="s">
        <v>690</v>
      </c>
      <c r="I285" s="169" t="s">
        <v>780</v>
      </c>
      <c r="J285" s="169" t="s">
        <v>831</v>
      </c>
      <c r="K285" s="174">
        <v>22407</v>
      </c>
      <c r="L285" s="169" t="s">
        <v>122</v>
      </c>
      <c r="M285" s="175" t="s">
        <v>531</v>
      </c>
    </row>
    <row r="286" spans="2:13" ht="60" x14ac:dyDescent="0.2">
      <c r="B286" s="285">
        <v>269</v>
      </c>
      <c r="C286" s="169" t="s">
        <v>732</v>
      </c>
      <c r="D286" s="169" t="s">
        <v>194</v>
      </c>
      <c r="E286" s="144" t="s">
        <v>779</v>
      </c>
      <c r="F286" s="169"/>
      <c r="G286" s="172" t="s">
        <v>473</v>
      </c>
      <c r="H286" s="169" t="s">
        <v>690</v>
      </c>
      <c r="I286" s="169" t="s">
        <v>780</v>
      </c>
      <c r="J286" s="169" t="s">
        <v>832</v>
      </c>
      <c r="K286" s="174">
        <v>2901.68</v>
      </c>
      <c r="L286" s="169" t="s">
        <v>122</v>
      </c>
      <c r="M286" s="175" t="s">
        <v>531</v>
      </c>
    </row>
    <row r="287" spans="2:13" ht="60" x14ac:dyDescent="0.2">
      <c r="B287" s="285">
        <v>270</v>
      </c>
      <c r="C287" s="169" t="s">
        <v>833</v>
      </c>
      <c r="D287" s="169" t="s">
        <v>194</v>
      </c>
      <c r="E287" s="144" t="s">
        <v>779</v>
      </c>
      <c r="F287" s="169"/>
      <c r="G287" s="172" t="s">
        <v>473</v>
      </c>
      <c r="H287" s="169" t="s">
        <v>690</v>
      </c>
      <c r="I287" s="169" t="s">
        <v>780</v>
      </c>
      <c r="J287" s="169" t="s">
        <v>826</v>
      </c>
      <c r="K287" s="174">
        <v>1942.14</v>
      </c>
      <c r="L287" s="169" t="s">
        <v>122</v>
      </c>
      <c r="M287" s="175" t="s">
        <v>531</v>
      </c>
    </row>
    <row r="288" spans="2:13" ht="60" x14ac:dyDescent="0.2">
      <c r="B288" s="285">
        <v>271</v>
      </c>
      <c r="C288" s="169" t="s">
        <v>737</v>
      </c>
      <c r="D288" s="169" t="s">
        <v>194</v>
      </c>
      <c r="E288" s="144" t="s">
        <v>779</v>
      </c>
      <c r="F288" s="169"/>
      <c r="G288" s="172" t="s">
        <v>473</v>
      </c>
      <c r="H288" s="169" t="s">
        <v>690</v>
      </c>
      <c r="I288" s="169" t="s">
        <v>780</v>
      </c>
      <c r="J288" s="169" t="s">
        <v>834</v>
      </c>
      <c r="K288" s="174">
        <v>2896.74</v>
      </c>
      <c r="L288" s="169" t="s">
        <v>122</v>
      </c>
      <c r="M288" s="175" t="s">
        <v>531</v>
      </c>
    </row>
    <row r="289" spans="2:13" ht="60" x14ac:dyDescent="0.2">
      <c r="B289" s="285">
        <v>272</v>
      </c>
      <c r="C289" s="169" t="s">
        <v>835</v>
      </c>
      <c r="D289" s="169" t="s">
        <v>194</v>
      </c>
      <c r="E289" s="144" t="s">
        <v>779</v>
      </c>
      <c r="F289" s="176"/>
      <c r="G289" s="172" t="s">
        <v>473</v>
      </c>
      <c r="H289" s="169" t="s">
        <v>690</v>
      </c>
      <c r="I289" s="169" t="s">
        <v>780</v>
      </c>
      <c r="J289" s="169" t="s">
        <v>836</v>
      </c>
      <c r="K289" s="174">
        <v>17271.27</v>
      </c>
      <c r="L289" s="169" t="s">
        <v>122</v>
      </c>
      <c r="M289" s="175" t="s">
        <v>531</v>
      </c>
    </row>
    <row r="290" spans="2:13" ht="60" x14ac:dyDescent="0.2">
      <c r="B290" s="285">
        <v>273</v>
      </c>
      <c r="C290" s="169" t="s">
        <v>738</v>
      </c>
      <c r="D290" s="169" t="s">
        <v>194</v>
      </c>
      <c r="E290" s="144" t="s">
        <v>779</v>
      </c>
      <c r="F290" s="176"/>
      <c r="G290" s="172" t="s">
        <v>473</v>
      </c>
      <c r="H290" s="169" t="s">
        <v>690</v>
      </c>
      <c r="I290" s="169" t="s">
        <v>780</v>
      </c>
      <c r="J290" s="169" t="s">
        <v>837</v>
      </c>
      <c r="K290" s="174">
        <v>20713.740000000002</v>
      </c>
      <c r="L290" s="169" t="s">
        <v>122</v>
      </c>
      <c r="M290" s="175" t="s">
        <v>531</v>
      </c>
    </row>
    <row r="291" spans="2:13" ht="60" x14ac:dyDescent="0.2">
      <c r="B291" s="285">
        <v>274</v>
      </c>
      <c r="C291" s="169" t="s">
        <v>739</v>
      </c>
      <c r="D291" s="169" t="s">
        <v>194</v>
      </c>
      <c r="E291" s="144" t="s">
        <v>779</v>
      </c>
      <c r="F291" s="169"/>
      <c r="G291" s="172" t="s">
        <v>473</v>
      </c>
      <c r="H291" s="169" t="s">
        <v>690</v>
      </c>
      <c r="I291" s="169" t="s">
        <v>780</v>
      </c>
      <c r="J291" s="169" t="s">
        <v>838</v>
      </c>
      <c r="K291" s="174">
        <v>2876.06</v>
      </c>
      <c r="L291" s="169" t="s">
        <v>122</v>
      </c>
      <c r="M291" s="175" t="s">
        <v>531</v>
      </c>
    </row>
    <row r="292" spans="2:13" ht="60" x14ac:dyDescent="0.2">
      <c r="B292" s="285">
        <v>275</v>
      </c>
      <c r="C292" s="169" t="s">
        <v>740</v>
      </c>
      <c r="D292" s="169" t="s">
        <v>194</v>
      </c>
      <c r="E292" s="144" t="s">
        <v>779</v>
      </c>
      <c r="F292" s="169"/>
      <c r="G292" s="172" t="s">
        <v>473</v>
      </c>
      <c r="H292" s="169" t="s">
        <v>690</v>
      </c>
      <c r="I292" s="169" t="s">
        <v>780</v>
      </c>
      <c r="J292" s="169" t="s">
        <v>839</v>
      </c>
      <c r="K292" s="174">
        <v>13844.58</v>
      </c>
      <c r="L292" s="169" t="s">
        <v>122</v>
      </c>
      <c r="M292" s="175" t="s">
        <v>531</v>
      </c>
    </row>
    <row r="293" spans="2:13" ht="60" x14ac:dyDescent="0.2">
      <c r="B293" s="285">
        <v>276</v>
      </c>
      <c r="C293" s="169" t="s">
        <v>840</v>
      </c>
      <c r="D293" s="169" t="s">
        <v>194</v>
      </c>
      <c r="E293" s="144" t="s">
        <v>779</v>
      </c>
      <c r="F293" s="169"/>
      <c r="G293" s="172" t="s">
        <v>473</v>
      </c>
      <c r="H293" s="169" t="s">
        <v>690</v>
      </c>
      <c r="I293" s="169" t="s">
        <v>780</v>
      </c>
      <c r="J293" s="169" t="s">
        <v>841</v>
      </c>
      <c r="K293" s="174">
        <v>6435</v>
      </c>
      <c r="L293" s="169" t="s">
        <v>122</v>
      </c>
      <c r="M293" s="175" t="s">
        <v>531</v>
      </c>
    </row>
    <row r="294" spans="2:13" ht="60" x14ac:dyDescent="0.2">
      <c r="B294" s="285">
        <v>277</v>
      </c>
      <c r="C294" s="169" t="s">
        <v>842</v>
      </c>
      <c r="D294" s="169" t="s">
        <v>194</v>
      </c>
      <c r="E294" s="144" t="s">
        <v>779</v>
      </c>
      <c r="F294" s="176"/>
      <c r="G294" s="172" t="s">
        <v>473</v>
      </c>
      <c r="H294" s="169" t="s">
        <v>690</v>
      </c>
      <c r="I294" s="169" t="s">
        <v>780</v>
      </c>
      <c r="J294" s="169" t="s">
        <v>843</v>
      </c>
      <c r="K294" s="174">
        <v>7856.82</v>
      </c>
      <c r="L294" s="169" t="s">
        <v>122</v>
      </c>
      <c r="M294" s="175" t="s">
        <v>531</v>
      </c>
    </row>
    <row r="295" spans="2:13" ht="60" x14ac:dyDescent="0.2">
      <c r="B295" s="285">
        <v>278</v>
      </c>
      <c r="C295" s="169" t="s">
        <v>741</v>
      </c>
      <c r="D295" s="169" t="s">
        <v>194</v>
      </c>
      <c r="E295" s="144" t="s">
        <v>779</v>
      </c>
      <c r="F295" s="169"/>
      <c r="G295" s="172" t="s">
        <v>473</v>
      </c>
      <c r="H295" s="169" t="s">
        <v>690</v>
      </c>
      <c r="I295" s="169" t="s">
        <v>780</v>
      </c>
      <c r="J295" s="169" t="s">
        <v>844</v>
      </c>
      <c r="K295" s="174">
        <v>9351.1</v>
      </c>
      <c r="L295" s="169" t="s">
        <v>122</v>
      </c>
      <c r="M295" s="175" t="s">
        <v>531</v>
      </c>
    </row>
    <row r="296" spans="2:13" ht="60" x14ac:dyDescent="0.2">
      <c r="B296" s="285">
        <v>279</v>
      </c>
      <c r="C296" s="169" t="s">
        <v>743</v>
      </c>
      <c r="D296" s="169" t="s">
        <v>194</v>
      </c>
      <c r="E296" s="144" t="s">
        <v>779</v>
      </c>
      <c r="F296" s="169"/>
      <c r="G296" s="172" t="s">
        <v>473</v>
      </c>
      <c r="H296" s="169" t="s">
        <v>690</v>
      </c>
      <c r="I296" s="169" t="s">
        <v>780</v>
      </c>
      <c r="J296" s="169" t="s">
        <v>845</v>
      </c>
      <c r="K296" s="174">
        <v>7227</v>
      </c>
      <c r="L296" s="169" t="s">
        <v>122</v>
      </c>
      <c r="M296" s="175" t="s">
        <v>531</v>
      </c>
    </row>
    <row r="297" spans="2:13" ht="60" x14ac:dyDescent="0.2">
      <c r="B297" s="285">
        <v>280</v>
      </c>
      <c r="C297" s="169" t="s">
        <v>846</v>
      </c>
      <c r="D297" s="169" t="s">
        <v>194</v>
      </c>
      <c r="E297" s="144" t="s">
        <v>779</v>
      </c>
      <c r="F297" s="169"/>
      <c r="G297" s="172" t="s">
        <v>473</v>
      </c>
      <c r="H297" s="169" t="s">
        <v>690</v>
      </c>
      <c r="I297" s="169" t="s">
        <v>780</v>
      </c>
      <c r="J297" s="169" t="s">
        <v>847</v>
      </c>
      <c r="K297" s="174">
        <v>19518.400000000001</v>
      </c>
      <c r="L297" s="169" t="s">
        <v>122</v>
      </c>
      <c r="M297" s="175" t="s">
        <v>531</v>
      </c>
    </row>
    <row r="298" spans="2:13" ht="45" x14ac:dyDescent="0.2">
      <c r="B298" s="285">
        <v>281</v>
      </c>
      <c r="C298" s="169" t="s">
        <v>744</v>
      </c>
      <c r="D298" s="169" t="s">
        <v>194</v>
      </c>
      <c r="E298" s="144" t="s">
        <v>779</v>
      </c>
      <c r="F298" s="169"/>
      <c r="G298" s="172" t="s">
        <v>473</v>
      </c>
      <c r="H298" s="169" t="s">
        <v>690</v>
      </c>
      <c r="I298" s="169" t="s">
        <v>780</v>
      </c>
      <c r="J298" s="169" t="s">
        <v>781</v>
      </c>
      <c r="K298" s="174">
        <v>16115.73</v>
      </c>
      <c r="L298" s="169" t="s">
        <v>122</v>
      </c>
      <c r="M298" s="175" t="s">
        <v>531</v>
      </c>
    </row>
    <row r="299" spans="2:13" ht="60" x14ac:dyDescent="0.2">
      <c r="B299" s="285">
        <v>282</v>
      </c>
      <c r="C299" s="169" t="s">
        <v>848</v>
      </c>
      <c r="D299" s="169" t="s">
        <v>194</v>
      </c>
      <c r="E299" s="144" t="s">
        <v>779</v>
      </c>
      <c r="F299" s="169"/>
      <c r="G299" s="172" t="s">
        <v>473</v>
      </c>
      <c r="H299" s="169" t="s">
        <v>690</v>
      </c>
      <c r="I299" s="169" t="s">
        <v>780</v>
      </c>
      <c r="J299" s="169" t="s">
        <v>849</v>
      </c>
      <c r="K299" s="174">
        <v>9041.7800000000007</v>
      </c>
      <c r="L299" s="169" t="s">
        <v>122</v>
      </c>
      <c r="M299" s="175" t="s">
        <v>531</v>
      </c>
    </row>
    <row r="300" spans="2:13" ht="45" x14ac:dyDescent="0.2">
      <c r="B300" s="285">
        <v>283</v>
      </c>
      <c r="C300" s="169" t="s">
        <v>745</v>
      </c>
      <c r="D300" s="169" t="s">
        <v>194</v>
      </c>
      <c r="E300" s="144" t="s">
        <v>779</v>
      </c>
      <c r="F300" s="169"/>
      <c r="G300" s="172" t="s">
        <v>473</v>
      </c>
      <c r="H300" s="169" t="s">
        <v>690</v>
      </c>
      <c r="I300" s="169" t="s">
        <v>780</v>
      </c>
      <c r="J300" s="169" t="s">
        <v>781</v>
      </c>
      <c r="K300" s="174">
        <v>3662.18</v>
      </c>
      <c r="L300" s="169" t="s">
        <v>122</v>
      </c>
      <c r="M300" s="175" t="s">
        <v>531</v>
      </c>
    </row>
    <row r="301" spans="2:13" ht="60" x14ac:dyDescent="0.2">
      <c r="B301" s="285">
        <v>284</v>
      </c>
      <c r="C301" s="169" t="s">
        <v>850</v>
      </c>
      <c r="D301" s="169" t="s">
        <v>194</v>
      </c>
      <c r="E301" s="144" t="s">
        <v>779</v>
      </c>
      <c r="F301" s="169"/>
      <c r="G301" s="172" t="s">
        <v>473</v>
      </c>
      <c r="H301" s="169" t="s">
        <v>690</v>
      </c>
      <c r="I301" s="169" t="s">
        <v>780</v>
      </c>
      <c r="J301" s="169" t="s">
        <v>851</v>
      </c>
      <c r="K301" s="174">
        <v>9279.6</v>
      </c>
      <c r="L301" s="169" t="s">
        <v>122</v>
      </c>
      <c r="M301" s="175" t="s">
        <v>531</v>
      </c>
    </row>
    <row r="302" spans="2:13" ht="60" x14ac:dyDescent="0.2">
      <c r="B302" s="285">
        <v>285</v>
      </c>
      <c r="C302" s="169" t="s">
        <v>852</v>
      </c>
      <c r="D302" s="169" t="s">
        <v>194</v>
      </c>
      <c r="E302" s="144" t="s">
        <v>779</v>
      </c>
      <c r="F302" s="169"/>
      <c r="G302" s="172" t="s">
        <v>473</v>
      </c>
      <c r="H302" s="169" t="s">
        <v>690</v>
      </c>
      <c r="I302" s="169" t="s">
        <v>780</v>
      </c>
      <c r="J302" s="169" t="s">
        <v>853</v>
      </c>
      <c r="K302" s="174">
        <v>9553.89</v>
      </c>
      <c r="L302" s="169" t="s">
        <v>122</v>
      </c>
      <c r="M302" s="175" t="s">
        <v>531</v>
      </c>
    </row>
    <row r="303" spans="2:13" ht="60" x14ac:dyDescent="0.2">
      <c r="B303" s="285">
        <v>286</v>
      </c>
      <c r="C303" s="169" t="s">
        <v>775</v>
      </c>
      <c r="D303" s="169" t="s">
        <v>194</v>
      </c>
      <c r="E303" s="144" t="s">
        <v>779</v>
      </c>
      <c r="F303" s="169"/>
      <c r="G303" s="172" t="s">
        <v>473</v>
      </c>
      <c r="H303" s="169" t="s">
        <v>690</v>
      </c>
      <c r="I303" s="169" t="s">
        <v>780</v>
      </c>
      <c r="J303" s="169" t="s">
        <v>854</v>
      </c>
      <c r="K303" s="174">
        <v>15036.47</v>
      </c>
      <c r="L303" s="169" t="s">
        <v>122</v>
      </c>
      <c r="M303" s="175" t="s">
        <v>531</v>
      </c>
    </row>
    <row r="304" spans="2:13" ht="60" x14ac:dyDescent="0.2">
      <c r="B304" s="285">
        <v>287</v>
      </c>
      <c r="C304" s="169" t="s">
        <v>746</v>
      </c>
      <c r="D304" s="169" t="s">
        <v>194</v>
      </c>
      <c r="E304" s="144" t="s">
        <v>779</v>
      </c>
      <c r="F304" s="169"/>
      <c r="G304" s="172" t="s">
        <v>473</v>
      </c>
      <c r="H304" s="169" t="s">
        <v>690</v>
      </c>
      <c r="I304" s="169" t="s">
        <v>780</v>
      </c>
      <c r="J304" s="169" t="s">
        <v>855</v>
      </c>
      <c r="K304" s="174">
        <v>15188.03</v>
      </c>
      <c r="L304" s="169" t="s">
        <v>122</v>
      </c>
      <c r="M304" s="175" t="s">
        <v>531</v>
      </c>
    </row>
    <row r="305" spans="2:13" ht="60" x14ac:dyDescent="0.2">
      <c r="B305" s="285">
        <v>288</v>
      </c>
      <c r="C305" s="169" t="s">
        <v>747</v>
      </c>
      <c r="D305" s="169" t="s">
        <v>194</v>
      </c>
      <c r="E305" s="144" t="s">
        <v>779</v>
      </c>
      <c r="F305" s="169"/>
      <c r="G305" s="172" t="s">
        <v>473</v>
      </c>
      <c r="H305" s="169" t="s">
        <v>690</v>
      </c>
      <c r="I305" s="169" t="s">
        <v>780</v>
      </c>
      <c r="J305" s="169" t="s">
        <v>856</v>
      </c>
      <c r="K305" s="174">
        <v>6401.18</v>
      </c>
      <c r="L305" s="169" t="s">
        <v>122</v>
      </c>
      <c r="M305" s="175" t="s">
        <v>531</v>
      </c>
    </row>
    <row r="306" spans="2:13" ht="60" x14ac:dyDescent="0.2">
      <c r="B306" s="285">
        <v>289</v>
      </c>
      <c r="C306" s="169" t="s">
        <v>748</v>
      </c>
      <c r="D306" s="169" t="s">
        <v>194</v>
      </c>
      <c r="E306" s="144" t="s">
        <v>779</v>
      </c>
      <c r="F306" s="169"/>
      <c r="G306" s="172" t="s">
        <v>473</v>
      </c>
      <c r="H306" s="169" t="s">
        <v>690</v>
      </c>
      <c r="I306" s="169" t="s">
        <v>780</v>
      </c>
      <c r="J306" s="169" t="s">
        <v>857</v>
      </c>
      <c r="K306" s="174">
        <v>4922.5</v>
      </c>
      <c r="L306" s="169" t="s">
        <v>122</v>
      </c>
      <c r="M306" s="175" t="s">
        <v>531</v>
      </c>
    </row>
    <row r="307" spans="2:13" ht="60" x14ac:dyDescent="0.2">
      <c r="B307" s="285">
        <v>290</v>
      </c>
      <c r="C307" s="169" t="s">
        <v>749</v>
      </c>
      <c r="D307" s="169" t="s">
        <v>194</v>
      </c>
      <c r="E307" s="144" t="s">
        <v>779</v>
      </c>
      <c r="F307" s="169"/>
      <c r="G307" s="172" t="s">
        <v>473</v>
      </c>
      <c r="H307" s="169" t="s">
        <v>690</v>
      </c>
      <c r="I307" s="169" t="s">
        <v>780</v>
      </c>
      <c r="J307" s="169" t="s">
        <v>858</v>
      </c>
      <c r="K307" s="174">
        <v>4210.8</v>
      </c>
      <c r="L307" s="169" t="s">
        <v>122</v>
      </c>
      <c r="M307" s="175" t="s">
        <v>531</v>
      </c>
    </row>
    <row r="308" spans="2:13" ht="60" x14ac:dyDescent="0.2">
      <c r="B308" s="285">
        <v>291</v>
      </c>
      <c r="C308" s="169" t="s">
        <v>859</v>
      </c>
      <c r="D308" s="169" t="s">
        <v>194</v>
      </c>
      <c r="E308" s="144" t="s">
        <v>779</v>
      </c>
      <c r="F308" s="169"/>
      <c r="G308" s="172" t="s">
        <v>473</v>
      </c>
      <c r="H308" s="169" t="s">
        <v>690</v>
      </c>
      <c r="I308" s="169" t="s">
        <v>780</v>
      </c>
      <c r="J308" s="169" t="s">
        <v>860</v>
      </c>
      <c r="K308" s="174">
        <v>12982.2</v>
      </c>
      <c r="L308" s="169" t="s">
        <v>122</v>
      </c>
      <c r="M308" s="175" t="s">
        <v>531</v>
      </c>
    </row>
    <row r="309" spans="2:13" ht="60" x14ac:dyDescent="0.2">
      <c r="B309" s="285">
        <v>292</v>
      </c>
      <c r="C309" s="169" t="s">
        <v>861</v>
      </c>
      <c r="D309" s="169" t="s">
        <v>194</v>
      </c>
      <c r="E309" s="144" t="s">
        <v>779</v>
      </c>
      <c r="F309" s="169"/>
      <c r="G309" s="172" t="s">
        <v>473</v>
      </c>
      <c r="H309" s="169" t="s">
        <v>690</v>
      </c>
      <c r="I309" s="169" t="s">
        <v>780</v>
      </c>
      <c r="J309" s="169" t="s">
        <v>862</v>
      </c>
      <c r="K309" s="174">
        <v>18031.419999999998</v>
      </c>
      <c r="L309" s="169" t="s">
        <v>122</v>
      </c>
      <c r="M309" s="175" t="s">
        <v>531</v>
      </c>
    </row>
    <row r="310" spans="2:13" ht="60" x14ac:dyDescent="0.2">
      <c r="B310" s="285">
        <v>293</v>
      </c>
      <c r="C310" s="169" t="s">
        <v>750</v>
      </c>
      <c r="D310" s="169" t="s">
        <v>194</v>
      </c>
      <c r="E310" s="144" t="s">
        <v>779</v>
      </c>
      <c r="F310" s="169"/>
      <c r="G310" s="172" t="s">
        <v>473</v>
      </c>
      <c r="H310" s="169" t="s">
        <v>690</v>
      </c>
      <c r="I310" s="169" t="s">
        <v>780</v>
      </c>
      <c r="J310" s="169" t="s">
        <v>863</v>
      </c>
      <c r="K310" s="174">
        <v>22675.18</v>
      </c>
      <c r="L310" s="169" t="s">
        <v>122</v>
      </c>
      <c r="M310" s="175" t="s">
        <v>531</v>
      </c>
    </row>
    <row r="311" spans="2:13" ht="60" x14ac:dyDescent="0.2">
      <c r="B311" s="285">
        <v>294</v>
      </c>
      <c r="C311" s="169" t="s">
        <v>751</v>
      </c>
      <c r="D311" s="169" t="s">
        <v>194</v>
      </c>
      <c r="E311" s="144" t="s">
        <v>779</v>
      </c>
      <c r="F311" s="169"/>
      <c r="G311" s="172" t="s">
        <v>473</v>
      </c>
      <c r="H311" s="169" t="s">
        <v>690</v>
      </c>
      <c r="I311" s="169" t="s">
        <v>780</v>
      </c>
      <c r="J311" s="169" t="s">
        <v>864</v>
      </c>
      <c r="K311" s="174">
        <v>1894.75</v>
      </c>
      <c r="L311" s="169" t="s">
        <v>122</v>
      </c>
      <c r="M311" s="175" t="s">
        <v>531</v>
      </c>
    </row>
    <row r="312" spans="2:13" ht="60" x14ac:dyDescent="0.2">
      <c r="B312" s="285">
        <v>295</v>
      </c>
      <c r="C312" s="169" t="s">
        <v>752</v>
      </c>
      <c r="D312" s="169" t="s">
        <v>194</v>
      </c>
      <c r="E312" s="144" t="s">
        <v>779</v>
      </c>
      <c r="F312" s="169"/>
      <c r="G312" s="172" t="s">
        <v>473</v>
      </c>
      <c r="H312" s="169" t="s">
        <v>690</v>
      </c>
      <c r="I312" s="169" t="s">
        <v>780</v>
      </c>
      <c r="J312" s="169" t="s">
        <v>865</v>
      </c>
      <c r="K312" s="174">
        <v>12689.53</v>
      </c>
      <c r="L312" s="169" t="s">
        <v>122</v>
      </c>
      <c r="M312" s="175" t="s">
        <v>531</v>
      </c>
    </row>
    <row r="313" spans="2:13" ht="60" x14ac:dyDescent="0.2">
      <c r="B313" s="285">
        <v>296</v>
      </c>
      <c r="C313" s="169" t="s">
        <v>753</v>
      </c>
      <c r="D313" s="169" t="s">
        <v>194</v>
      </c>
      <c r="E313" s="144" t="s">
        <v>779</v>
      </c>
      <c r="F313" s="169"/>
      <c r="G313" s="172" t="s">
        <v>473</v>
      </c>
      <c r="H313" s="169" t="s">
        <v>690</v>
      </c>
      <c r="I313" s="169" t="s">
        <v>780</v>
      </c>
      <c r="J313" s="169" t="s">
        <v>866</v>
      </c>
      <c r="K313" s="174">
        <v>32166.86</v>
      </c>
      <c r="L313" s="169" t="s">
        <v>122</v>
      </c>
      <c r="M313" s="175" t="s">
        <v>531</v>
      </c>
    </row>
    <row r="314" spans="2:13" ht="60" x14ac:dyDescent="0.2">
      <c r="B314" s="285">
        <v>297</v>
      </c>
      <c r="C314" s="169" t="s">
        <v>754</v>
      </c>
      <c r="D314" s="169" t="s">
        <v>194</v>
      </c>
      <c r="E314" s="144" t="s">
        <v>779</v>
      </c>
      <c r="F314" s="169"/>
      <c r="G314" s="172" t="s">
        <v>473</v>
      </c>
      <c r="H314" s="169" t="s">
        <v>690</v>
      </c>
      <c r="I314" s="169" t="s">
        <v>780</v>
      </c>
      <c r="J314" s="169" t="s">
        <v>867</v>
      </c>
      <c r="K314" s="174">
        <v>4255.68</v>
      </c>
      <c r="L314" s="169" t="s">
        <v>122</v>
      </c>
      <c r="M314" s="175" t="s">
        <v>531</v>
      </c>
    </row>
    <row r="315" spans="2:13" ht="60" x14ac:dyDescent="0.2">
      <c r="B315" s="285">
        <v>298</v>
      </c>
      <c r="C315" s="169" t="s">
        <v>772</v>
      </c>
      <c r="D315" s="169" t="s">
        <v>194</v>
      </c>
      <c r="E315" s="144" t="s">
        <v>779</v>
      </c>
      <c r="F315" s="169"/>
      <c r="G315" s="172" t="s">
        <v>473</v>
      </c>
      <c r="H315" s="169" t="s">
        <v>690</v>
      </c>
      <c r="I315" s="169" t="s">
        <v>780</v>
      </c>
      <c r="J315" s="169" t="s">
        <v>868</v>
      </c>
      <c r="K315" s="174">
        <v>50273.3</v>
      </c>
      <c r="L315" s="169" t="s">
        <v>122</v>
      </c>
      <c r="M315" s="175" t="s">
        <v>531</v>
      </c>
    </row>
    <row r="316" spans="2:13" ht="45" x14ac:dyDescent="0.2">
      <c r="B316" s="285">
        <v>299</v>
      </c>
      <c r="C316" s="169" t="s">
        <v>755</v>
      </c>
      <c r="D316" s="169" t="s">
        <v>194</v>
      </c>
      <c r="E316" s="144" t="s">
        <v>779</v>
      </c>
      <c r="F316" s="169"/>
      <c r="G316" s="172" t="s">
        <v>473</v>
      </c>
      <c r="H316" s="169" t="s">
        <v>690</v>
      </c>
      <c r="I316" s="169" t="s">
        <v>780</v>
      </c>
      <c r="J316" s="169" t="s">
        <v>781</v>
      </c>
      <c r="K316" s="174">
        <v>43619.51</v>
      </c>
      <c r="L316" s="169" t="s">
        <v>122</v>
      </c>
      <c r="M316" s="175" t="s">
        <v>531</v>
      </c>
    </row>
    <row r="317" spans="2:13" ht="60" x14ac:dyDescent="0.2">
      <c r="B317" s="285">
        <v>300</v>
      </c>
      <c r="C317" s="169" t="s">
        <v>756</v>
      </c>
      <c r="D317" s="169" t="s">
        <v>194</v>
      </c>
      <c r="E317" s="144" t="s">
        <v>779</v>
      </c>
      <c r="F317" s="169"/>
      <c r="G317" s="172" t="s">
        <v>473</v>
      </c>
      <c r="H317" s="169" t="s">
        <v>690</v>
      </c>
      <c r="I317" s="169" t="s">
        <v>780</v>
      </c>
      <c r="J317" s="169" t="s">
        <v>869</v>
      </c>
      <c r="K317" s="174">
        <v>5502.86</v>
      </c>
      <c r="L317" s="169" t="s">
        <v>122</v>
      </c>
      <c r="M317" s="175" t="s">
        <v>531</v>
      </c>
    </row>
    <row r="318" spans="2:13" ht="60" x14ac:dyDescent="0.2">
      <c r="B318" s="285">
        <v>301</v>
      </c>
      <c r="C318" s="169" t="s">
        <v>757</v>
      </c>
      <c r="D318" s="169" t="s">
        <v>194</v>
      </c>
      <c r="E318" s="144" t="s">
        <v>779</v>
      </c>
      <c r="F318" s="169"/>
      <c r="G318" s="172" t="s">
        <v>473</v>
      </c>
      <c r="H318" s="169" t="s">
        <v>690</v>
      </c>
      <c r="I318" s="169" t="s">
        <v>780</v>
      </c>
      <c r="J318" s="169" t="s">
        <v>870</v>
      </c>
      <c r="K318" s="174">
        <v>12083.56</v>
      </c>
      <c r="L318" s="169" t="s">
        <v>122</v>
      </c>
      <c r="M318" s="175" t="s">
        <v>531</v>
      </c>
    </row>
    <row r="319" spans="2:13" ht="60" x14ac:dyDescent="0.2">
      <c r="B319" s="285">
        <v>302</v>
      </c>
      <c r="C319" s="169" t="s">
        <v>758</v>
      </c>
      <c r="D319" s="169" t="s">
        <v>194</v>
      </c>
      <c r="E319" s="144" t="s">
        <v>779</v>
      </c>
      <c r="F319" s="169"/>
      <c r="G319" s="172" t="s">
        <v>473</v>
      </c>
      <c r="H319" s="169" t="s">
        <v>690</v>
      </c>
      <c r="I319" s="169" t="s">
        <v>780</v>
      </c>
      <c r="J319" s="169" t="s">
        <v>871</v>
      </c>
      <c r="K319" s="174">
        <v>6468</v>
      </c>
      <c r="L319" s="169" t="s">
        <v>122</v>
      </c>
      <c r="M319" s="175" t="s">
        <v>531</v>
      </c>
    </row>
    <row r="320" spans="2:13" ht="45" x14ac:dyDescent="0.2">
      <c r="B320" s="285">
        <v>303</v>
      </c>
      <c r="C320" s="169" t="s">
        <v>759</v>
      </c>
      <c r="D320" s="169" t="s">
        <v>194</v>
      </c>
      <c r="E320" s="144" t="s">
        <v>779</v>
      </c>
      <c r="F320" s="169"/>
      <c r="G320" s="172" t="s">
        <v>473</v>
      </c>
      <c r="H320" s="169" t="s">
        <v>690</v>
      </c>
      <c r="I320" s="169" t="s">
        <v>780</v>
      </c>
      <c r="J320" s="169" t="s">
        <v>872</v>
      </c>
      <c r="K320" s="174">
        <v>44293.04</v>
      </c>
      <c r="L320" s="169" t="s">
        <v>122</v>
      </c>
      <c r="M320" s="175" t="s">
        <v>531</v>
      </c>
    </row>
    <row r="321" spans="2:13" ht="60" x14ac:dyDescent="0.2">
      <c r="B321" s="285">
        <v>304</v>
      </c>
      <c r="C321" s="169" t="s">
        <v>760</v>
      </c>
      <c r="D321" s="169" t="s">
        <v>194</v>
      </c>
      <c r="E321" s="144" t="s">
        <v>779</v>
      </c>
      <c r="F321" s="176"/>
      <c r="G321" s="172" t="s">
        <v>473</v>
      </c>
      <c r="H321" s="169" t="s">
        <v>690</v>
      </c>
      <c r="I321" s="169" t="s">
        <v>780</v>
      </c>
      <c r="J321" s="169" t="s">
        <v>873</v>
      </c>
      <c r="K321" s="174">
        <v>3094.86</v>
      </c>
      <c r="L321" s="169" t="s">
        <v>122</v>
      </c>
      <c r="M321" s="175" t="s">
        <v>531</v>
      </c>
    </row>
    <row r="322" spans="2:13" s="58" customFormat="1" ht="60" x14ac:dyDescent="0.2">
      <c r="B322" s="285">
        <v>305</v>
      </c>
      <c r="C322" s="169" t="s">
        <v>761</v>
      </c>
      <c r="D322" s="169" t="s">
        <v>194</v>
      </c>
      <c r="E322" s="144" t="s">
        <v>779</v>
      </c>
      <c r="F322" s="169"/>
      <c r="G322" s="172" t="s">
        <v>473</v>
      </c>
      <c r="H322" s="169" t="s">
        <v>690</v>
      </c>
      <c r="I322" s="169" t="s">
        <v>780</v>
      </c>
      <c r="J322" s="169" t="s">
        <v>874</v>
      </c>
      <c r="K322" s="174">
        <v>8897.1299999999992</v>
      </c>
      <c r="L322" s="169" t="s">
        <v>122</v>
      </c>
      <c r="M322" s="175" t="s">
        <v>531</v>
      </c>
    </row>
    <row r="323" spans="2:13" ht="60" x14ac:dyDescent="0.2">
      <c r="B323" s="285">
        <v>306</v>
      </c>
      <c r="C323" s="169" t="s">
        <v>762</v>
      </c>
      <c r="D323" s="169" t="s">
        <v>194</v>
      </c>
      <c r="E323" s="144" t="s">
        <v>779</v>
      </c>
      <c r="F323" s="169"/>
      <c r="G323" s="172" t="s">
        <v>473</v>
      </c>
      <c r="H323" s="169" t="s">
        <v>690</v>
      </c>
      <c r="I323" s="169" t="s">
        <v>780</v>
      </c>
      <c r="J323" s="169" t="s">
        <v>875</v>
      </c>
      <c r="K323" s="174">
        <v>6542.8</v>
      </c>
      <c r="L323" s="169" t="s">
        <v>122</v>
      </c>
      <c r="M323" s="178" t="s">
        <v>531</v>
      </c>
    </row>
    <row r="324" spans="2:13" ht="60" x14ac:dyDescent="0.2">
      <c r="B324" s="285">
        <v>307</v>
      </c>
      <c r="C324" s="169" t="s">
        <v>876</v>
      </c>
      <c r="D324" s="169" t="s">
        <v>194</v>
      </c>
      <c r="E324" s="144" t="s">
        <v>779</v>
      </c>
      <c r="F324" s="169"/>
      <c r="G324" s="172" t="s">
        <v>473</v>
      </c>
      <c r="H324" s="169" t="s">
        <v>690</v>
      </c>
      <c r="I324" s="169" t="s">
        <v>780</v>
      </c>
      <c r="J324" s="169" t="s">
        <v>841</v>
      </c>
      <c r="K324" s="174">
        <v>1796.85</v>
      </c>
      <c r="L324" s="169" t="s">
        <v>122</v>
      </c>
      <c r="M324" s="175" t="s">
        <v>531</v>
      </c>
    </row>
    <row r="325" spans="2:13" ht="60" x14ac:dyDescent="0.2">
      <c r="B325" s="285">
        <v>308</v>
      </c>
      <c r="C325" s="169" t="s">
        <v>763</v>
      </c>
      <c r="D325" s="169" t="s">
        <v>194</v>
      </c>
      <c r="E325" s="144" t="s">
        <v>779</v>
      </c>
      <c r="F325" s="169"/>
      <c r="G325" s="172" t="s">
        <v>473</v>
      </c>
      <c r="H325" s="169" t="s">
        <v>690</v>
      </c>
      <c r="I325" s="169" t="s">
        <v>780</v>
      </c>
      <c r="J325" s="169" t="s">
        <v>877</v>
      </c>
      <c r="K325" s="174">
        <v>11506</v>
      </c>
      <c r="L325" s="169" t="s">
        <v>122</v>
      </c>
      <c r="M325" s="175" t="s">
        <v>531</v>
      </c>
    </row>
    <row r="326" spans="2:13" ht="60" x14ac:dyDescent="0.2">
      <c r="B326" s="285">
        <v>309</v>
      </c>
      <c r="C326" s="169" t="s">
        <v>878</v>
      </c>
      <c r="D326" s="169" t="s">
        <v>194</v>
      </c>
      <c r="E326" s="144" t="s">
        <v>779</v>
      </c>
      <c r="F326" s="169"/>
      <c r="G326" s="172" t="s">
        <v>473</v>
      </c>
      <c r="H326" s="169" t="s">
        <v>690</v>
      </c>
      <c r="I326" s="169" t="s">
        <v>780</v>
      </c>
      <c r="J326" s="169" t="s">
        <v>879</v>
      </c>
      <c r="K326" s="174">
        <v>7917.8</v>
      </c>
      <c r="L326" s="169" t="s">
        <v>122</v>
      </c>
      <c r="M326" s="175" t="s">
        <v>531</v>
      </c>
    </row>
    <row r="327" spans="2:13" ht="60" x14ac:dyDescent="0.2">
      <c r="B327" s="285">
        <v>310</v>
      </c>
      <c r="C327" s="169" t="s">
        <v>764</v>
      </c>
      <c r="D327" s="169" t="s">
        <v>194</v>
      </c>
      <c r="E327" s="144" t="s">
        <v>779</v>
      </c>
      <c r="F327" s="169"/>
      <c r="G327" s="172" t="s">
        <v>473</v>
      </c>
      <c r="H327" s="169" t="s">
        <v>690</v>
      </c>
      <c r="I327" s="169" t="s">
        <v>780</v>
      </c>
      <c r="J327" s="169" t="s">
        <v>880</v>
      </c>
      <c r="K327" s="174">
        <v>4628.3599999999997</v>
      </c>
      <c r="L327" s="169" t="s">
        <v>122</v>
      </c>
      <c r="M327" s="175" t="s">
        <v>531</v>
      </c>
    </row>
    <row r="328" spans="2:13" ht="60" x14ac:dyDescent="0.2">
      <c r="B328" s="285">
        <v>311</v>
      </c>
      <c r="C328" s="169" t="s">
        <v>765</v>
      </c>
      <c r="D328" s="169" t="s">
        <v>194</v>
      </c>
      <c r="E328" s="144" t="s">
        <v>779</v>
      </c>
      <c r="F328" s="169"/>
      <c r="G328" s="172" t="s">
        <v>473</v>
      </c>
      <c r="H328" s="169" t="s">
        <v>690</v>
      </c>
      <c r="I328" s="169" t="s">
        <v>780</v>
      </c>
      <c r="J328" s="169" t="s">
        <v>844</v>
      </c>
      <c r="K328" s="174">
        <v>3618.87</v>
      </c>
      <c r="L328" s="169" t="s">
        <v>122</v>
      </c>
      <c r="M328" s="175" t="s">
        <v>531</v>
      </c>
    </row>
    <row r="329" spans="2:13" ht="60" x14ac:dyDescent="0.2">
      <c r="B329" s="285">
        <v>312</v>
      </c>
      <c r="C329" s="169" t="s">
        <v>767</v>
      </c>
      <c r="D329" s="169" t="s">
        <v>194</v>
      </c>
      <c r="E329" s="144" t="s">
        <v>779</v>
      </c>
      <c r="F329" s="169"/>
      <c r="G329" s="172" t="s">
        <v>473</v>
      </c>
      <c r="H329" s="169" t="s">
        <v>690</v>
      </c>
      <c r="I329" s="169" t="s">
        <v>780</v>
      </c>
      <c r="J329" s="169" t="s">
        <v>881</v>
      </c>
      <c r="K329" s="174">
        <v>23661.99</v>
      </c>
      <c r="L329" s="169" t="s">
        <v>122</v>
      </c>
      <c r="M329" s="175" t="s">
        <v>531</v>
      </c>
    </row>
    <row r="330" spans="2:13" ht="60" x14ac:dyDescent="0.2">
      <c r="B330" s="285">
        <v>313</v>
      </c>
      <c r="C330" s="169" t="s">
        <v>882</v>
      </c>
      <c r="D330" s="169" t="s">
        <v>194</v>
      </c>
      <c r="E330" s="144" t="s">
        <v>779</v>
      </c>
      <c r="F330" s="169"/>
      <c r="G330" s="172" t="s">
        <v>473</v>
      </c>
      <c r="H330" s="169" t="s">
        <v>690</v>
      </c>
      <c r="I330" s="169" t="s">
        <v>780</v>
      </c>
      <c r="J330" s="169" t="s">
        <v>883</v>
      </c>
      <c r="K330" s="174">
        <v>3027.2</v>
      </c>
      <c r="L330" s="169" t="s">
        <v>122</v>
      </c>
      <c r="M330" s="175" t="s">
        <v>531</v>
      </c>
    </row>
    <row r="331" spans="2:13" ht="60" x14ac:dyDescent="0.2">
      <c r="B331" s="285">
        <v>314</v>
      </c>
      <c r="C331" s="169" t="s">
        <v>768</v>
      </c>
      <c r="D331" s="169" t="s">
        <v>194</v>
      </c>
      <c r="E331" s="144" t="s">
        <v>779</v>
      </c>
      <c r="F331" s="169"/>
      <c r="G331" s="172" t="s">
        <v>473</v>
      </c>
      <c r="H331" s="169" t="s">
        <v>690</v>
      </c>
      <c r="I331" s="169" t="s">
        <v>780</v>
      </c>
      <c r="J331" s="169" t="s">
        <v>838</v>
      </c>
      <c r="K331" s="174">
        <v>16790.91</v>
      </c>
      <c r="L331" s="169" t="s">
        <v>122</v>
      </c>
      <c r="M331" s="175" t="s">
        <v>531</v>
      </c>
    </row>
    <row r="332" spans="2:13" ht="60" x14ac:dyDescent="0.2">
      <c r="B332" s="285">
        <v>315</v>
      </c>
      <c r="C332" s="169" t="s">
        <v>769</v>
      </c>
      <c r="D332" s="169" t="s">
        <v>194</v>
      </c>
      <c r="E332" s="144" t="s">
        <v>779</v>
      </c>
      <c r="F332" s="169"/>
      <c r="G332" s="172" t="s">
        <v>473</v>
      </c>
      <c r="H332" s="169" t="s">
        <v>690</v>
      </c>
      <c r="I332" s="169" t="s">
        <v>780</v>
      </c>
      <c r="J332" s="169" t="s">
        <v>866</v>
      </c>
      <c r="K332" s="174">
        <v>30751.599999999999</v>
      </c>
      <c r="L332" s="169" t="s">
        <v>122</v>
      </c>
      <c r="M332" s="175" t="s">
        <v>531</v>
      </c>
    </row>
    <row r="333" spans="2:13" ht="60" x14ac:dyDescent="0.2">
      <c r="B333" s="285">
        <v>316</v>
      </c>
      <c r="C333" s="169" t="s">
        <v>770</v>
      </c>
      <c r="D333" s="169" t="s">
        <v>194</v>
      </c>
      <c r="E333" s="144" t="s">
        <v>779</v>
      </c>
      <c r="F333" s="177"/>
      <c r="G333" s="172" t="s">
        <v>473</v>
      </c>
      <c r="H333" s="169" t="s">
        <v>690</v>
      </c>
      <c r="I333" s="169" t="s">
        <v>780</v>
      </c>
      <c r="J333" s="169" t="s">
        <v>884</v>
      </c>
      <c r="K333" s="174">
        <v>43492.9</v>
      </c>
      <c r="L333" s="169" t="s">
        <v>122</v>
      </c>
      <c r="M333" s="175" t="s">
        <v>531</v>
      </c>
    </row>
    <row r="334" spans="2:13" ht="60" x14ac:dyDescent="0.2">
      <c r="B334" s="285">
        <v>317</v>
      </c>
      <c r="C334" s="169" t="s">
        <v>771</v>
      </c>
      <c r="D334" s="169" t="s">
        <v>194</v>
      </c>
      <c r="E334" s="144" t="s">
        <v>779</v>
      </c>
      <c r="F334" s="169"/>
      <c r="G334" s="172" t="s">
        <v>473</v>
      </c>
      <c r="H334" s="169" t="s">
        <v>690</v>
      </c>
      <c r="I334" s="169" t="s">
        <v>780</v>
      </c>
      <c r="J334" s="169" t="s">
        <v>885</v>
      </c>
      <c r="K334" s="174">
        <v>26878.5</v>
      </c>
      <c r="L334" s="169" t="s">
        <v>122</v>
      </c>
      <c r="M334" s="175" t="s">
        <v>531</v>
      </c>
    </row>
    <row r="335" spans="2:13" ht="60" x14ac:dyDescent="0.2">
      <c r="B335" s="285">
        <v>318</v>
      </c>
      <c r="C335" s="169" t="s">
        <v>727</v>
      </c>
      <c r="D335" s="169" t="s">
        <v>194</v>
      </c>
      <c r="E335" s="144" t="s">
        <v>779</v>
      </c>
      <c r="F335" s="169"/>
      <c r="G335" s="172" t="s">
        <v>473</v>
      </c>
      <c r="H335" s="169" t="s">
        <v>690</v>
      </c>
      <c r="I335" s="169" t="s">
        <v>780</v>
      </c>
      <c r="J335" s="169" t="s">
        <v>854</v>
      </c>
      <c r="K335" s="174">
        <v>14135.61</v>
      </c>
      <c r="L335" s="169" t="s">
        <v>122</v>
      </c>
      <c r="M335" s="175" t="s">
        <v>531</v>
      </c>
    </row>
    <row r="336" spans="2:13" ht="45" x14ac:dyDescent="0.2">
      <c r="B336" s="285">
        <v>319</v>
      </c>
      <c r="C336" s="169" t="s">
        <v>688</v>
      </c>
      <c r="D336" s="169" t="s">
        <v>194</v>
      </c>
      <c r="E336" s="169" t="s">
        <v>886</v>
      </c>
      <c r="F336" s="176"/>
      <c r="G336" s="172" t="s">
        <v>473</v>
      </c>
      <c r="H336" s="169" t="s">
        <v>690</v>
      </c>
      <c r="I336" s="169" t="s">
        <v>887</v>
      </c>
      <c r="J336" s="169">
        <v>12</v>
      </c>
      <c r="K336" s="174">
        <v>5682.16</v>
      </c>
      <c r="L336" s="169" t="s">
        <v>153</v>
      </c>
      <c r="M336" s="175" t="s">
        <v>531</v>
      </c>
    </row>
    <row r="337" spans="2:13" ht="45" x14ac:dyDescent="0.2">
      <c r="B337" s="285">
        <v>320</v>
      </c>
      <c r="C337" s="169" t="s">
        <v>692</v>
      </c>
      <c r="D337" s="169" t="s">
        <v>194</v>
      </c>
      <c r="E337" s="169" t="s">
        <v>886</v>
      </c>
      <c r="F337" s="169"/>
      <c r="G337" s="172" t="s">
        <v>473</v>
      </c>
      <c r="H337" s="169" t="s">
        <v>690</v>
      </c>
      <c r="I337" s="169" t="s">
        <v>887</v>
      </c>
      <c r="J337" s="169">
        <v>12</v>
      </c>
      <c r="K337" s="174">
        <v>5808</v>
      </c>
      <c r="L337" s="169" t="s">
        <v>153</v>
      </c>
      <c r="M337" s="175" t="s">
        <v>531</v>
      </c>
    </row>
    <row r="338" spans="2:13" ht="45" x14ac:dyDescent="0.2">
      <c r="B338" s="285">
        <v>321</v>
      </c>
      <c r="C338" s="169" t="s">
        <v>783</v>
      </c>
      <c r="D338" s="169" t="s">
        <v>194</v>
      </c>
      <c r="E338" s="169" t="s">
        <v>886</v>
      </c>
      <c r="F338" s="169"/>
      <c r="G338" s="172" t="s">
        <v>473</v>
      </c>
      <c r="H338" s="169" t="s">
        <v>690</v>
      </c>
      <c r="I338" s="169" t="s">
        <v>887</v>
      </c>
      <c r="J338" s="169">
        <v>12</v>
      </c>
      <c r="K338" s="174">
        <v>13068</v>
      </c>
      <c r="L338" s="169" t="s">
        <v>153</v>
      </c>
      <c r="M338" s="175" t="s">
        <v>531</v>
      </c>
    </row>
    <row r="339" spans="2:13" ht="45" x14ac:dyDescent="0.2">
      <c r="B339" s="285">
        <v>322</v>
      </c>
      <c r="C339" s="169" t="s">
        <v>693</v>
      </c>
      <c r="D339" s="169" t="s">
        <v>194</v>
      </c>
      <c r="E339" s="169" t="s">
        <v>886</v>
      </c>
      <c r="F339" s="169"/>
      <c r="G339" s="172" t="s">
        <v>473</v>
      </c>
      <c r="H339" s="169" t="s">
        <v>690</v>
      </c>
      <c r="I339" s="169" t="s">
        <v>887</v>
      </c>
      <c r="J339" s="169">
        <v>12</v>
      </c>
      <c r="K339" s="174">
        <v>5517.6</v>
      </c>
      <c r="L339" s="169" t="s">
        <v>153</v>
      </c>
      <c r="M339" s="175" t="s">
        <v>531</v>
      </c>
    </row>
    <row r="340" spans="2:13" ht="45" x14ac:dyDescent="0.2">
      <c r="B340" s="285">
        <v>323</v>
      </c>
      <c r="C340" s="169" t="s">
        <v>888</v>
      </c>
      <c r="D340" s="169" t="s">
        <v>194</v>
      </c>
      <c r="E340" s="169" t="s">
        <v>886</v>
      </c>
      <c r="F340" s="169"/>
      <c r="G340" s="172" t="s">
        <v>473</v>
      </c>
      <c r="H340" s="169" t="s">
        <v>690</v>
      </c>
      <c r="I340" s="169" t="s">
        <v>887</v>
      </c>
      <c r="J340" s="169">
        <v>12</v>
      </c>
      <c r="K340" s="174">
        <v>1593.57</v>
      </c>
      <c r="L340" s="169" t="s">
        <v>153</v>
      </c>
      <c r="M340" s="175" t="s">
        <v>531</v>
      </c>
    </row>
    <row r="341" spans="2:13" ht="45" x14ac:dyDescent="0.2">
      <c r="B341" s="285">
        <v>324</v>
      </c>
      <c r="C341" s="169" t="s">
        <v>694</v>
      </c>
      <c r="D341" s="169" t="s">
        <v>194</v>
      </c>
      <c r="E341" s="169" t="s">
        <v>886</v>
      </c>
      <c r="F341" s="169"/>
      <c r="G341" s="172" t="s">
        <v>473</v>
      </c>
      <c r="H341" s="169" t="s">
        <v>690</v>
      </c>
      <c r="I341" s="169" t="s">
        <v>887</v>
      </c>
      <c r="J341" s="169">
        <v>12</v>
      </c>
      <c r="K341" s="174">
        <v>9280.7000000000007</v>
      </c>
      <c r="L341" s="169" t="s">
        <v>153</v>
      </c>
      <c r="M341" s="175" t="s">
        <v>531</v>
      </c>
    </row>
    <row r="342" spans="2:13" ht="45" x14ac:dyDescent="0.2">
      <c r="B342" s="285">
        <v>325</v>
      </c>
      <c r="C342" s="169" t="s">
        <v>695</v>
      </c>
      <c r="D342" s="169" t="s">
        <v>194</v>
      </c>
      <c r="E342" s="169" t="s">
        <v>886</v>
      </c>
      <c r="F342" s="169"/>
      <c r="G342" s="172" t="s">
        <v>473</v>
      </c>
      <c r="H342" s="169" t="s">
        <v>690</v>
      </c>
      <c r="I342" s="169" t="s">
        <v>887</v>
      </c>
      <c r="J342" s="169">
        <v>12</v>
      </c>
      <c r="K342" s="174">
        <v>7986</v>
      </c>
      <c r="L342" s="169" t="s">
        <v>153</v>
      </c>
      <c r="M342" s="175" t="s">
        <v>531</v>
      </c>
    </row>
    <row r="343" spans="2:13" ht="45" x14ac:dyDescent="0.2">
      <c r="B343" s="285">
        <v>326</v>
      </c>
      <c r="C343" s="169" t="s">
        <v>696</v>
      </c>
      <c r="D343" s="169" t="s">
        <v>194</v>
      </c>
      <c r="E343" s="169" t="s">
        <v>886</v>
      </c>
      <c r="F343" s="169"/>
      <c r="G343" s="172" t="s">
        <v>473</v>
      </c>
      <c r="H343" s="169" t="s">
        <v>690</v>
      </c>
      <c r="I343" s="169" t="s">
        <v>887</v>
      </c>
      <c r="J343" s="169">
        <v>12</v>
      </c>
      <c r="K343" s="174">
        <v>25361.599999999999</v>
      </c>
      <c r="L343" s="169" t="s">
        <v>153</v>
      </c>
      <c r="M343" s="175" t="s">
        <v>531</v>
      </c>
    </row>
    <row r="344" spans="2:13" ht="45" x14ac:dyDescent="0.2">
      <c r="B344" s="285">
        <v>327</v>
      </c>
      <c r="C344" s="169" t="s">
        <v>773</v>
      </c>
      <c r="D344" s="169" t="s">
        <v>194</v>
      </c>
      <c r="E344" s="169" t="s">
        <v>886</v>
      </c>
      <c r="F344" s="169"/>
      <c r="G344" s="172" t="s">
        <v>473</v>
      </c>
      <c r="H344" s="169" t="s">
        <v>690</v>
      </c>
      <c r="I344" s="169" t="s">
        <v>887</v>
      </c>
      <c r="J344" s="169">
        <v>12</v>
      </c>
      <c r="K344" s="174">
        <v>10890</v>
      </c>
      <c r="L344" s="169" t="s">
        <v>153</v>
      </c>
      <c r="M344" s="175" t="s">
        <v>531</v>
      </c>
    </row>
    <row r="345" spans="2:13" ht="45" x14ac:dyDescent="0.2">
      <c r="B345" s="285">
        <v>328</v>
      </c>
      <c r="C345" s="169" t="s">
        <v>697</v>
      </c>
      <c r="D345" s="169" t="s">
        <v>194</v>
      </c>
      <c r="E345" s="169" t="s">
        <v>886</v>
      </c>
      <c r="F345" s="169"/>
      <c r="G345" s="172" t="s">
        <v>473</v>
      </c>
      <c r="H345" s="169" t="s">
        <v>690</v>
      </c>
      <c r="I345" s="169" t="s">
        <v>887</v>
      </c>
      <c r="J345" s="169">
        <v>12</v>
      </c>
      <c r="K345" s="174">
        <v>12632.4</v>
      </c>
      <c r="L345" s="169" t="s">
        <v>153</v>
      </c>
      <c r="M345" s="175" t="s">
        <v>531</v>
      </c>
    </row>
    <row r="346" spans="2:13" ht="45" x14ac:dyDescent="0.2">
      <c r="B346" s="285">
        <v>329</v>
      </c>
      <c r="C346" s="169" t="s">
        <v>698</v>
      </c>
      <c r="D346" s="169" t="s">
        <v>194</v>
      </c>
      <c r="E346" s="169" t="s">
        <v>886</v>
      </c>
      <c r="F346" s="169"/>
      <c r="G346" s="172" t="s">
        <v>473</v>
      </c>
      <c r="H346" s="169" t="s">
        <v>690</v>
      </c>
      <c r="I346" s="169" t="s">
        <v>887</v>
      </c>
      <c r="J346" s="169">
        <v>12</v>
      </c>
      <c r="K346" s="174">
        <v>8769.2000000000007</v>
      </c>
      <c r="L346" s="169" t="s">
        <v>153</v>
      </c>
      <c r="M346" s="175" t="s">
        <v>531</v>
      </c>
    </row>
    <row r="347" spans="2:13" ht="45" x14ac:dyDescent="0.2">
      <c r="B347" s="285">
        <v>330</v>
      </c>
      <c r="C347" s="169" t="s">
        <v>699</v>
      </c>
      <c r="D347" s="169" t="s">
        <v>194</v>
      </c>
      <c r="E347" s="169" t="s">
        <v>886</v>
      </c>
      <c r="F347" s="169"/>
      <c r="G347" s="172" t="s">
        <v>473</v>
      </c>
      <c r="H347" s="169" t="s">
        <v>690</v>
      </c>
      <c r="I347" s="169" t="s">
        <v>887</v>
      </c>
      <c r="J347" s="169">
        <v>12</v>
      </c>
      <c r="K347" s="174">
        <v>8905.6</v>
      </c>
      <c r="L347" s="169" t="s">
        <v>153</v>
      </c>
      <c r="M347" s="175" t="s">
        <v>531</v>
      </c>
    </row>
    <row r="348" spans="2:13" ht="45" x14ac:dyDescent="0.2">
      <c r="B348" s="285">
        <v>331</v>
      </c>
      <c r="C348" s="169" t="s">
        <v>774</v>
      </c>
      <c r="D348" s="169" t="s">
        <v>194</v>
      </c>
      <c r="E348" s="169" t="s">
        <v>886</v>
      </c>
      <c r="F348" s="176"/>
      <c r="G348" s="172" t="s">
        <v>473</v>
      </c>
      <c r="H348" s="169" t="s">
        <v>690</v>
      </c>
      <c r="I348" s="169" t="s">
        <v>887</v>
      </c>
      <c r="J348" s="169">
        <v>12</v>
      </c>
      <c r="K348" s="174">
        <v>12886.5</v>
      </c>
      <c r="L348" s="169" t="s">
        <v>153</v>
      </c>
      <c r="M348" s="175" t="s">
        <v>531</v>
      </c>
    </row>
    <row r="349" spans="2:13" ht="45" x14ac:dyDescent="0.2">
      <c r="B349" s="285">
        <v>332</v>
      </c>
      <c r="C349" s="169" t="s">
        <v>790</v>
      </c>
      <c r="D349" s="169" t="s">
        <v>194</v>
      </c>
      <c r="E349" s="169" t="s">
        <v>886</v>
      </c>
      <c r="F349" s="169"/>
      <c r="G349" s="172" t="s">
        <v>473</v>
      </c>
      <c r="H349" s="169" t="s">
        <v>690</v>
      </c>
      <c r="I349" s="169" t="s">
        <v>887</v>
      </c>
      <c r="J349" s="169">
        <v>12</v>
      </c>
      <c r="K349" s="174">
        <v>2323.1999999999998</v>
      </c>
      <c r="L349" s="169" t="s">
        <v>153</v>
      </c>
      <c r="M349" s="175" t="s">
        <v>531</v>
      </c>
    </row>
    <row r="350" spans="2:13" ht="45" x14ac:dyDescent="0.2">
      <c r="B350" s="285">
        <v>333</v>
      </c>
      <c r="C350" s="169" t="s">
        <v>792</v>
      </c>
      <c r="D350" s="169" t="s">
        <v>194</v>
      </c>
      <c r="E350" s="169" t="s">
        <v>886</v>
      </c>
      <c r="F350" s="169"/>
      <c r="G350" s="172" t="s">
        <v>473</v>
      </c>
      <c r="H350" s="169" t="s">
        <v>690</v>
      </c>
      <c r="I350" s="169" t="s">
        <v>887</v>
      </c>
      <c r="J350" s="169">
        <v>12</v>
      </c>
      <c r="K350" s="174">
        <v>1258.4000000000001</v>
      </c>
      <c r="L350" s="169" t="s">
        <v>153</v>
      </c>
      <c r="M350" s="175" t="s">
        <v>531</v>
      </c>
    </row>
    <row r="351" spans="2:13" ht="45" x14ac:dyDescent="0.2">
      <c r="B351" s="285">
        <v>334</v>
      </c>
      <c r="C351" s="169" t="s">
        <v>701</v>
      </c>
      <c r="D351" s="169" t="s">
        <v>194</v>
      </c>
      <c r="E351" s="169" t="s">
        <v>886</v>
      </c>
      <c r="F351" s="169"/>
      <c r="G351" s="172" t="s">
        <v>473</v>
      </c>
      <c r="H351" s="169" t="s">
        <v>690</v>
      </c>
      <c r="I351" s="169" t="s">
        <v>887</v>
      </c>
      <c r="J351" s="169">
        <v>12</v>
      </c>
      <c r="K351" s="174">
        <v>9026.6</v>
      </c>
      <c r="L351" s="169" t="s">
        <v>153</v>
      </c>
      <c r="M351" s="175" t="s">
        <v>531</v>
      </c>
    </row>
    <row r="352" spans="2:13" ht="45" x14ac:dyDescent="0.2">
      <c r="B352" s="285">
        <v>335</v>
      </c>
      <c r="C352" s="169" t="s">
        <v>702</v>
      </c>
      <c r="D352" s="169" t="s">
        <v>194</v>
      </c>
      <c r="E352" s="169" t="s">
        <v>886</v>
      </c>
      <c r="F352" s="169"/>
      <c r="G352" s="172" t="s">
        <v>473</v>
      </c>
      <c r="H352" s="169" t="s">
        <v>690</v>
      </c>
      <c r="I352" s="169" t="s">
        <v>887</v>
      </c>
      <c r="J352" s="169">
        <v>12</v>
      </c>
      <c r="K352" s="174">
        <v>13745.6</v>
      </c>
      <c r="L352" s="169" t="s">
        <v>153</v>
      </c>
      <c r="M352" s="175" t="s">
        <v>531</v>
      </c>
    </row>
    <row r="353" spans="2:13" ht="45" x14ac:dyDescent="0.2">
      <c r="B353" s="285">
        <v>336</v>
      </c>
      <c r="C353" s="169" t="s">
        <v>705</v>
      </c>
      <c r="D353" s="169" t="s">
        <v>194</v>
      </c>
      <c r="E353" s="169" t="s">
        <v>886</v>
      </c>
      <c r="F353" s="176"/>
      <c r="G353" s="172" t="s">
        <v>473</v>
      </c>
      <c r="H353" s="169" t="s">
        <v>690</v>
      </c>
      <c r="I353" s="169" t="s">
        <v>887</v>
      </c>
      <c r="J353" s="169">
        <v>12</v>
      </c>
      <c r="K353" s="174">
        <v>45401.81</v>
      </c>
      <c r="L353" s="169" t="s">
        <v>153</v>
      </c>
      <c r="M353" s="175" t="s">
        <v>531</v>
      </c>
    </row>
    <row r="354" spans="2:13" ht="45" x14ac:dyDescent="0.2">
      <c r="B354" s="285">
        <v>337</v>
      </c>
      <c r="C354" s="169" t="s">
        <v>706</v>
      </c>
      <c r="D354" s="169" t="s">
        <v>194</v>
      </c>
      <c r="E354" s="169" t="s">
        <v>886</v>
      </c>
      <c r="F354" s="169"/>
      <c r="G354" s="172" t="s">
        <v>473</v>
      </c>
      <c r="H354" s="169" t="s">
        <v>690</v>
      </c>
      <c r="I354" s="169" t="s">
        <v>887</v>
      </c>
      <c r="J354" s="169">
        <v>12</v>
      </c>
      <c r="K354" s="174">
        <v>4065.6</v>
      </c>
      <c r="L354" s="169" t="s">
        <v>153</v>
      </c>
      <c r="M354" s="175" t="s">
        <v>531</v>
      </c>
    </row>
    <row r="355" spans="2:13" ht="45" x14ac:dyDescent="0.2">
      <c r="B355" s="285">
        <v>338</v>
      </c>
      <c r="C355" s="169" t="s">
        <v>889</v>
      </c>
      <c r="D355" s="169" t="s">
        <v>194</v>
      </c>
      <c r="E355" s="169" t="s">
        <v>886</v>
      </c>
      <c r="F355" s="169"/>
      <c r="G355" s="172" t="s">
        <v>473</v>
      </c>
      <c r="H355" s="169" t="s">
        <v>690</v>
      </c>
      <c r="I355" s="169" t="s">
        <v>887</v>
      </c>
      <c r="J355" s="169">
        <v>12</v>
      </c>
      <c r="K355" s="174">
        <v>18681.3</v>
      </c>
      <c r="L355" s="169" t="s">
        <v>153</v>
      </c>
      <c r="M355" s="175" t="s">
        <v>531</v>
      </c>
    </row>
    <row r="356" spans="2:13" ht="45" x14ac:dyDescent="0.2">
      <c r="B356" s="285">
        <v>339</v>
      </c>
      <c r="C356" s="169" t="s">
        <v>890</v>
      </c>
      <c r="D356" s="169" t="s">
        <v>194</v>
      </c>
      <c r="E356" s="169" t="s">
        <v>886</v>
      </c>
      <c r="F356" s="176"/>
      <c r="G356" s="172" t="s">
        <v>473</v>
      </c>
      <c r="H356" s="169" t="s">
        <v>690</v>
      </c>
      <c r="I356" s="169" t="s">
        <v>887</v>
      </c>
      <c r="J356" s="169">
        <v>12</v>
      </c>
      <c r="K356" s="174">
        <v>33033</v>
      </c>
      <c r="L356" s="169" t="s">
        <v>153</v>
      </c>
      <c r="M356" s="175" t="s">
        <v>531</v>
      </c>
    </row>
    <row r="357" spans="2:13" ht="45" x14ac:dyDescent="0.2">
      <c r="B357" s="285">
        <v>340</v>
      </c>
      <c r="C357" s="169" t="s">
        <v>891</v>
      </c>
      <c r="D357" s="169" t="s">
        <v>194</v>
      </c>
      <c r="E357" s="169" t="s">
        <v>886</v>
      </c>
      <c r="F357" s="169"/>
      <c r="G357" s="172" t="s">
        <v>473</v>
      </c>
      <c r="H357" s="169" t="s">
        <v>690</v>
      </c>
      <c r="I357" s="169" t="s">
        <v>887</v>
      </c>
      <c r="J357" s="169">
        <v>12</v>
      </c>
      <c r="K357" s="174">
        <v>2843.5</v>
      </c>
      <c r="L357" s="169" t="s">
        <v>153</v>
      </c>
      <c r="M357" s="175" t="s">
        <v>531</v>
      </c>
    </row>
    <row r="358" spans="2:13" ht="45" x14ac:dyDescent="0.2">
      <c r="B358" s="285">
        <v>341</v>
      </c>
      <c r="C358" s="169" t="s">
        <v>892</v>
      </c>
      <c r="D358" s="169" t="s">
        <v>194</v>
      </c>
      <c r="E358" s="169" t="s">
        <v>886</v>
      </c>
      <c r="F358" s="176"/>
      <c r="G358" s="172" t="s">
        <v>473</v>
      </c>
      <c r="H358" s="169" t="s">
        <v>690</v>
      </c>
      <c r="I358" s="169" t="s">
        <v>887</v>
      </c>
      <c r="J358" s="169">
        <v>12</v>
      </c>
      <c r="K358" s="174">
        <v>39930</v>
      </c>
      <c r="L358" s="169" t="s">
        <v>153</v>
      </c>
      <c r="M358" s="175" t="s">
        <v>531</v>
      </c>
    </row>
    <row r="359" spans="2:13" ht="45" x14ac:dyDescent="0.2">
      <c r="B359" s="285">
        <v>342</v>
      </c>
      <c r="C359" s="169" t="s">
        <v>707</v>
      </c>
      <c r="D359" s="169" t="s">
        <v>194</v>
      </c>
      <c r="E359" s="169" t="s">
        <v>886</v>
      </c>
      <c r="F359" s="169"/>
      <c r="G359" s="172" t="s">
        <v>473</v>
      </c>
      <c r="H359" s="169" t="s">
        <v>690</v>
      </c>
      <c r="I359" s="169" t="s">
        <v>887</v>
      </c>
      <c r="J359" s="169">
        <v>12</v>
      </c>
      <c r="K359" s="174">
        <v>9317</v>
      </c>
      <c r="L359" s="169" t="s">
        <v>153</v>
      </c>
      <c r="M359" s="175" t="s">
        <v>531</v>
      </c>
    </row>
    <row r="360" spans="2:13" ht="45" x14ac:dyDescent="0.2">
      <c r="B360" s="285">
        <v>343</v>
      </c>
      <c r="C360" s="169" t="s">
        <v>708</v>
      </c>
      <c r="D360" s="169" t="s">
        <v>194</v>
      </c>
      <c r="E360" s="169" t="s">
        <v>886</v>
      </c>
      <c r="F360" s="169"/>
      <c r="G360" s="172" t="s">
        <v>473</v>
      </c>
      <c r="H360" s="169" t="s">
        <v>690</v>
      </c>
      <c r="I360" s="169" t="s">
        <v>887</v>
      </c>
      <c r="J360" s="169">
        <v>12</v>
      </c>
      <c r="K360" s="174">
        <v>16080.9</v>
      </c>
      <c r="L360" s="169" t="s">
        <v>153</v>
      </c>
      <c r="M360" s="175" t="s">
        <v>531</v>
      </c>
    </row>
    <row r="361" spans="2:13" ht="45" x14ac:dyDescent="0.2">
      <c r="B361" s="285">
        <v>344</v>
      </c>
      <c r="C361" s="169" t="s">
        <v>893</v>
      </c>
      <c r="D361" s="169" t="s">
        <v>194</v>
      </c>
      <c r="E361" s="169" t="s">
        <v>886</v>
      </c>
      <c r="F361" s="176"/>
      <c r="G361" s="172" t="s">
        <v>473</v>
      </c>
      <c r="H361" s="169" t="s">
        <v>690</v>
      </c>
      <c r="I361" s="169" t="s">
        <v>887</v>
      </c>
      <c r="J361" s="169">
        <v>12</v>
      </c>
      <c r="K361" s="174">
        <v>25264.799999999999</v>
      </c>
      <c r="L361" s="169" t="s">
        <v>153</v>
      </c>
      <c r="M361" s="175" t="s">
        <v>531</v>
      </c>
    </row>
    <row r="362" spans="2:13" ht="45" x14ac:dyDescent="0.2">
      <c r="B362" s="285">
        <v>345</v>
      </c>
      <c r="C362" s="169" t="s">
        <v>894</v>
      </c>
      <c r="D362" s="169" t="s">
        <v>194</v>
      </c>
      <c r="E362" s="169" t="s">
        <v>895</v>
      </c>
      <c r="F362" s="169"/>
      <c r="G362" s="172" t="s">
        <v>473</v>
      </c>
      <c r="H362" s="169" t="s">
        <v>690</v>
      </c>
      <c r="I362" s="169" t="s">
        <v>887</v>
      </c>
      <c r="J362" s="169">
        <v>12</v>
      </c>
      <c r="K362" s="174">
        <v>39915.480000000003</v>
      </c>
      <c r="L362" s="169" t="s">
        <v>153</v>
      </c>
      <c r="M362" s="175" t="s">
        <v>531</v>
      </c>
    </row>
    <row r="363" spans="2:13" ht="45" x14ac:dyDescent="0.2">
      <c r="B363" s="285">
        <v>346</v>
      </c>
      <c r="C363" s="169" t="s">
        <v>710</v>
      </c>
      <c r="D363" s="169" t="s">
        <v>194</v>
      </c>
      <c r="E363" s="169" t="s">
        <v>886</v>
      </c>
      <c r="F363" s="169"/>
      <c r="G363" s="172" t="s">
        <v>473</v>
      </c>
      <c r="H363" s="169" t="s">
        <v>690</v>
      </c>
      <c r="I363" s="169" t="s">
        <v>887</v>
      </c>
      <c r="J363" s="169">
        <v>12</v>
      </c>
      <c r="K363" s="174">
        <v>20001.3</v>
      </c>
      <c r="L363" s="169" t="s">
        <v>153</v>
      </c>
      <c r="M363" s="175" t="s">
        <v>531</v>
      </c>
    </row>
    <row r="364" spans="2:13" ht="45" x14ac:dyDescent="0.2">
      <c r="B364" s="285">
        <v>347</v>
      </c>
      <c r="C364" s="169" t="s">
        <v>711</v>
      </c>
      <c r="D364" s="169" t="s">
        <v>194</v>
      </c>
      <c r="E364" s="169" t="s">
        <v>886</v>
      </c>
      <c r="F364" s="169"/>
      <c r="G364" s="172" t="s">
        <v>473</v>
      </c>
      <c r="H364" s="169" t="s">
        <v>690</v>
      </c>
      <c r="I364" s="169" t="s">
        <v>887</v>
      </c>
      <c r="J364" s="169">
        <v>12</v>
      </c>
      <c r="K364" s="174">
        <v>44818.400000000001</v>
      </c>
      <c r="L364" s="169" t="s">
        <v>153</v>
      </c>
      <c r="M364" s="175" t="s">
        <v>531</v>
      </c>
    </row>
    <row r="365" spans="2:13" ht="45" x14ac:dyDescent="0.2">
      <c r="B365" s="285">
        <v>348</v>
      </c>
      <c r="C365" s="169" t="s">
        <v>712</v>
      </c>
      <c r="D365" s="169" t="s">
        <v>194</v>
      </c>
      <c r="E365" s="169" t="s">
        <v>886</v>
      </c>
      <c r="F365" s="176"/>
      <c r="G365" s="172" t="s">
        <v>473</v>
      </c>
      <c r="H365" s="169" t="s">
        <v>690</v>
      </c>
      <c r="I365" s="169" t="s">
        <v>887</v>
      </c>
      <c r="J365" s="169">
        <v>12</v>
      </c>
      <c r="K365" s="174">
        <v>50674.8</v>
      </c>
      <c r="L365" s="169" t="s">
        <v>153</v>
      </c>
      <c r="M365" s="175" t="s">
        <v>531</v>
      </c>
    </row>
    <row r="366" spans="2:13" ht="45" x14ac:dyDescent="0.2">
      <c r="B366" s="285">
        <v>349</v>
      </c>
      <c r="C366" s="169" t="s">
        <v>713</v>
      </c>
      <c r="D366" s="169" t="s">
        <v>194</v>
      </c>
      <c r="E366" s="169" t="s">
        <v>886</v>
      </c>
      <c r="F366" s="169"/>
      <c r="G366" s="172" t="s">
        <v>473</v>
      </c>
      <c r="H366" s="169" t="s">
        <v>690</v>
      </c>
      <c r="I366" s="169" t="s">
        <v>887</v>
      </c>
      <c r="J366" s="169">
        <v>12</v>
      </c>
      <c r="K366" s="174">
        <v>6461.4</v>
      </c>
      <c r="L366" s="169" t="s">
        <v>153</v>
      </c>
      <c r="M366" s="175" t="s">
        <v>531</v>
      </c>
    </row>
    <row r="367" spans="2:13" ht="45" x14ac:dyDescent="0.2">
      <c r="B367" s="285">
        <v>350</v>
      </c>
      <c r="C367" s="169" t="s">
        <v>808</v>
      </c>
      <c r="D367" s="169" t="s">
        <v>194</v>
      </c>
      <c r="E367" s="169" t="s">
        <v>886</v>
      </c>
      <c r="F367" s="176"/>
      <c r="G367" s="172" t="s">
        <v>473</v>
      </c>
      <c r="H367" s="169" t="s">
        <v>690</v>
      </c>
      <c r="I367" s="169" t="s">
        <v>887</v>
      </c>
      <c r="J367" s="169">
        <v>12</v>
      </c>
      <c r="K367" s="174">
        <v>10877.9</v>
      </c>
      <c r="L367" s="169" t="s">
        <v>153</v>
      </c>
      <c r="M367" s="175" t="s">
        <v>531</v>
      </c>
    </row>
    <row r="368" spans="2:13" ht="45" x14ac:dyDescent="0.2">
      <c r="B368" s="285">
        <v>351</v>
      </c>
      <c r="C368" s="169" t="s">
        <v>715</v>
      </c>
      <c r="D368" s="169" t="s">
        <v>194</v>
      </c>
      <c r="E368" s="169" t="s">
        <v>886</v>
      </c>
      <c r="F368" s="176"/>
      <c r="G368" s="172" t="s">
        <v>473</v>
      </c>
      <c r="H368" s="169" t="s">
        <v>690</v>
      </c>
      <c r="I368" s="169" t="s">
        <v>887</v>
      </c>
      <c r="J368" s="169">
        <v>12</v>
      </c>
      <c r="K368" s="174">
        <v>6776</v>
      </c>
      <c r="L368" s="169" t="s">
        <v>153</v>
      </c>
      <c r="M368" s="175" t="s">
        <v>531</v>
      </c>
    </row>
    <row r="369" spans="2:13" ht="45" x14ac:dyDescent="0.2">
      <c r="B369" s="285">
        <v>352</v>
      </c>
      <c r="C369" s="169" t="s">
        <v>464</v>
      </c>
      <c r="D369" s="169" t="s">
        <v>194</v>
      </c>
      <c r="E369" s="169" t="s">
        <v>886</v>
      </c>
      <c r="F369" s="176"/>
      <c r="G369" s="172" t="s">
        <v>473</v>
      </c>
      <c r="H369" s="169" t="s">
        <v>690</v>
      </c>
      <c r="I369" s="169" t="s">
        <v>887</v>
      </c>
      <c r="J369" s="169">
        <v>12</v>
      </c>
      <c r="K369" s="174">
        <v>52272</v>
      </c>
      <c r="L369" s="169" t="s">
        <v>153</v>
      </c>
      <c r="M369" s="175" t="s">
        <v>531</v>
      </c>
    </row>
    <row r="370" spans="2:13" ht="45" x14ac:dyDescent="0.2">
      <c r="B370" s="285">
        <v>353</v>
      </c>
      <c r="C370" s="169" t="s">
        <v>716</v>
      </c>
      <c r="D370" s="169" t="s">
        <v>194</v>
      </c>
      <c r="E370" s="169" t="s">
        <v>886</v>
      </c>
      <c r="F370" s="169"/>
      <c r="G370" s="172" t="s">
        <v>473</v>
      </c>
      <c r="H370" s="169" t="s">
        <v>690</v>
      </c>
      <c r="I370" s="169" t="s">
        <v>887</v>
      </c>
      <c r="J370" s="169">
        <v>12</v>
      </c>
      <c r="K370" s="174">
        <v>8712</v>
      </c>
      <c r="L370" s="169" t="s">
        <v>153</v>
      </c>
      <c r="M370" s="175" t="s">
        <v>531</v>
      </c>
    </row>
    <row r="371" spans="2:13" ht="45" x14ac:dyDescent="0.2">
      <c r="B371" s="285">
        <v>354</v>
      </c>
      <c r="C371" s="169" t="s">
        <v>718</v>
      </c>
      <c r="D371" s="169" t="s">
        <v>194</v>
      </c>
      <c r="E371" s="169" t="s">
        <v>886</v>
      </c>
      <c r="F371" s="176"/>
      <c r="G371" s="172" t="s">
        <v>473</v>
      </c>
      <c r="H371" s="169" t="s">
        <v>690</v>
      </c>
      <c r="I371" s="169" t="s">
        <v>887</v>
      </c>
      <c r="J371" s="169">
        <v>12</v>
      </c>
      <c r="K371" s="174">
        <v>10333.4</v>
      </c>
      <c r="L371" s="169" t="s">
        <v>153</v>
      </c>
      <c r="M371" s="175" t="s">
        <v>531</v>
      </c>
    </row>
    <row r="372" spans="2:13" ht="45" x14ac:dyDescent="0.2">
      <c r="B372" s="285">
        <v>355</v>
      </c>
      <c r="C372" s="169" t="s">
        <v>719</v>
      </c>
      <c r="D372" s="169" t="s">
        <v>194</v>
      </c>
      <c r="E372" s="169" t="s">
        <v>886</v>
      </c>
      <c r="F372" s="169"/>
      <c r="G372" s="172" t="s">
        <v>473</v>
      </c>
      <c r="H372" s="169" t="s">
        <v>690</v>
      </c>
      <c r="I372" s="169" t="s">
        <v>887</v>
      </c>
      <c r="J372" s="169">
        <v>12</v>
      </c>
      <c r="K372" s="174">
        <v>7260</v>
      </c>
      <c r="L372" s="169" t="s">
        <v>153</v>
      </c>
      <c r="M372" s="175" t="s">
        <v>531</v>
      </c>
    </row>
    <row r="373" spans="2:13" ht="45" x14ac:dyDescent="0.2">
      <c r="B373" s="285">
        <v>356</v>
      </c>
      <c r="C373" s="169" t="s">
        <v>720</v>
      </c>
      <c r="D373" s="169" t="s">
        <v>194</v>
      </c>
      <c r="E373" s="169" t="s">
        <v>886</v>
      </c>
      <c r="F373" s="169"/>
      <c r="G373" s="172" t="s">
        <v>473</v>
      </c>
      <c r="H373" s="169" t="s">
        <v>690</v>
      </c>
      <c r="I373" s="169" t="s">
        <v>887</v>
      </c>
      <c r="J373" s="169">
        <v>12</v>
      </c>
      <c r="K373" s="174">
        <v>35772</v>
      </c>
      <c r="L373" s="169" t="s">
        <v>153</v>
      </c>
      <c r="M373" s="175" t="s">
        <v>531</v>
      </c>
    </row>
    <row r="374" spans="2:13" ht="45" x14ac:dyDescent="0.2">
      <c r="B374" s="285">
        <v>357</v>
      </c>
      <c r="C374" s="169" t="s">
        <v>778</v>
      </c>
      <c r="D374" s="169" t="s">
        <v>194</v>
      </c>
      <c r="E374" s="169" t="s">
        <v>886</v>
      </c>
      <c r="F374" s="176"/>
      <c r="G374" s="172" t="s">
        <v>473</v>
      </c>
      <c r="H374" s="169" t="s">
        <v>690</v>
      </c>
      <c r="I374" s="169" t="s">
        <v>887</v>
      </c>
      <c r="J374" s="169">
        <v>12</v>
      </c>
      <c r="K374" s="174">
        <v>39857.4</v>
      </c>
      <c r="L374" s="169" t="s">
        <v>153</v>
      </c>
      <c r="M374" s="175" t="s">
        <v>531</v>
      </c>
    </row>
    <row r="375" spans="2:13" ht="45" x14ac:dyDescent="0.2">
      <c r="B375" s="285">
        <v>358</v>
      </c>
      <c r="C375" s="169" t="s">
        <v>721</v>
      </c>
      <c r="D375" s="169" t="s">
        <v>194</v>
      </c>
      <c r="E375" s="169" t="s">
        <v>886</v>
      </c>
      <c r="F375" s="169"/>
      <c r="G375" s="172" t="s">
        <v>473</v>
      </c>
      <c r="H375" s="169" t="s">
        <v>690</v>
      </c>
      <c r="I375" s="169" t="s">
        <v>887</v>
      </c>
      <c r="J375" s="169">
        <v>12</v>
      </c>
      <c r="K375" s="174">
        <v>21780</v>
      </c>
      <c r="L375" s="169" t="s">
        <v>153</v>
      </c>
      <c r="M375" s="175" t="s">
        <v>531</v>
      </c>
    </row>
    <row r="376" spans="2:13" ht="45" x14ac:dyDescent="0.2">
      <c r="B376" s="285">
        <v>359</v>
      </c>
      <c r="C376" s="169" t="s">
        <v>722</v>
      </c>
      <c r="D376" s="169" t="s">
        <v>194</v>
      </c>
      <c r="E376" s="169" t="s">
        <v>886</v>
      </c>
      <c r="F376" s="169"/>
      <c r="G376" s="172" t="s">
        <v>473</v>
      </c>
      <c r="H376" s="169" t="s">
        <v>690</v>
      </c>
      <c r="I376" s="169" t="s">
        <v>887</v>
      </c>
      <c r="J376" s="169">
        <v>12</v>
      </c>
      <c r="K376" s="174">
        <v>21890</v>
      </c>
      <c r="L376" s="169" t="s">
        <v>153</v>
      </c>
      <c r="M376" s="175" t="s">
        <v>531</v>
      </c>
    </row>
    <row r="377" spans="2:13" ht="45" x14ac:dyDescent="0.2">
      <c r="B377" s="285">
        <v>360</v>
      </c>
      <c r="C377" s="169" t="s">
        <v>723</v>
      </c>
      <c r="D377" s="169" t="s">
        <v>194</v>
      </c>
      <c r="E377" s="169" t="s">
        <v>886</v>
      </c>
      <c r="F377" s="169"/>
      <c r="G377" s="172" t="s">
        <v>473</v>
      </c>
      <c r="H377" s="169" t="s">
        <v>690</v>
      </c>
      <c r="I377" s="169" t="s">
        <v>887</v>
      </c>
      <c r="J377" s="169">
        <v>12</v>
      </c>
      <c r="K377" s="174">
        <v>40656</v>
      </c>
      <c r="L377" s="169" t="s">
        <v>153</v>
      </c>
      <c r="M377" s="175" t="s">
        <v>531</v>
      </c>
    </row>
    <row r="378" spans="2:13" ht="45" x14ac:dyDescent="0.2">
      <c r="B378" s="285">
        <v>361</v>
      </c>
      <c r="C378" s="169" t="s">
        <v>724</v>
      </c>
      <c r="D378" s="169" t="s">
        <v>194</v>
      </c>
      <c r="E378" s="169" t="s">
        <v>886</v>
      </c>
      <c r="F378" s="169"/>
      <c r="G378" s="172" t="s">
        <v>473</v>
      </c>
      <c r="H378" s="169" t="s">
        <v>690</v>
      </c>
      <c r="I378" s="169" t="s">
        <v>887</v>
      </c>
      <c r="J378" s="169">
        <v>12</v>
      </c>
      <c r="K378" s="174">
        <v>7986</v>
      </c>
      <c r="L378" s="169" t="s">
        <v>153</v>
      </c>
      <c r="M378" s="175" t="s">
        <v>531</v>
      </c>
    </row>
    <row r="379" spans="2:13" ht="45" x14ac:dyDescent="0.2">
      <c r="B379" s="285">
        <v>362</v>
      </c>
      <c r="C379" s="169" t="s">
        <v>726</v>
      </c>
      <c r="D379" s="169" t="s">
        <v>194</v>
      </c>
      <c r="E379" s="169" t="s">
        <v>886</v>
      </c>
      <c r="F379" s="169"/>
      <c r="G379" s="172" t="s">
        <v>473</v>
      </c>
      <c r="H379" s="169" t="s">
        <v>690</v>
      </c>
      <c r="I379" s="169" t="s">
        <v>887</v>
      </c>
      <c r="J379" s="169">
        <v>12</v>
      </c>
      <c r="K379" s="174">
        <v>5447.42</v>
      </c>
      <c r="L379" s="169" t="s">
        <v>153</v>
      </c>
      <c r="M379" s="175" t="s">
        <v>531</v>
      </c>
    </row>
    <row r="380" spans="2:13" ht="45" x14ac:dyDescent="0.2">
      <c r="B380" s="285">
        <v>363</v>
      </c>
      <c r="C380" s="169" t="s">
        <v>822</v>
      </c>
      <c r="D380" s="169" t="s">
        <v>194</v>
      </c>
      <c r="E380" s="169" t="s">
        <v>886</v>
      </c>
      <c r="F380" s="169"/>
      <c r="G380" s="172" t="s">
        <v>473</v>
      </c>
      <c r="H380" s="169" t="s">
        <v>690</v>
      </c>
      <c r="I380" s="169" t="s">
        <v>887</v>
      </c>
      <c r="J380" s="169">
        <v>12</v>
      </c>
      <c r="K380" s="174">
        <v>3146</v>
      </c>
      <c r="L380" s="169" t="s">
        <v>153</v>
      </c>
      <c r="M380" s="175" t="s">
        <v>531</v>
      </c>
    </row>
    <row r="381" spans="2:13" ht="45" x14ac:dyDescent="0.2">
      <c r="B381" s="285">
        <v>364</v>
      </c>
      <c r="C381" s="169" t="s">
        <v>727</v>
      </c>
      <c r="D381" s="169" t="s">
        <v>194</v>
      </c>
      <c r="E381" s="169" t="s">
        <v>886</v>
      </c>
      <c r="F381" s="169"/>
      <c r="G381" s="172" t="s">
        <v>473</v>
      </c>
      <c r="H381" s="169" t="s">
        <v>690</v>
      </c>
      <c r="I381" s="169" t="s">
        <v>887</v>
      </c>
      <c r="J381" s="169">
        <v>12</v>
      </c>
      <c r="K381" s="174">
        <v>57596</v>
      </c>
      <c r="L381" s="169" t="s">
        <v>153</v>
      </c>
      <c r="M381" s="175" t="s">
        <v>531</v>
      </c>
    </row>
    <row r="382" spans="2:13" ht="45" x14ac:dyDescent="0.2">
      <c r="B382" s="285">
        <v>365</v>
      </c>
      <c r="C382" s="169" t="s">
        <v>824</v>
      </c>
      <c r="D382" s="169" t="s">
        <v>194</v>
      </c>
      <c r="E382" s="169" t="s">
        <v>886</v>
      </c>
      <c r="F382" s="169"/>
      <c r="G382" s="172" t="s">
        <v>473</v>
      </c>
      <c r="H382" s="169" t="s">
        <v>690</v>
      </c>
      <c r="I382" s="169" t="s">
        <v>887</v>
      </c>
      <c r="J382" s="169">
        <v>12</v>
      </c>
      <c r="K382" s="174">
        <v>8215.9</v>
      </c>
      <c r="L382" s="169" t="s">
        <v>153</v>
      </c>
      <c r="M382" s="175" t="s">
        <v>531</v>
      </c>
    </row>
    <row r="383" spans="2:13" ht="45" x14ac:dyDescent="0.2">
      <c r="B383" s="285">
        <v>366</v>
      </c>
      <c r="C383" s="169" t="s">
        <v>729</v>
      </c>
      <c r="D383" s="169" t="s">
        <v>194</v>
      </c>
      <c r="E383" s="169" t="s">
        <v>886</v>
      </c>
      <c r="F383" s="169"/>
      <c r="G383" s="172" t="s">
        <v>473</v>
      </c>
      <c r="H383" s="169" t="s">
        <v>690</v>
      </c>
      <c r="I383" s="169" t="s">
        <v>887</v>
      </c>
      <c r="J383" s="169">
        <v>12</v>
      </c>
      <c r="K383" s="174">
        <v>7840.8</v>
      </c>
      <c r="L383" s="169" t="s">
        <v>153</v>
      </c>
      <c r="M383" s="175" t="s">
        <v>531</v>
      </c>
    </row>
    <row r="384" spans="2:13" ht="45" x14ac:dyDescent="0.2">
      <c r="B384" s="285">
        <v>367</v>
      </c>
      <c r="C384" s="169" t="s">
        <v>777</v>
      </c>
      <c r="D384" s="169" t="s">
        <v>194</v>
      </c>
      <c r="E384" s="169" t="s">
        <v>886</v>
      </c>
      <c r="F384" s="176"/>
      <c r="G384" s="172" t="s">
        <v>473</v>
      </c>
      <c r="H384" s="169" t="s">
        <v>690</v>
      </c>
      <c r="I384" s="169" t="s">
        <v>887</v>
      </c>
      <c r="J384" s="169">
        <v>12</v>
      </c>
      <c r="K384" s="174">
        <v>6679.2</v>
      </c>
      <c r="L384" s="169" t="s">
        <v>153</v>
      </c>
      <c r="M384" s="175" t="s">
        <v>531</v>
      </c>
    </row>
    <row r="385" spans="2:13" ht="45" x14ac:dyDescent="0.2">
      <c r="B385" s="285">
        <v>368</v>
      </c>
      <c r="C385" s="169" t="s">
        <v>730</v>
      </c>
      <c r="D385" s="169" t="s">
        <v>194</v>
      </c>
      <c r="E385" s="169" t="s">
        <v>886</v>
      </c>
      <c r="F385" s="176"/>
      <c r="G385" s="172" t="s">
        <v>473</v>
      </c>
      <c r="H385" s="169" t="s">
        <v>690</v>
      </c>
      <c r="I385" s="169" t="s">
        <v>887</v>
      </c>
      <c r="J385" s="169">
        <v>12</v>
      </c>
      <c r="K385" s="174">
        <v>21513.7</v>
      </c>
      <c r="L385" s="169" t="s">
        <v>153</v>
      </c>
      <c r="M385" s="175" t="s">
        <v>531</v>
      </c>
    </row>
    <row r="386" spans="2:13" ht="45" x14ac:dyDescent="0.2">
      <c r="B386" s="285">
        <v>369</v>
      </c>
      <c r="C386" s="169" t="s">
        <v>731</v>
      </c>
      <c r="D386" s="169" t="s">
        <v>194</v>
      </c>
      <c r="E386" s="169" t="s">
        <v>886</v>
      </c>
      <c r="F386" s="169"/>
      <c r="G386" s="172" t="s">
        <v>473</v>
      </c>
      <c r="H386" s="169" t="s">
        <v>690</v>
      </c>
      <c r="I386" s="169" t="s">
        <v>887</v>
      </c>
      <c r="J386" s="169">
        <v>12</v>
      </c>
      <c r="K386" s="174">
        <v>12124.2</v>
      </c>
      <c r="L386" s="169" t="s">
        <v>153</v>
      </c>
      <c r="M386" s="175" t="s">
        <v>531</v>
      </c>
    </row>
    <row r="387" spans="2:13" ht="45" x14ac:dyDescent="0.2">
      <c r="B387" s="285">
        <v>370</v>
      </c>
      <c r="C387" s="169" t="s">
        <v>733</v>
      </c>
      <c r="D387" s="169" t="s">
        <v>194</v>
      </c>
      <c r="E387" s="169" t="s">
        <v>886</v>
      </c>
      <c r="F387" s="176"/>
      <c r="G387" s="172" t="s">
        <v>473</v>
      </c>
      <c r="H387" s="169" t="s">
        <v>690</v>
      </c>
      <c r="I387" s="169" t="s">
        <v>887</v>
      </c>
      <c r="J387" s="169">
        <v>12</v>
      </c>
      <c r="K387" s="174">
        <v>5445</v>
      </c>
      <c r="L387" s="169" t="s">
        <v>153</v>
      </c>
      <c r="M387" s="175" t="s">
        <v>531</v>
      </c>
    </row>
    <row r="388" spans="2:13" ht="45" x14ac:dyDescent="0.2">
      <c r="B388" s="285">
        <v>371</v>
      </c>
      <c r="C388" s="169" t="s">
        <v>734</v>
      </c>
      <c r="D388" s="169" t="s">
        <v>194</v>
      </c>
      <c r="E388" s="169" t="s">
        <v>886</v>
      </c>
      <c r="F388" s="169"/>
      <c r="G388" s="172" t="s">
        <v>473</v>
      </c>
      <c r="H388" s="169" t="s">
        <v>690</v>
      </c>
      <c r="I388" s="169" t="s">
        <v>887</v>
      </c>
      <c r="J388" s="169">
        <v>12</v>
      </c>
      <c r="K388" s="174">
        <v>13092.2</v>
      </c>
      <c r="L388" s="169" t="s">
        <v>153</v>
      </c>
      <c r="M388" s="175" t="s">
        <v>531</v>
      </c>
    </row>
    <row r="389" spans="2:13" ht="45" x14ac:dyDescent="0.2">
      <c r="B389" s="285">
        <v>372</v>
      </c>
      <c r="C389" s="169" t="s">
        <v>735</v>
      </c>
      <c r="D389" s="169" t="s">
        <v>194</v>
      </c>
      <c r="E389" s="169" t="s">
        <v>886</v>
      </c>
      <c r="F389" s="176"/>
      <c r="G389" s="172" t="s">
        <v>473</v>
      </c>
      <c r="H389" s="169" t="s">
        <v>690</v>
      </c>
      <c r="I389" s="169" t="s">
        <v>887</v>
      </c>
      <c r="J389" s="169">
        <v>12</v>
      </c>
      <c r="K389" s="174">
        <v>36905</v>
      </c>
      <c r="L389" s="169" t="s">
        <v>153</v>
      </c>
      <c r="M389" s="175" t="s">
        <v>531</v>
      </c>
    </row>
    <row r="390" spans="2:13" ht="45" x14ac:dyDescent="0.2">
      <c r="B390" s="285">
        <v>373</v>
      </c>
      <c r="C390" s="169" t="s">
        <v>736</v>
      </c>
      <c r="D390" s="169" t="s">
        <v>194</v>
      </c>
      <c r="E390" s="169" t="s">
        <v>886</v>
      </c>
      <c r="F390" s="176"/>
      <c r="G390" s="172" t="s">
        <v>473</v>
      </c>
      <c r="H390" s="169" t="s">
        <v>690</v>
      </c>
      <c r="I390" s="169" t="s">
        <v>887</v>
      </c>
      <c r="J390" s="169">
        <v>12</v>
      </c>
      <c r="K390" s="174">
        <v>7018</v>
      </c>
      <c r="L390" s="169" t="s">
        <v>153</v>
      </c>
      <c r="M390" s="175" t="s">
        <v>531</v>
      </c>
    </row>
    <row r="391" spans="2:13" ht="45" x14ac:dyDescent="0.2">
      <c r="B391" s="285">
        <v>374</v>
      </c>
      <c r="C391" s="169" t="s">
        <v>833</v>
      </c>
      <c r="D391" s="169" t="s">
        <v>194</v>
      </c>
      <c r="E391" s="169" t="s">
        <v>886</v>
      </c>
      <c r="F391" s="176"/>
      <c r="G391" s="172" t="s">
        <v>473</v>
      </c>
      <c r="H391" s="169" t="s">
        <v>690</v>
      </c>
      <c r="I391" s="169" t="s">
        <v>887</v>
      </c>
      <c r="J391" s="169">
        <v>12</v>
      </c>
      <c r="K391" s="174">
        <v>14374.8</v>
      </c>
      <c r="L391" s="169" t="s">
        <v>153</v>
      </c>
      <c r="M391" s="175" t="s">
        <v>531</v>
      </c>
    </row>
    <row r="392" spans="2:13" ht="45" x14ac:dyDescent="0.2">
      <c r="B392" s="285">
        <v>375</v>
      </c>
      <c r="C392" s="169" t="s">
        <v>737</v>
      </c>
      <c r="D392" s="169" t="s">
        <v>194</v>
      </c>
      <c r="E392" s="169" t="s">
        <v>886</v>
      </c>
      <c r="F392" s="169"/>
      <c r="G392" s="172" t="s">
        <v>473</v>
      </c>
      <c r="H392" s="169" t="s">
        <v>690</v>
      </c>
      <c r="I392" s="169" t="s">
        <v>887</v>
      </c>
      <c r="J392" s="169">
        <v>12</v>
      </c>
      <c r="K392" s="174">
        <v>7666.56</v>
      </c>
      <c r="L392" s="169" t="s">
        <v>153</v>
      </c>
      <c r="M392" s="175" t="s">
        <v>531</v>
      </c>
    </row>
    <row r="393" spans="2:13" ht="45" x14ac:dyDescent="0.2">
      <c r="B393" s="285">
        <v>376</v>
      </c>
      <c r="C393" s="169" t="s">
        <v>738</v>
      </c>
      <c r="D393" s="169" t="s">
        <v>194</v>
      </c>
      <c r="E393" s="169" t="s">
        <v>886</v>
      </c>
      <c r="F393" s="176"/>
      <c r="G393" s="172" t="s">
        <v>473</v>
      </c>
      <c r="H393" s="169" t="s">
        <v>690</v>
      </c>
      <c r="I393" s="169" t="s">
        <v>887</v>
      </c>
      <c r="J393" s="169">
        <v>12</v>
      </c>
      <c r="K393" s="174">
        <v>13068</v>
      </c>
      <c r="L393" s="169" t="s">
        <v>153</v>
      </c>
      <c r="M393" s="175" t="s">
        <v>531</v>
      </c>
    </row>
    <row r="394" spans="2:13" ht="45" x14ac:dyDescent="0.2">
      <c r="B394" s="285">
        <v>377</v>
      </c>
      <c r="C394" s="169" t="s">
        <v>740</v>
      </c>
      <c r="D394" s="169" t="s">
        <v>194</v>
      </c>
      <c r="E394" s="169" t="s">
        <v>886</v>
      </c>
      <c r="F394" s="176"/>
      <c r="G394" s="172" t="s">
        <v>473</v>
      </c>
      <c r="H394" s="169" t="s">
        <v>690</v>
      </c>
      <c r="I394" s="169" t="s">
        <v>887</v>
      </c>
      <c r="J394" s="169">
        <v>12</v>
      </c>
      <c r="K394" s="174">
        <v>7550.4</v>
      </c>
      <c r="L394" s="169" t="s">
        <v>153</v>
      </c>
      <c r="M394" s="175" t="s">
        <v>531</v>
      </c>
    </row>
    <row r="395" spans="2:13" ht="45" x14ac:dyDescent="0.2">
      <c r="B395" s="285">
        <v>378</v>
      </c>
      <c r="C395" s="169" t="s">
        <v>840</v>
      </c>
      <c r="D395" s="169" t="s">
        <v>194</v>
      </c>
      <c r="E395" s="169" t="s">
        <v>886</v>
      </c>
      <c r="F395" s="176"/>
      <c r="G395" s="172" t="s">
        <v>473</v>
      </c>
      <c r="H395" s="169" t="s">
        <v>690</v>
      </c>
      <c r="I395" s="169" t="s">
        <v>887</v>
      </c>
      <c r="J395" s="170">
        <v>12</v>
      </c>
      <c r="K395" s="173">
        <v>3630</v>
      </c>
      <c r="L395" s="169" t="s">
        <v>153</v>
      </c>
      <c r="M395" s="175" t="s">
        <v>531</v>
      </c>
    </row>
    <row r="396" spans="2:13" ht="45" x14ac:dyDescent="0.2">
      <c r="B396" s="285">
        <v>379</v>
      </c>
      <c r="C396" s="169" t="s">
        <v>896</v>
      </c>
      <c r="D396" s="169" t="s">
        <v>194</v>
      </c>
      <c r="E396" s="169" t="s">
        <v>886</v>
      </c>
      <c r="F396" s="169"/>
      <c r="G396" s="172" t="s">
        <v>473</v>
      </c>
      <c r="H396" s="169" t="s">
        <v>690</v>
      </c>
      <c r="I396" s="169" t="s">
        <v>887</v>
      </c>
      <c r="J396" s="170">
        <v>12</v>
      </c>
      <c r="K396" s="173">
        <v>24139.5</v>
      </c>
      <c r="L396" s="169" t="s">
        <v>153</v>
      </c>
      <c r="M396" s="175" t="s">
        <v>531</v>
      </c>
    </row>
    <row r="397" spans="2:13" ht="45" x14ac:dyDescent="0.2">
      <c r="B397" s="285">
        <v>380</v>
      </c>
      <c r="C397" s="169" t="s">
        <v>842</v>
      </c>
      <c r="D397" s="169" t="s">
        <v>194</v>
      </c>
      <c r="E397" s="169" t="s">
        <v>886</v>
      </c>
      <c r="F397" s="176"/>
      <c r="G397" s="172" t="s">
        <v>473</v>
      </c>
      <c r="H397" s="169" t="s">
        <v>690</v>
      </c>
      <c r="I397" s="169" t="s">
        <v>887</v>
      </c>
      <c r="J397" s="170">
        <v>12</v>
      </c>
      <c r="K397" s="173">
        <v>8046.5</v>
      </c>
      <c r="L397" s="169" t="s">
        <v>153</v>
      </c>
      <c r="M397" s="175" t="s">
        <v>531</v>
      </c>
    </row>
    <row r="398" spans="2:13" ht="45" x14ac:dyDescent="0.2">
      <c r="B398" s="285">
        <v>381</v>
      </c>
      <c r="C398" s="169" t="s">
        <v>741</v>
      </c>
      <c r="D398" s="169" t="s">
        <v>194</v>
      </c>
      <c r="E398" s="169" t="s">
        <v>886</v>
      </c>
      <c r="F398" s="169"/>
      <c r="G398" s="172" t="s">
        <v>473</v>
      </c>
      <c r="H398" s="169" t="s">
        <v>690</v>
      </c>
      <c r="I398" s="169" t="s">
        <v>887</v>
      </c>
      <c r="J398" s="170">
        <v>12</v>
      </c>
      <c r="K398" s="173">
        <v>16226.1</v>
      </c>
      <c r="L398" s="169" t="s">
        <v>153</v>
      </c>
      <c r="M398" s="175" t="s">
        <v>531</v>
      </c>
    </row>
    <row r="399" spans="2:13" ht="45" x14ac:dyDescent="0.2">
      <c r="B399" s="285">
        <v>382</v>
      </c>
      <c r="C399" s="169" t="s">
        <v>897</v>
      </c>
      <c r="D399" s="169" t="s">
        <v>194</v>
      </c>
      <c r="E399" s="169" t="s">
        <v>886</v>
      </c>
      <c r="F399" s="176"/>
      <c r="G399" s="172" t="s">
        <v>473</v>
      </c>
      <c r="H399" s="169" t="s">
        <v>690</v>
      </c>
      <c r="I399" s="169" t="s">
        <v>887</v>
      </c>
      <c r="J399" s="170">
        <v>12</v>
      </c>
      <c r="K399" s="173">
        <v>23958</v>
      </c>
      <c r="L399" s="169" t="s">
        <v>153</v>
      </c>
      <c r="M399" s="175" t="s">
        <v>531</v>
      </c>
    </row>
    <row r="400" spans="2:13" ht="45" x14ac:dyDescent="0.2">
      <c r="B400" s="285">
        <v>383</v>
      </c>
      <c r="C400" s="169" t="s">
        <v>743</v>
      </c>
      <c r="D400" s="169" t="s">
        <v>194</v>
      </c>
      <c r="E400" s="169" t="s">
        <v>886</v>
      </c>
      <c r="F400" s="176"/>
      <c r="G400" s="172" t="s">
        <v>473</v>
      </c>
      <c r="H400" s="169" t="s">
        <v>690</v>
      </c>
      <c r="I400" s="169" t="s">
        <v>887</v>
      </c>
      <c r="J400" s="170">
        <v>12</v>
      </c>
      <c r="K400" s="173">
        <v>9927.5</v>
      </c>
      <c r="L400" s="169" t="s">
        <v>153</v>
      </c>
      <c r="M400" s="175" t="s">
        <v>531</v>
      </c>
    </row>
    <row r="401" spans="2:13" ht="45" x14ac:dyDescent="0.2">
      <c r="B401" s="285">
        <v>384</v>
      </c>
      <c r="C401" s="169" t="s">
        <v>846</v>
      </c>
      <c r="D401" s="169" t="s">
        <v>194</v>
      </c>
      <c r="E401" s="169" t="s">
        <v>886</v>
      </c>
      <c r="F401" s="176"/>
      <c r="G401" s="172" t="s">
        <v>473</v>
      </c>
      <c r="H401" s="169" t="s">
        <v>690</v>
      </c>
      <c r="I401" s="169" t="s">
        <v>887</v>
      </c>
      <c r="J401" s="170">
        <v>12</v>
      </c>
      <c r="K401" s="173">
        <v>3853.3</v>
      </c>
      <c r="L401" s="169" t="s">
        <v>153</v>
      </c>
      <c r="M401" s="175" t="s">
        <v>531</v>
      </c>
    </row>
    <row r="402" spans="2:13" ht="45" x14ac:dyDescent="0.2">
      <c r="B402" s="285">
        <v>385</v>
      </c>
      <c r="C402" s="169" t="s">
        <v>744</v>
      </c>
      <c r="D402" s="169" t="s">
        <v>194</v>
      </c>
      <c r="E402" s="169" t="s">
        <v>886</v>
      </c>
      <c r="F402" s="169"/>
      <c r="G402" s="172" t="s">
        <v>473</v>
      </c>
      <c r="H402" s="169" t="s">
        <v>690</v>
      </c>
      <c r="I402" s="169" t="s">
        <v>887</v>
      </c>
      <c r="J402" s="170">
        <v>12</v>
      </c>
      <c r="K402" s="173">
        <v>8179.6</v>
      </c>
      <c r="L402" s="169" t="s">
        <v>153</v>
      </c>
      <c r="M402" s="175" t="s">
        <v>531</v>
      </c>
    </row>
    <row r="403" spans="2:13" ht="45" x14ac:dyDescent="0.2">
      <c r="B403" s="285">
        <v>386</v>
      </c>
      <c r="C403" s="169" t="s">
        <v>848</v>
      </c>
      <c r="D403" s="169" t="s">
        <v>194</v>
      </c>
      <c r="E403" s="169" t="s">
        <v>886</v>
      </c>
      <c r="F403" s="176"/>
      <c r="G403" s="172" t="s">
        <v>473</v>
      </c>
      <c r="H403" s="169" t="s">
        <v>690</v>
      </c>
      <c r="I403" s="169" t="s">
        <v>887</v>
      </c>
      <c r="J403" s="170">
        <v>12</v>
      </c>
      <c r="K403" s="173">
        <v>6292</v>
      </c>
      <c r="L403" s="169" t="s">
        <v>153</v>
      </c>
      <c r="M403" s="175" t="s">
        <v>531</v>
      </c>
    </row>
    <row r="404" spans="2:13" ht="45" x14ac:dyDescent="0.2">
      <c r="B404" s="285">
        <v>387</v>
      </c>
      <c r="C404" s="169" t="s">
        <v>745</v>
      </c>
      <c r="D404" s="169" t="s">
        <v>194</v>
      </c>
      <c r="E404" s="169" t="s">
        <v>886</v>
      </c>
      <c r="F404" s="169"/>
      <c r="G404" s="172" t="s">
        <v>473</v>
      </c>
      <c r="H404" s="169" t="s">
        <v>690</v>
      </c>
      <c r="I404" s="169" t="s">
        <v>887</v>
      </c>
      <c r="J404" s="170">
        <v>12</v>
      </c>
      <c r="K404" s="173">
        <v>7986</v>
      </c>
      <c r="L404" s="169" t="s">
        <v>153</v>
      </c>
      <c r="M404" s="175" t="s">
        <v>531</v>
      </c>
    </row>
    <row r="405" spans="2:13" ht="45" x14ac:dyDescent="0.2">
      <c r="B405" s="285">
        <v>388</v>
      </c>
      <c r="C405" s="169" t="s">
        <v>850</v>
      </c>
      <c r="D405" s="169" t="s">
        <v>194</v>
      </c>
      <c r="E405" s="169" t="s">
        <v>886</v>
      </c>
      <c r="F405" s="176"/>
      <c r="G405" s="172" t="s">
        <v>473</v>
      </c>
      <c r="H405" s="169" t="s">
        <v>690</v>
      </c>
      <c r="I405" s="169" t="s">
        <v>887</v>
      </c>
      <c r="J405" s="170">
        <v>12</v>
      </c>
      <c r="K405" s="173">
        <v>8566.7999999999993</v>
      </c>
      <c r="L405" s="169" t="s">
        <v>153</v>
      </c>
      <c r="M405" s="175" t="s">
        <v>531</v>
      </c>
    </row>
    <row r="406" spans="2:13" ht="45" x14ac:dyDescent="0.2">
      <c r="B406" s="285">
        <v>389</v>
      </c>
      <c r="C406" s="169" t="s">
        <v>852</v>
      </c>
      <c r="D406" s="169" t="s">
        <v>194</v>
      </c>
      <c r="E406" s="169" t="s">
        <v>886</v>
      </c>
      <c r="F406" s="176"/>
      <c r="G406" s="172" t="s">
        <v>473</v>
      </c>
      <c r="H406" s="169" t="s">
        <v>690</v>
      </c>
      <c r="I406" s="169" t="s">
        <v>887</v>
      </c>
      <c r="J406" s="170">
        <v>12</v>
      </c>
      <c r="K406" s="173">
        <v>8712</v>
      </c>
      <c r="L406" s="169" t="s">
        <v>153</v>
      </c>
      <c r="M406" s="175" t="s">
        <v>531</v>
      </c>
    </row>
    <row r="407" spans="2:13" ht="45" x14ac:dyDescent="0.2">
      <c r="B407" s="285">
        <v>390</v>
      </c>
      <c r="C407" s="169" t="s">
        <v>775</v>
      </c>
      <c r="D407" s="169" t="s">
        <v>194</v>
      </c>
      <c r="E407" s="169" t="s">
        <v>886</v>
      </c>
      <c r="F407" s="176"/>
      <c r="G407" s="172" t="s">
        <v>473</v>
      </c>
      <c r="H407" s="169" t="s">
        <v>690</v>
      </c>
      <c r="I407" s="169" t="s">
        <v>887</v>
      </c>
      <c r="J407" s="170">
        <v>12</v>
      </c>
      <c r="K407" s="173">
        <v>23232</v>
      </c>
      <c r="L407" s="169" t="s">
        <v>153</v>
      </c>
      <c r="M407" s="175" t="s">
        <v>531</v>
      </c>
    </row>
    <row r="408" spans="2:13" ht="45" x14ac:dyDescent="0.2">
      <c r="B408" s="285">
        <v>391</v>
      </c>
      <c r="C408" s="169" t="s">
        <v>746</v>
      </c>
      <c r="D408" s="169" t="s">
        <v>194</v>
      </c>
      <c r="E408" s="169" t="s">
        <v>886</v>
      </c>
      <c r="F408" s="169"/>
      <c r="G408" s="172" t="s">
        <v>473</v>
      </c>
      <c r="H408" s="169" t="s">
        <v>690</v>
      </c>
      <c r="I408" s="169" t="s">
        <v>887</v>
      </c>
      <c r="J408" s="170">
        <v>12</v>
      </c>
      <c r="K408" s="173">
        <v>1836.78</v>
      </c>
      <c r="L408" s="169" t="s">
        <v>153</v>
      </c>
      <c r="M408" s="175" t="s">
        <v>531</v>
      </c>
    </row>
    <row r="409" spans="2:13" ht="45" x14ac:dyDescent="0.2">
      <c r="B409" s="285">
        <v>392</v>
      </c>
      <c r="C409" s="169" t="s">
        <v>747</v>
      </c>
      <c r="D409" s="169" t="s">
        <v>194</v>
      </c>
      <c r="E409" s="169" t="s">
        <v>886</v>
      </c>
      <c r="F409" s="176"/>
      <c r="G409" s="172" t="s">
        <v>473</v>
      </c>
      <c r="H409" s="169" t="s">
        <v>690</v>
      </c>
      <c r="I409" s="169" t="s">
        <v>887</v>
      </c>
      <c r="J409" s="170">
        <v>12</v>
      </c>
      <c r="K409" s="173">
        <v>13318.68</v>
      </c>
      <c r="L409" s="169" t="s">
        <v>153</v>
      </c>
      <c r="M409" s="175" t="s">
        <v>531</v>
      </c>
    </row>
    <row r="410" spans="2:13" ht="45" x14ac:dyDescent="0.2">
      <c r="B410" s="285">
        <v>393</v>
      </c>
      <c r="C410" s="169" t="s">
        <v>748</v>
      </c>
      <c r="D410" s="169" t="s">
        <v>194</v>
      </c>
      <c r="E410" s="169" t="s">
        <v>886</v>
      </c>
      <c r="F410" s="169"/>
      <c r="G410" s="172" t="s">
        <v>473</v>
      </c>
      <c r="H410" s="169" t="s">
        <v>690</v>
      </c>
      <c r="I410" s="169" t="s">
        <v>887</v>
      </c>
      <c r="J410" s="170">
        <v>12</v>
      </c>
      <c r="K410" s="173">
        <v>16880.349999999999</v>
      </c>
      <c r="L410" s="169" t="s">
        <v>153</v>
      </c>
      <c r="M410" s="175" t="s">
        <v>531</v>
      </c>
    </row>
    <row r="411" spans="2:13" ht="45" x14ac:dyDescent="0.2">
      <c r="B411" s="285">
        <v>394</v>
      </c>
      <c r="C411" s="169" t="s">
        <v>861</v>
      </c>
      <c r="D411" s="169" t="s">
        <v>194</v>
      </c>
      <c r="E411" s="169" t="s">
        <v>886</v>
      </c>
      <c r="F411" s="176"/>
      <c r="G411" s="172" t="s">
        <v>473</v>
      </c>
      <c r="H411" s="169" t="s">
        <v>690</v>
      </c>
      <c r="I411" s="169" t="s">
        <v>887</v>
      </c>
      <c r="J411" s="170">
        <v>12</v>
      </c>
      <c r="K411" s="173">
        <v>8929.7999999999993</v>
      </c>
      <c r="L411" s="169" t="s">
        <v>153</v>
      </c>
      <c r="M411" s="175" t="s">
        <v>531</v>
      </c>
    </row>
    <row r="412" spans="2:13" ht="45" x14ac:dyDescent="0.2">
      <c r="B412" s="285">
        <v>395</v>
      </c>
      <c r="C412" s="169" t="s">
        <v>750</v>
      </c>
      <c r="D412" s="169" t="s">
        <v>194</v>
      </c>
      <c r="E412" s="169" t="s">
        <v>886</v>
      </c>
      <c r="F412" s="176"/>
      <c r="G412" s="172" t="s">
        <v>473</v>
      </c>
      <c r="H412" s="169" t="s">
        <v>690</v>
      </c>
      <c r="I412" s="169" t="s">
        <v>887</v>
      </c>
      <c r="J412" s="170">
        <v>12</v>
      </c>
      <c r="K412" s="173">
        <v>7623</v>
      </c>
      <c r="L412" s="169" t="s">
        <v>153</v>
      </c>
      <c r="M412" s="175" t="s">
        <v>531</v>
      </c>
    </row>
    <row r="413" spans="2:13" ht="45" x14ac:dyDescent="0.2">
      <c r="B413" s="285">
        <v>396</v>
      </c>
      <c r="C413" s="169" t="s">
        <v>751</v>
      </c>
      <c r="D413" s="169" t="s">
        <v>194</v>
      </c>
      <c r="E413" s="169" t="s">
        <v>886</v>
      </c>
      <c r="F413" s="176"/>
      <c r="G413" s="172" t="s">
        <v>473</v>
      </c>
      <c r="H413" s="169" t="s">
        <v>690</v>
      </c>
      <c r="I413" s="169" t="s">
        <v>887</v>
      </c>
      <c r="J413" s="170">
        <v>12</v>
      </c>
      <c r="K413" s="173">
        <v>2904</v>
      </c>
      <c r="L413" s="169" t="s">
        <v>153</v>
      </c>
      <c r="M413" s="175" t="s">
        <v>531</v>
      </c>
    </row>
    <row r="414" spans="2:13" ht="45" x14ac:dyDescent="0.2">
      <c r="B414" s="285">
        <v>397</v>
      </c>
      <c r="C414" s="169" t="s">
        <v>752</v>
      </c>
      <c r="D414" s="169" t="s">
        <v>194</v>
      </c>
      <c r="E414" s="169" t="s">
        <v>886</v>
      </c>
      <c r="F414" s="169"/>
      <c r="G414" s="172" t="s">
        <v>473</v>
      </c>
      <c r="H414" s="169" t="s">
        <v>690</v>
      </c>
      <c r="I414" s="169" t="s">
        <v>887</v>
      </c>
      <c r="J414" s="170">
        <v>12</v>
      </c>
      <c r="K414" s="173">
        <v>8712</v>
      </c>
      <c r="L414" s="169" t="s">
        <v>153</v>
      </c>
      <c r="M414" s="175" t="s">
        <v>531</v>
      </c>
    </row>
    <row r="415" spans="2:13" ht="45" x14ac:dyDescent="0.2">
      <c r="B415" s="285">
        <v>398</v>
      </c>
      <c r="C415" s="169" t="s">
        <v>753</v>
      </c>
      <c r="D415" s="169" t="s">
        <v>194</v>
      </c>
      <c r="E415" s="169" t="s">
        <v>886</v>
      </c>
      <c r="F415" s="176"/>
      <c r="G415" s="172" t="s">
        <v>473</v>
      </c>
      <c r="H415" s="169" t="s">
        <v>690</v>
      </c>
      <c r="I415" s="169" t="s">
        <v>887</v>
      </c>
      <c r="J415" s="170">
        <v>12</v>
      </c>
      <c r="K415" s="173">
        <v>14483.7</v>
      </c>
      <c r="L415" s="169" t="s">
        <v>153</v>
      </c>
      <c r="M415" s="175" t="s">
        <v>531</v>
      </c>
    </row>
    <row r="416" spans="2:13" ht="45" x14ac:dyDescent="0.2">
      <c r="B416" s="285">
        <v>399</v>
      </c>
      <c r="C416" s="169" t="s">
        <v>754</v>
      </c>
      <c r="D416" s="169" t="s">
        <v>194</v>
      </c>
      <c r="E416" s="169" t="s">
        <v>886</v>
      </c>
      <c r="F416" s="169"/>
      <c r="G416" s="172" t="s">
        <v>473</v>
      </c>
      <c r="H416" s="169" t="s">
        <v>690</v>
      </c>
      <c r="I416" s="169" t="s">
        <v>887</v>
      </c>
      <c r="J416" s="170">
        <v>12</v>
      </c>
      <c r="K416" s="173">
        <v>18150</v>
      </c>
      <c r="L416" s="169" t="s">
        <v>153</v>
      </c>
      <c r="M416" s="175" t="s">
        <v>531</v>
      </c>
    </row>
    <row r="417" spans="2:13" ht="45" x14ac:dyDescent="0.2">
      <c r="B417" s="285">
        <v>400</v>
      </c>
      <c r="C417" s="169" t="s">
        <v>772</v>
      </c>
      <c r="D417" s="169" t="s">
        <v>194</v>
      </c>
      <c r="E417" s="169" t="s">
        <v>886</v>
      </c>
      <c r="F417" s="176"/>
      <c r="G417" s="172" t="s">
        <v>473</v>
      </c>
      <c r="H417" s="169" t="s">
        <v>690</v>
      </c>
      <c r="I417" s="169" t="s">
        <v>887</v>
      </c>
      <c r="J417" s="170">
        <v>12</v>
      </c>
      <c r="K417" s="173">
        <v>3630</v>
      </c>
      <c r="L417" s="169" t="s">
        <v>153</v>
      </c>
      <c r="M417" s="175" t="s">
        <v>531</v>
      </c>
    </row>
    <row r="418" spans="2:13" ht="45" x14ac:dyDescent="0.2">
      <c r="B418" s="285">
        <v>401</v>
      </c>
      <c r="C418" s="169" t="s">
        <v>755</v>
      </c>
      <c r="D418" s="169" t="s">
        <v>194</v>
      </c>
      <c r="E418" s="169" t="s">
        <v>886</v>
      </c>
      <c r="F418" s="176"/>
      <c r="G418" s="172" t="s">
        <v>473</v>
      </c>
      <c r="H418" s="169" t="s">
        <v>690</v>
      </c>
      <c r="I418" s="169" t="s">
        <v>887</v>
      </c>
      <c r="J418" s="170">
        <v>12</v>
      </c>
      <c r="K418" s="173">
        <v>5953.2</v>
      </c>
      <c r="L418" s="169" t="s">
        <v>153</v>
      </c>
      <c r="M418" s="175" t="s">
        <v>531</v>
      </c>
    </row>
    <row r="419" spans="2:13" ht="45" x14ac:dyDescent="0.2">
      <c r="B419" s="285">
        <v>402</v>
      </c>
      <c r="C419" s="169" t="s">
        <v>756</v>
      </c>
      <c r="D419" s="169" t="s">
        <v>194</v>
      </c>
      <c r="E419" s="169" t="s">
        <v>886</v>
      </c>
      <c r="F419" s="176"/>
      <c r="G419" s="172" t="s">
        <v>473</v>
      </c>
      <c r="H419" s="169" t="s">
        <v>690</v>
      </c>
      <c r="I419" s="169" t="s">
        <v>887</v>
      </c>
      <c r="J419" s="170">
        <v>12</v>
      </c>
      <c r="K419" s="173">
        <v>16638.95</v>
      </c>
      <c r="L419" s="169" t="s">
        <v>153</v>
      </c>
      <c r="M419" s="175" t="s">
        <v>531</v>
      </c>
    </row>
    <row r="420" spans="2:13" ht="45" x14ac:dyDescent="0.2">
      <c r="B420" s="285">
        <v>403</v>
      </c>
      <c r="C420" s="169" t="s">
        <v>757</v>
      </c>
      <c r="D420" s="169" t="s">
        <v>194</v>
      </c>
      <c r="E420" s="169" t="s">
        <v>886</v>
      </c>
      <c r="F420" s="169"/>
      <c r="G420" s="172" t="s">
        <v>473</v>
      </c>
      <c r="H420" s="169" t="s">
        <v>690</v>
      </c>
      <c r="I420" s="169" t="s">
        <v>887</v>
      </c>
      <c r="J420" s="170">
        <v>12</v>
      </c>
      <c r="K420" s="173">
        <v>15623.52</v>
      </c>
      <c r="L420" s="169" t="s">
        <v>153</v>
      </c>
      <c r="M420" s="175" t="s">
        <v>531</v>
      </c>
    </row>
    <row r="421" spans="2:13" ht="45" x14ac:dyDescent="0.2">
      <c r="B421" s="285">
        <v>404</v>
      </c>
      <c r="C421" s="169" t="s">
        <v>898</v>
      </c>
      <c r="D421" s="169" t="s">
        <v>194</v>
      </c>
      <c r="E421" s="169" t="s">
        <v>886</v>
      </c>
      <c r="F421" s="176"/>
      <c r="G421" s="172" t="s">
        <v>473</v>
      </c>
      <c r="H421" s="169" t="s">
        <v>690</v>
      </c>
      <c r="I421" s="169" t="s">
        <v>887</v>
      </c>
      <c r="J421" s="170">
        <v>12</v>
      </c>
      <c r="K421" s="173">
        <v>41140</v>
      </c>
      <c r="L421" s="169" t="s">
        <v>153</v>
      </c>
      <c r="M421" s="175" t="s">
        <v>531</v>
      </c>
    </row>
    <row r="422" spans="2:13" ht="45" x14ac:dyDescent="0.2">
      <c r="B422" s="285">
        <v>405</v>
      </c>
      <c r="C422" s="169" t="s">
        <v>758</v>
      </c>
      <c r="D422" s="169" t="s">
        <v>194</v>
      </c>
      <c r="E422" s="169" t="s">
        <v>886</v>
      </c>
      <c r="F422" s="169"/>
      <c r="G422" s="172" t="s">
        <v>473</v>
      </c>
      <c r="H422" s="169" t="s">
        <v>690</v>
      </c>
      <c r="I422" s="169" t="s">
        <v>887</v>
      </c>
      <c r="J422" s="170">
        <v>12</v>
      </c>
      <c r="K422" s="173">
        <v>4840</v>
      </c>
      <c r="L422" s="169" t="s">
        <v>153</v>
      </c>
      <c r="M422" s="175" t="s">
        <v>531</v>
      </c>
    </row>
    <row r="423" spans="2:13" ht="45" x14ac:dyDescent="0.2">
      <c r="B423" s="285">
        <v>406</v>
      </c>
      <c r="C423" s="169" t="s">
        <v>760</v>
      </c>
      <c r="D423" s="169" t="s">
        <v>194</v>
      </c>
      <c r="E423" s="169" t="s">
        <v>886</v>
      </c>
      <c r="F423" s="176"/>
      <c r="G423" s="172" t="s">
        <v>473</v>
      </c>
      <c r="H423" s="169" t="s">
        <v>690</v>
      </c>
      <c r="I423" s="169" t="s">
        <v>887</v>
      </c>
      <c r="J423" s="170">
        <v>12</v>
      </c>
      <c r="K423" s="173">
        <v>14157</v>
      </c>
      <c r="L423" s="169" t="s">
        <v>153</v>
      </c>
      <c r="M423" s="175" t="s">
        <v>531</v>
      </c>
    </row>
    <row r="424" spans="2:13" ht="45" x14ac:dyDescent="0.2">
      <c r="B424" s="285">
        <v>407</v>
      </c>
      <c r="C424" s="169" t="s">
        <v>762</v>
      </c>
      <c r="D424" s="169" t="s">
        <v>194</v>
      </c>
      <c r="E424" s="169" t="s">
        <v>886</v>
      </c>
      <c r="F424" s="176"/>
      <c r="G424" s="172" t="s">
        <v>473</v>
      </c>
      <c r="H424" s="169" t="s">
        <v>690</v>
      </c>
      <c r="I424" s="169" t="s">
        <v>887</v>
      </c>
      <c r="J424" s="170">
        <v>12</v>
      </c>
      <c r="K424" s="173">
        <v>4228.95</v>
      </c>
      <c r="L424" s="169" t="s">
        <v>153</v>
      </c>
      <c r="M424" s="175" t="s">
        <v>531</v>
      </c>
    </row>
    <row r="425" spans="2:13" ht="45" x14ac:dyDescent="0.2">
      <c r="B425" s="285">
        <v>408</v>
      </c>
      <c r="C425" s="169" t="s">
        <v>876</v>
      </c>
      <c r="D425" s="169" t="s">
        <v>194</v>
      </c>
      <c r="E425" s="169" t="s">
        <v>886</v>
      </c>
      <c r="F425" s="176"/>
      <c r="G425" s="172" t="s">
        <v>473</v>
      </c>
      <c r="H425" s="169" t="s">
        <v>690</v>
      </c>
      <c r="I425" s="169" t="s">
        <v>887</v>
      </c>
      <c r="J425" s="170">
        <v>12</v>
      </c>
      <c r="K425" s="173">
        <v>12777.6</v>
      </c>
      <c r="L425" s="169" t="s">
        <v>153</v>
      </c>
      <c r="M425" s="175" t="s">
        <v>531</v>
      </c>
    </row>
    <row r="426" spans="2:13" ht="45" x14ac:dyDescent="0.2">
      <c r="B426" s="285">
        <v>409</v>
      </c>
      <c r="C426" s="169" t="s">
        <v>763</v>
      </c>
      <c r="D426" s="169" t="s">
        <v>194</v>
      </c>
      <c r="E426" s="169" t="s">
        <v>886</v>
      </c>
      <c r="F426" s="169"/>
      <c r="G426" s="172" t="s">
        <v>473</v>
      </c>
      <c r="H426" s="169" t="s">
        <v>690</v>
      </c>
      <c r="I426" s="169" t="s">
        <v>887</v>
      </c>
      <c r="J426" s="170">
        <v>12</v>
      </c>
      <c r="K426" s="173">
        <v>12342</v>
      </c>
      <c r="L426" s="169" t="s">
        <v>153</v>
      </c>
      <c r="M426" s="175" t="s">
        <v>531</v>
      </c>
    </row>
    <row r="427" spans="2:13" ht="45" x14ac:dyDescent="0.2">
      <c r="B427" s="285">
        <v>410</v>
      </c>
      <c r="C427" s="169" t="s">
        <v>764</v>
      </c>
      <c r="D427" s="169" t="s">
        <v>194</v>
      </c>
      <c r="E427" s="169" t="s">
        <v>886</v>
      </c>
      <c r="F427" s="176"/>
      <c r="G427" s="172" t="s">
        <v>473</v>
      </c>
      <c r="H427" s="169" t="s">
        <v>690</v>
      </c>
      <c r="I427" s="169" t="s">
        <v>887</v>
      </c>
      <c r="J427" s="170">
        <v>12</v>
      </c>
      <c r="K427" s="173">
        <v>13585</v>
      </c>
      <c r="L427" s="169" t="s">
        <v>153</v>
      </c>
      <c r="M427" s="175" t="s">
        <v>531</v>
      </c>
    </row>
    <row r="428" spans="2:13" ht="210" x14ac:dyDescent="0.2">
      <c r="B428" s="285">
        <v>411</v>
      </c>
      <c r="C428" s="169" t="s">
        <v>899</v>
      </c>
      <c r="D428" s="169" t="s">
        <v>194</v>
      </c>
      <c r="E428" s="169" t="s">
        <v>900</v>
      </c>
      <c r="F428" s="169"/>
      <c r="G428" s="172" t="s">
        <v>473</v>
      </c>
      <c r="H428" s="169" t="s">
        <v>690</v>
      </c>
      <c r="I428" s="169" t="s">
        <v>901</v>
      </c>
      <c r="J428" s="170">
        <v>12</v>
      </c>
      <c r="K428" s="173">
        <v>8000</v>
      </c>
      <c r="L428" s="172" t="s">
        <v>153</v>
      </c>
      <c r="M428" s="175" t="s">
        <v>531</v>
      </c>
    </row>
    <row r="429" spans="2:13" ht="45" x14ac:dyDescent="0.2">
      <c r="B429" s="285">
        <v>412</v>
      </c>
      <c r="C429" s="169" t="s">
        <v>899</v>
      </c>
      <c r="D429" s="169" t="s">
        <v>194</v>
      </c>
      <c r="E429" s="169" t="s">
        <v>886</v>
      </c>
      <c r="F429" s="169"/>
      <c r="G429" s="172" t="s">
        <v>473</v>
      </c>
      <c r="H429" s="169" t="s">
        <v>690</v>
      </c>
      <c r="I429" s="170" t="s">
        <v>887</v>
      </c>
      <c r="J429" s="170">
        <v>12</v>
      </c>
      <c r="K429" s="173">
        <v>125000</v>
      </c>
      <c r="L429" s="169" t="s">
        <v>153</v>
      </c>
      <c r="M429" s="175" t="s">
        <v>531</v>
      </c>
    </row>
    <row r="430" spans="2:13" ht="45" x14ac:dyDescent="0.2">
      <c r="B430" s="285">
        <v>413</v>
      </c>
      <c r="C430" s="169" t="s">
        <v>765</v>
      </c>
      <c r="D430" s="169" t="s">
        <v>194</v>
      </c>
      <c r="E430" s="169" t="s">
        <v>886</v>
      </c>
      <c r="F430" s="176"/>
      <c r="G430" s="172" t="s">
        <v>473</v>
      </c>
      <c r="H430" s="169" t="s">
        <v>690</v>
      </c>
      <c r="I430" s="169" t="s">
        <v>887</v>
      </c>
      <c r="J430" s="170">
        <v>12</v>
      </c>
      <c r="K430" s="173">
        <v>31680</v>
      </c>
      <c r="L430" s="169" t="s">
        <v>153</v>
      </c>
      <c r="M430" s="175" t="s">
        <v>531</v>
      </c>
    </row>
    <row r="431" spans="2:13" ht="45" x14ac:dyDescent="0.2">
      <c r="B431" s="285">
        <v>414</v>
      </c>
      <c r="C431" s="169" t="s">
        <v>766</v>
      </c>
      <c r="D431" s="169" t="s">
        <v>194</v>
      </c>
      <c r="E431" s="170" t="s">
        <v>886</v>
      </c>
      <c r="F431" s="182"/>
      <c r="G431" s="172" t="s">
        <v>473</v>
      </c>
      <c r="H431" s="169" t="s">
        <v>690</v>
      </c>
      <c r="I431" s="169" t="s">
        <v>887</v>
      </c>
      <c r="J431" s="170">
        <v>12</v>
      </c>
      <c r="K431" s="173">
        <v>2178</v>
      </c>
      <c r="L431" s="169" t="s">
        <v>153</v>
      </c>
      <c r="M431" s="175" t="s">
        <v>531</v>
      </c>
    </row>
    <row r="432" spans="2:13" ht="45" x14ac:dyDescent="0.2">
      <c r="B432" s="285">
        <v>415</v>
      </c>
      <c r="C432" s="169" t="s">
        <v>767</v>
      </c>
      <c r="D432" s="169" t="s">
        <v>194</v>
      </c>
      <c r="E432" s="169" t="s">
        <v>886</v>
      </c>
      <c r="F432" s="176"/>
      <c r="G432" s="172" t="s">
        <v>473</v>
      </c>
      <c r="H432" s="169" t="s">
        <v>690</v>
      </c>
      <c r="I432" s="169" t="s">
        <v>887</v>
      </c>
      <c r="J432" s="170">
        <v>12</v>
      </c>
      <c r="K432" s="173">
        <v>33710.6</v>
      </c>
      <c r="L432" s="169" t="s">
        <v>153</v>
      </c>
      <c r="M432" s="175" t="s">
        <v>531</v>
      </c>
    </row>
    <row r="433" spans="2:13" ht="45" x14ac:dyDescent="0.2">
      <c r="B433" s="285">
        <v>416</v>
      </c>
      <c r="C433" s="169" t="s">
        <v>882</v>
      </c>
      <c r="D433" s="169" t="s">
        <v>194</v>
      </c>
      <c r="E433" s="169" t="s">
        <v>886</v>
      </c>
      <c r="F433" s="169"/>
      <c r="G433" s="172" t="s">
        <v>473</v>
      </c>
      <c r="H433" s="179" t="s">
        <v>690</v>
      </c>
      <c r="I433" s="169" t="s">
        <v>887</v>
      </c>
      <c r="J433" s="170">
        <v>12</v>
      </c>
      <c r="K433" s="173">
        <v>46585</v>
      </c>
      <c r="L433" s="169" t="s">
        <v>153</v>
      </c>
      <c r="M433" s="175" t="s">
        <v>531</v>
      </c>
    </row>
    <row r="434" spans="2:13" ht="45" x14ac:dyDescent="0.2">
      <c r="B434" s="285">
        <v>417</v>
      </c>
      <c r="C434" s="169" t="s">
        <v>768</v>
      </c>
      <c r="D434" s="169" t="s">
        <v>194</v>
      </c>
      <c r="E434" s="169" t="s">
        <v>886</v>
      </c>
      <c r="F434" s="176"/>
      <c r="G434" s="172" t="s">
        <v>473</v>
      </c>
      <c r="H434" s="179" t="s">
        <v>690</v>
      </c>
      <c r="I434" s="169" t="s">
        <v>887</v>
      </c>
      <c r="J434" s="170">
        <v>12</v>
      </c>
      <c r="K434" s="173">
        <v>36096.480000000003</v>
      </c>
      <c r="L434" s="169" t="s">
        <v>153</v>
      </c>
      <c r="M434" s="175" t="s">
        <v>531</v>
      </c>
    </row>
    <row r="435" spans="2:13" ht="45" x14ac:dyDescent="0.2">
      <c r="B435" s="285">
        <v>418</v>
      </c>
      <c r="C435" s="169" t="s">
        <v>769</v>
      </c>
      <c r="D435" s="169" t="s">
        <v>194</v>
      </c>
      <c r="E435" s="169" t="s">
        <v>886</v>
      </c>
      <c r="F435" s="176"/>
      <c r="G435" s="172" t="s">
        <v>473</v>
      </c>
      <c r="H435" s="179" t="s">
        <v>690</v>
      </c>
      <c r="I435" s="169" t="s">
        <v>887</v>
      </c>
      <c r="J435" s="170">
        <v>12</v>
      </c>
      <c r="K435" s="173">
        <v>12221</v>
      </c>
      <c r="L435" s="169" t="s">
        <v>153</v>
      </c>
      <c r="M435" s="175" t="s">
        <v>531</v>
      </c>
    </row>
    <row r="436" spans="2:13" ht="45" x14ac:dyDescent="0.2">
      <c r="B436" s="285">
        <v>419</v>
      </c>
      <c r="C436" s="169" t="s">
        <v>770</v>
      </c>
      <c r="D436" s="169" t="s">
        <v>194</v>
      </c>
      <c r="E436" s="169" t="s">
        <v>886</v>
      </c>
      <c r="F436" s="176"/>
      <c r="G436" s="172" t="s">
        <v>473</v>
      </c>
      <c r="H436" s="179" t="s">
        <v>690</v>
      </c>
      <c r="I436" s="169" t="s">
        <v>887</v>
      </c>
      <c r="J436" s="170">
        <v>12</v>
      </c>
      <c r="K436" s="173">
        <v>7744</v>
      </c>
      <c r="L436" s="169" t="s">
        <v>153</v>
      </c>
      <c r="M436" s="175" t="s">
        <v>531</v>
      </c>
    </row>
    <row r="437" spans="2:13" ht="45" x14ac:dyDescent="0.2">
      <c r="B437" s="285">
        <v>420</v>
      </c>
      <c r="C437" s="169" t="s">
        <v>771</v>
      </c>
      <c r="D437" s="169" t="s">
        <v>194</v>
      </c>
      <c r="E437" s="169" t="s">
        <v>886</v>
      </c>
      <c r="F437" s="176"/>
      <c r="G437" s="172" t="s">
        <v>473</v>
      </c>
      <c r="H437" s="179" t="s">
        <v>690</v>
      </c>
      <c r="I437" s="169" t="s">
        <v>887</v>
      </c>
      <c r="J437" s="170">
        <v>12</v>
      </c>
      <c r="K437" s="173">
        <v>14181.2</v>
      </c>
      <c r="L437" s="169" t="s">
        <v>153</v>
      </c>
      <c r="M437" s="175" t="s">
        <v>531</v>
      </c>
    </row>
    <row r="438" spans="2:13" ht="45" x14ac:dyDescent="0.2">
      <c r="B438" s="285">
        <v>421</v>
      </c>
      <c r="C438" s="169" t="s">
        <v>776</v>
      </c>
      <c r="D438" s="169" t="s">
        <v>194</v>
      </c>
      <c r="E438" s="169" t="s">
        <v>886</v>
      </c>
      <c r="F438" s="176"/>
      <c r="G438" s="172" t="s">
        <v>473</v>
      </c>
      <c r="H438" s="179" t="s">
        <v>690</v>
      </c>
      <c r="I438" s="169" t="s">
        <v>887</v>
      </c>
      <c r="J438" s="170">
        <v>11</v>
      </c>
      <c r="K438" s="173">
        <v>8811</v>
      </c>
      <c r="L438" s="169" t="s">
        <v>153</v>
      </c>
      <c r="M438" s="175" t="s">
        <v>531</v>
      </c>
    </row>
    <row r="439" spans="2:13" ht="45" x14ac:dyDescent="0.2">
      <c r="B439" s="285">
        <v>422</v>
      </c>
      <c r="C439" s="169" t="s">
        <v>902</v>
      </c>
      <c r="D439" s="169" t="s">
        <v>194</v>
      </c>
      <c r="E439" s="169" t="s">
        <v>886</v>
      </c>
      <c r="F439" s="169"/>
      <c r="G439" s="172" t="s">
        <v>473</v>
      </c>
      <c r="H439" s="179" t="s">
        <v>690</v>
      </c>
      <c r="I439" s="169" t="s">
        <v>887</v>
      </c>
      <c r="J439" s="170">
        <v>12</v>
      </c>
      <c r="K439" s="173">
        <v>74234.600000000006</v>
      </c>
      <c r="L439" s="169" t="s">
        <v>153</v>
      </c>
      <c r="M439" s="175" t="s">
        <v>531</v>
      </c>
    </row>
    <row r="440" spans="2:13" ht="45" x14ac:dyDescent="0.2">
      <c r="B440" s="285">
        <v>423</v>
      </c>
      <c r="C440" s="169" t="s">
        <v>703</v>
      </c>
      <c r="D440" s="169" t="s">
        <v>194</v>
      </c>
      <c r="E440" s="169" t="s">
        <v>886</v>
      </c>
      <c r="F440" s="176"/>
      <c r="G440" s="172" t="s">
        <v>473</v>
      </c>
      <c r="H440" s="179" t="s">
        <v>690</v>
      </c>
      <c r="I440" s="169" t="s">
        <v>887</v>
      </c>
      <c r="J440" s="170">
        <v>12</v>
      </c>
      <c r="K440" s="173">
        <v>42680</v>
      </c>
      <c r="L440" s="169" t="s">
        <v>153</v>
      </c>
      <c r="M440" s="175" t="s">
        <v>531</v>
      </c>
    </row>
    <row r="441" spans="2:13" ht="45" x14ac:dyDescent="0.2">
      <c r="B441" s="285">
        <v>424</v>
      </c>
      <c r="C441" s="169" t="s">
        <v>759</v>
      </c>
      <c r="D441" s="169" t="s">
        <v>194</v>
      </c>
      <c r="E441" s="169" t="s">
        <v>886</v>
      </c>
      <c r="F441" s="176"/>
      <c r="G441" s="172" t="s">
        <v>473</v>
      </c>
      <c r="H441" s="179" t="s">
        <v>690</v>
      </c>
      <c r="I441" s="169" t="s">
        <v>887</v>
      </c>
      <c r="J441" s="170">
        <v>12</v>
      </c>
      <c r="K441" s="173">
        <v>5573.11</v>
      </c>
      <c r="L441" s="169" t="s">
        <v>153</v>
      </c>
      <c r="M441" s="175" t="s">
        <v>531</v>
      </c>
    </row>
    <row r="442" spans="2:13" ht="45" x14ac:dyDescent="0.2">
      <c r="B442" s="285">
        <v>425</v>
      </c>
      <c r="C442" s="169" t="s">
        <v>903</v>
      </c>
      <c r="D442" s="169" t="s">
        <v>194</v>
      </c>
      <c r="E442" s="169" t="s">
        <v>886</v>
      </c>
      <c r="F442" s="176"/>
      <c r="G442" s="172" t="s">
        <v>473</v>
      </c>
      <c r="H442" s="179" t="s">
        <v>690</v>
      </c>
      <c r="I442" s="169" t="s">
        <v>887</v>
      </c>
      <c r="J442" s="170">
        <v>12</v>
      </c>
      <c r="K442" s="173">
        <v>5500</v>
      </c>
      <c r="L442" s="169" t="s">
        <v>153</v>
      </c>
      <c r="M442" s="175" t="s">
        <v>531</v>
      </c>
    </row>
    <row r="443" spans="2:13" ht="45" x14ac:dyDescent="0.2">
      <c r="B443" s="285">
        <v>426</v>
      </c>
      <c r="C443" s="169" t="s">
        <v>692</v>
      </c>
      <c r="D443" s="169" t="s">
        <v>194</v>
      </c>
      <c r="E443" s="169" t="s">
        <v>904</v>
      </c>
      <c r="F443" s="176"/>
      <c r="G443" s="172" t="s">
        <v>473</v>
      </c>
      <c r="H443" s="179" t="s">
        <v>690</v>
      </c>
      <c r="I443" s="179" t="s">
        <v>905</v>
      </c>
      <c r="J443" s="170">
        <v>136</v>
      </c>
      <c r="K443" s="173">
        <v>1196.69</v>
      </c>
      <c r="L443" s="169" t="s">
        <v>122</v>
      </c>
      <c r="M443" s="175" t="s">
        <v>531</v>
      </c>
    </row>
    <row r="444" spans="2:13" ht="45" x14ac:dyDescent="0.2">
      <c r="B444" s="285">
        <v>427</v>
      </c>
      <c r="C444" s="169" t="s">
        <v>783</v>
      </c>
      <c r="D444" s="169" t="s">
        <v>194</v>
      </c>
      <c r="E444" s="169" t="s">
        <v>904</v>
      </c>
      <c r="F444" s="169"/>
      <c r="G444" s="172" t="s">
        <v>473</v>
      </c>
      <c r="H444" s="180" t="s">
        <v>690</v>
      </c>
      <c r="I444" s="179" t="s">
        <v>905</v>
      </c>
      <c r="J444" s="170">
        <v>98</v>
      </c>
      <c r="K444" s="173">
        <v>1900.79</v>
      </c>
      <c r="L444" s="169" t="s">
        <v>122</v>
      </c>
      <c r="M444" s="175" t="s">
        <v>531</v>
      </c>
    </row>
    <row r="445" spans="2:13" ht="45" x14ac:dyDescent="0.2">
      <c r="B445" s="285">
        <v>428</v>
      </c>
      <c r="C445" s="169" t="s">
        <v>797</v>
      </c>
      <c r="D445" s="169" t="s">
        <v>194</v>
      </c>
      <c r="E445" s="169" t="s">
        <v>904</v>
      </c>
      <c r="F445" s="169"/>
      <c r="G445" s="172" t="s">
        <v>473</v>
      </c>
      <c r="H445" s="169" t="s">
        <v>690</v>
      </c>
      <c r="I445" s="179" t="s">
        <v>905</v>
      </c>
      <c r="J445" s="170">
        <v>300</v>
      </c>
      <c r="K445" s="173">
        <v>3208.92</v>
      </c>
      <c r="L445" s="169" t="s">
        <v>122</v>
      </c>
      <c r="M445" s="175" t="s">
        <v>531</v>
      </c>
    </row>
    <row r="446" spans="2:13" ht="45" x14ac:dyDescent="0.2">
      <c r="B446" s="285">
        <v>429</v>
      </c>
      <c r="C446" s="169" t="s">
        <v>703</v>
      </c>
      <c r="D446" s="169" t="s">
        <v>194</v>
      </c>
      <c r="E446" s="169" t="s">
        <v>904</v>
      </c>
      <c r="F446" s="169"/>
      <c r="G446" s="172" t="s">
        <v>473</v>
      </c>
      <c r="H446" s="169" t="s">
        <v>690</v>
      </c>
      <c r="I446" s="179" t="s">
        <v>905</v>
      </c>
      <c r="J446" s="170">
        <v>108</v>
      </c>
      <c r="K446" s="173">
        <v>668.04</v>
      </c>
      <c r="L446" s="169" t="s">
        <v>122</v>
      </c>
      <c r="M446" s="175" t="s">
        <v>531</v>
      </c>
    </row>
    <row r="447" spans="2:13" ht="45" x14ac:dyDescent="0.2">
      <c r="B447" s="285">
        <v>430</v>
      </c>
      <c r="C447" s="169" t="s">
        <v>893</v>
      </c>
      <c r="D447" s="169" t="s">
        <v>194</v>
      </c>
      <c r="E447" s="170" t="s">
        <v>904</v>
      </c>
      <c r="F447" s="181"/>
      <c r="G447" s="172" t="s">
        <v>473</v>
      </c>
      <c r="H447" s="169" t="s">
        <v>690</v>
      </c>
      <c r="I447" s="179" t="s">
        <v>905</v>
      </c>
      <c r="J447" s="170">
        <v>192</v>
      </c>
      <c r="K447" s="173">
        <v>271.70999999999998</v>
      </c>
      <c r="L447" s="169" t="s">
        <v>122</v>
      </c>
      <c r="M447" s="175" t="s">
        <v>531</v>
      </c>
    </row>
    <row r="448" spans="2:13" ht="45" x14ac:dyDescent="0.2">
      <c r="B448" s="285">
        <v>431</v>
      </c>
      <c r="C448" s="169" t="s">
        <v>710</v>
      </c>
      <c r="D448" s="169" t="s">
        <v>194</v>
      </c>
      <c r="E448" s="170" t="s">
        <v>904</v>
      </c>
      <c r="F448" s="171"/>
      <c r="G448" s="172" t="s">
        <v>473</v>
      </c>
      <c r="H448" s="169" t="s">
        <v>690</v>
      </c>
      <c r="I448" s="179" t="s">
        <v>905</v>
      </c>
      <c r="J448" s="170">
        <v>170</v>
      </c>
      <c r="K448" s="173">
        <v>1057.3399999999999</v>
      </c>
      <c r="L448" s="169" t="s">
        <v>122</v>
      </c>
      <c r="M448" s="175" t="s">
        <v>531</v>
      </c>
    </row>
    <row r="449" spans="2:13" ht="45" x14ac:dyDescent="0.2">
      <c r="B449" s="285">
        <v>432</v>
      </c>
      <c r="C449" s="169" t="s">
        <v>725</v>
      </c>
      <c r="D449" s="169" t="s">
        <v>194</v>
      </c>
      <c r="E449" s="170" t="s">
        <v>904</v>
      </c>
      <c r="F449" s="171"/>
      <c r="G449" s="172" t="s">
        <v>473</v>
      </c>
      <c r="H449" s="169" t="s">
        <v>690</v>
      </c>
      <c r="I449" s="179" t="s">
        <v>905</v>
      </c>
      <c r="J449" s="170">
        <v>206</v>
      </c>
      <c r="K449" s="173">
        <v>1157.3800000000001</v>
      </c>
      <c r="L449" s="169" t="s">
        <v>122</v>
      </c>
      <c r="M449" s="175" t="s">
        <v>531</v>
      </c>
    </row>
    <row r="450" spans="2:13" ht="45" x14ac:dyDescent="0.2">
      <c r="B450" s="285">
        <v>433</v>
      </c>
      <c r="C450" s="169" t="s">
        <v>729</v>
      </c>
      <c r="D450" s="169" t="s">
        <v>194</v>
      </c>
      <c r="E450" s="170" t="s">
        <v>904</v>
      </c>
      <c r="F450" s="171"/>
      <c r="G450" s="172" t="s">
        <v>473</v>
      </c>
      <c r="H450" s="169" t="s">
        <v>690</v>
      </c>
      <c r="I450" s="179" t="s">
        <v>905</v>
      </c>
      <c r="J450" s="170">
        <v>82</v>
      </c>
      <c r="K450" s="173">
        <v>501.42</v>
      </c>
      <c r="L450" s="169" t="s">
        <v>122</v>
      </c>
      <c r="M450" s="175" t="s">
        <v>531</v>
      </c>
    </row>
    <row r="451" spans="2:13" ht="45" x14ac:dyDescent="0.2">
      <c r="B451" s="285">
        <v>434</v>
      </c>
      <c r="C451" s="169" t="s">
        <v>740</v>
      </c>
      <c r="D451" s="169" t="s">
        <v>194</v>
      </c>
      <c r="E451" s="170" t="s">
        <v>904</v>
      </c>
      <c r="F451" s="171"/>
      <c r="G451" s="172" t="s">
        <v>473</v>
      </c>
      <c r="H451" s="169" t="s">
        <v>690</v>
      </c>
      <c r="I451" s="179" t="s">
        <v>905</v>
      </c>
      <c r="J451" s="170">
        <v>70</v>
      </c>
      <c r="K451" s="173">
        <v>727.45</v>
      </c>
      <c r="L451" s="169" t="s">
        <v>122</v>
      </c>
      <c r="M451" s="175" t="s">
        <v>531</v>
      </c>
    </row>
    <row r="452" spans="2:13" ht="45" x14ac:dyDescent="0.2">
      <c r="B452" s="285">
        <v>435</v>
      </c>
      <c r="C452" s="169" t="s">
        <v>840</v>
      </c>
      <c r="D452" s="169" t="s">
        <v>194</v>
      </c>
      <c r="E452" s="170" t="s">
        <v>904</v>
      </c>
      <c r="F452" s="171"/>
      <c r="G452" s="172" t="s">
        <v>473</v>
      </c>
      <c r="H452" s="169" t="s">
        <v>690</v>
      </c>
      <c r="I452" s="179" t="s">
        <v>905</v>
      </c>
      <c r="J452" s="170">
        <v>134</v>
      </c>
      <c r="K452" s="173">
        <v>834.3</v>
      </c>
      <c r="L452" s="169" t="s">
        <v>122</v>
      </c>
      <c r="M452" s="175" t="s">
        <v>531</v>
      </c>
    </row>
    <row r="453" spans="2:13" ht="45" x14ac:dyDescent="0.2">
      <c r="B453" s="285">
        <v>436</v>
      </c>
      <c r="C453" s="169" t="s">
        <v>743</v>
      </c>
      <c r="D453" s="169" t="s">
        <v>194</v>
      </c>
      <c r="E453" s="170" t="s">
        <v>904</v>
      </c>
      <c r="F453" s="171"/>
      <c r="G453" s="172" t="s">
        <v>473</v>
      </c>
      <c r="H453" s="169" t="s">
        <v>690</v>
      </c>
      <c r="I453" s="179" t="s">
        <v>905</v>
      </c>
      <c r="J453" s="170">
        <v>224</v>
      </c>
      <c r="K453" s="173">
        <v>2959.9</v>
      </c>
      <c r="L453" s="169" t="s">
        <v>122</v>
      </c>
      <c r="M453" s="175" t="s">
        <v>531</v>
      </c>
    </row>
    <row r="454" spans="2:13" ht="45" x14ac:dyDescent="0.2">
      <c r="B454" s="285">
        <v>437</v>
      </c>
      <c r="C454" s="169" t="s">
        <v>846</v>
      </c>
      <c r="D454" s="169" t="s">
        <v>194</v>
      </c>
      <c r="E454" s="170" t="s">
        <v>904</v>
      </c>
      <c r="F454" s="171"/>
      <c r="G454" s="172" t="s">
        <v>473</v>
      </c>
      <c r="H454" s="169" t="s">
        <v>690</v>
      </c>
      <c r="I454" s="179" t="s">
        <v>905</v>
      </c>
      <c r="J454" s="170">
        <v>680</v>
      </c>
      <c r="K454" s="173">
        <v>4489.68</v>
      </c>
      <c r="L454" s="169" t="s">
        <v>122</v>
      </c>
      <c r="M454" s="175" t="s">
        <v>531</v>
      </c>
    </row>
    <row r="455" spans="2:13" ht="45" x14ac:dyDescent="0.2">
      <c r="B455" s="285">
        <v>438</v>
      </c>
      <c r="C455" s="169" t="s">
        <v>744</v>
      </c>
      <c r="D455" s="169" t="s">
        <v>194</v>
      </c>
      <c r="E455" s="170" t="s">
        <v>904</v>
      </c>
      <c r="F455" s="171"/>
      <c r="G455" s="172" t="s">
        <v>473</v>
      </c>
      <c r="H455" s="169" t="s">
        <v>690</v>
      </c>
      <c r="I455" s="179" t="s">
        <v>905</v>
      </c>
      <c r="J455" s="170">
        <v>196</v>
      </c>
      <c r="K455" s="173">
        <v>1210</v>
      </c>
      <c r="L455" s="169" t="s">
        <v>122</v>
      </c>
      <c r="M455" s="175" t="s">
        <v>531</v>
      </c>
    </row>
    <row r="456" spans="2:13" ht="45" x14ac:dyDescent="0.2">
      <c r="B456" s="285">
        <v>439</v>
      </c>
      <c r="C456" s="169" t="s">
        <v>848</v>
      </c>
      <c r="D456" s="169" t="s">
        <v>194</v>
      </c>
      <c r="E456" s="170" t="s">
        <v>904</v>
      </c>
      <c r="F456" s="171"/>
      <c r="G456" s="172" t="s">
        <v>473</v>
      </c>
      <c r="H456" s="169" t="s">
        <v>690</v>
      </c>
      <c r="I456" s="179" t="s">
        <v>905</v>
      </c>
      <c r="J456" s="170">
        <v>344</v>
      </c>
      <c r="K456" s="173">
        <v>1853.72</v>
      </c>
      <c r="L456" s="169" t="s">
        <v>122</v>
      </c>
      <c r="M456" s="175" t="s">
        <v>531</v>
      </c>
    </row>
    <row r="457" spans="2:13" ht="45" x14ac:dyDescent="0.2">
      <c r="B457" s="285">
        <v>440</v>
      </c>
      <c r="C457" s="169" t="s">
        <v>747</v>
      </c>
      <c r="D457" s="169" t="s">
        <v>194</v>
      </c>
      <c r="E457" s="170" t="s">
        <v>904</v>
      </c>
      <c r="F457" s="171"/>
      <c r="G457" s="172" t="s">
        <v>473</v>
      </c>
      <c r="H457" s="169" t="s">
        <v>690</v>
      </c>
      <c r="I457" s="179" t="s">
        <v>905</v>
      </c>
      <c r="J457" s="170">
        <v>148</v>
      </c>
      <c r="K457" s="173">
        <v>914.76</v>
      </c>
      <c r="L457" s="169" t="s">
        <v>122</v>
      </c>
      <c r="M457" s="175" t="s">
        <v>531</v>
      </c>
    </row>
    <row r="458" spans="2:13" ht="45" x14ac:dyDescent="0.2">
      <c r="B458" s="285">
        <v>441</v>
      </c>
      <c r="C458" s="169" t="s">
        <v>754</v>
      </c>
      <c r="D458" s="169" t="s">
        <v>194</v>
      </c>
      <c r="E458" s="170" t="s">
        <v>904</v>
      </c>
      <c r="F458" s="171"/>
      <c r="G458" s="172" t="s">
        <v>473</v>
      </c>
      <c r="H458" s="169" t="s">
        <v>690</v>
      </c>
      <c r="I458" s="179" t="s">
        <v>905</v>
      </c>
      <c r="J458" s="170">
        <v>212</v>
      </c>
      <c r="K458" s="173">
        <v>1306.8</v>
      </c>
      <c r="L458" s="169" t="s">
        <v>122</v>
      </c>
      <c r="M458" s="175" t="s">
        <v>531</v>
      </c>
    </row>
    <row r="459" spans="2:13" ht="45" x14ac:dyDescent="0.2">
      <c r="B459" s="285">
        <v>442</v>
      </c>
      <c r="C459" s="169" t="s">
        <v>772</v>
      </c>
      <c r="D459" s="169" t="s">
        <v>194</v>
      </c>
      <c r="E459" s="170" t="s">
        <v>904</v>
      </c>
      <c r="F459" s="171"/>
      <c r="G459" s="172" t="s">
        <v>473</v>
      </c>
      <c r="H459" s="169" t="s">
        <v>690</v>
      </c>
      <c r="I459" s="179" t="s">
        <v>905</v>
      </c>
      <c r="J459" s="170">
        <v>118</v>
      </c>
      <c r="K459" s="173">
        <v>1093.49</v>
      </c>
      <c r="L459" s="169" t="s">
        <v>122</v>
      </c>
      <c r="M459" s="175" t="s">
        <v>531</v>
      </c>
    </row>
    <row r="460" spans="2:13" ht="45" x14ac:dyDescent="0.2">
      <c r="B460" s="285">
        <v>443</v>
      </c>
      <c r="C460" s="169" t="s">
        <v>758</v>
      </c>
      <c r="D460" s="169" t="s">
        <v>194</v>
      </c>
      <c r="E460" s="170" t="s">
        <v>904</v>
      </c>
      <c r="F460" s="182"/>
      <c r="G460" s="172" t="s">
        <v>473</v>
      </c>
      <c r="H460" s="169" t="s">
        <v>690</v>
      </c>
      <c r="I460" s="179" t="s">
        <v>905</v>
      </c>
      <c r="J460" s="170">
        <v>160</v>
      </c>
      <c r="K460" s="173">
        <v>912.73</v>
      </c>
      <c r="L460" s="169" t="s">
        <v>122</v>
      </c>
      <c r="M460" s="175" t="s">
        <v>531</v>
      </c>
    </row>
    <row r="461" spans="2:13" ht="45" x14ac:dyDescent="0.2">
      <c r="B461" s="285">
        <v>444</v>
      </c>
      <c r="C461" s="169" t="s">
        <v>759</v>
      </c>
      <c r="D461" s="169" t="s">
        <v>194</v>
      </c>
      <c r="E461" s="170" t="s">
        <v>904</v>
      </c>
      <c r="F461" s="171"/>
      <c r="G461" s="172" t="s">
        <v>473</v>
      </c>
      <c r="H461" s="169" t="s">
        <v>690</v>
      </c>
      <c r="I461" s="179" t="s">
        <v>905</v>
      </c>
      <c r="J461" s="170">
        <v>162</v>
      </c>
      <c r="K461" s="173">
        <v>1195.72</v>
      </c>
      <c r="L461" s="169" t="s">
        <v>122</v>
      </c>
      <c r="M461" s="175" t="s">
        <v>531</v>
      </c>
    </row>
    <row r="462" spans="2:13" ht="45" x14ac:dyDescent="0.2">
      <c r="B462" s="285">
        <v>445</v>
      </c>
      <c r="C462" s="169" t="s">
        <v>763</v>
      </c>
      <c r="D462" s="169" t="s">
        <v>194</v>
      </c>
      <c r="E462" s="170" t="s">
        <v>904</v>
      </c>
      <c r="F462" s="171"/>
      <c r="G462" s="172" t="s">
        <v>473</v>
      </c>
      <c r="H462" s="169" t="s">
        <v>690</v>
      </c>
      <c r="I462" s="179" t="s">
        <v>905</v>
      </c>
      <c r="J462" s="170">
        <v>100</v>
      </c>
      <c r="K462" s="173">
        <v>618.54999999999995</v>
      </c>
      <c r="L462" s="169" t="s">
        <v>122</v>
      </c>
      <c r="M462" s="175" t="s">
        <v>531</v>
      </c>
    </row>
    <row r="463" spans="2:13" ht="45" x14ac:dyDescent="0.2">
      <c r="B463" s="285">
        <v>446</v>
      </c>
      <c r="C463" s="169" t="s">
        <v>878</v>
      </c>
      <c r="D463" s="169" t="s">
        <v>194</v>
      </c>
      <c r="E463" s="170" t="s">
        <v>904</v>
      </c>
      <c r="F463" s="171"/>
      <c r="G463" s="172" t="s">
        <v>473</v>
      </c>
      <c r="H463" s="169" t="s">
        <v>690</v>
      </c>
      <c r="I463" s="179" t="s">
        <v>905</v>
      </c>
      <c r="J463" s="170">
        <v>82</v>
      </c>
      <c r="K463" s="173">
        <v>506.17</v>
      </c>
      <c r="L463" s="169" t="s">
        <v>122</v>
      </c>
      <c r="M463" s="175" t="s">
        <v>531</v>
      </c>
    </row>
    <row r="464" spans="2:13" ht="45" x14ac:dyDescent="0.2">
      <c r="B464" s="285">
        <v>447</v>
      </c>
      <c r="C464" s="169" t="s">
        <v>771</v>
      </c>
      <c r="D464" s="169" t="s">
        <v>194</v>
      </c>
      <c r="E464" s="170" t="s">
        <v>904</v>
      </c>
      <c r="F464" s="182"/>
      <c r="G464" s="172" t="s">
        <v>473</v>
      </c>
      <c r="H464" s="169" t="s">
        <v>690</v>
      </c>
      <c r="I464" s="179" t="s">
        <v>905</v>
      </c>
      <c r="J464" s="170">
        <v>98</v>
      </c>
      <c r="K464" s="173">
        <v>1302.73</v>
      </c>
      <c r="L464" s="169" t="s">
        <v>122</v>
      </c>
      <c r="M464" s="175" t="s">
        <v>531</v>
      </c>
    </row>
    <row r="465" spans="2:13" ht="45" x14ac:dyDescent="0.2">
      <c r="B465" s="285">
        <v>448</v>
      </c>
      <c r="C465" s="169" t="s">
        <v>906</v>
      </c>
      <c r="D465" s="169" t="s">
        <v>194</v>
      </c>
      <c r="E465" s="170" t="s">
        <v>904</v>
      </c>
      <c r="F465" s="182"/>
      <c r="G465" s="172" t="s">
        <v>473</v>
      </c>
      <c r="H465" s="169" t="s">
        <v>690</v>
      </c>
      <c r="I465" s="179" t="s">
        <v>905</v>
      </c>
      <c r="J465" s="170">
        <v>240</v>
      </c>
      <c r="K465" s="173">
        <v>1290.96</v>
      </c>
      <c r="L465" s="169" t="s">
        <v>122</v>
      </c>
      <c r="M465" s="175" t="s">
        <v>531</v>
      </c>
    </row>
    <row r="466" spans="2:13" ht="105" x14ac:dyDescent="0.2">
      <c r="B466" s="285">
        <v>449</v>
      </c>
      <c r="C466" s="169" t="s">
        <v>688</v>
      </c>
      <c r="D466" s="169" t="s">
        <v>194</v>
      </c>
      <c r="E466" s="170" t="s">
        <v>907</v>
      </c>
      <c r="F466" s="182"/>
      <c r="G466" s="172" t="s">
        <v>473</v>
      </c>
      <c r="H466" s="169" t="s">
        <v>690</v>
      </c>
      <c r="I466" s="179" t="s">
        <v>908</v>
      </c>
      <c r="J466" s="183" t="s">
        <v>909</v>
      </c>
      <c r="K466" s="173">
        <v>2783</v>
      </c>
      <c r="L466" s="172" t="s">
        <v>122</v>
      </c>
      <c r="M466" s="175" t="s">
        <v>531</v>
      </c>
    </row>
    <row r="467" spans="2:13" ht="105" x14ac:dyDescent="0.2">
      <c r="B467" s="285">
        <v>450</v>
      </c>
      <c r="C467" s="169" t="s">
        <v>692</v>
      </c>
      <c r="D467" s="169" t="s">
        <v>194</v>
      </c>
      <c r="E467" s="170" t="s">
        <v>907</v>
      </c>
      <c r="F467" s="184"/>
      <c r="G467" s="172" t="s">
        <v>473</v>
      </c>
      <c r="H467" s="169" t="s">
        <v>690</v>
      </c>
      <c r="I467" s="179" t="s">
        <v>908</v>
      </c>
      <c r="J467" s="183" t="s">
        <v>910</v>
      </c>
      <c r="K467" s="173">
        <v>9457.36</v>
      </c>
      <c r="L467" s="172" t="s">
        <v>122</v>
      </c>
      <c r="M467" s="175" t="s">
        <v>531</v>
      </c>
    </row>
    <row r="468" spans="2:13" ht="90" x14ac:dyDescent="0.2">
      <c r="B468" s="285">
        <v>451</v>
      </c>
      <c r="C468" s="169" t="s">
        <v>783</v>
      </c>
      <c r="D468" s="169" t="s">
        <v>194</v>
      </c>
      <c r="E468" s="170" t="s">
        <v>907</v>
      </c>
      <c r="F468" s="182"/>
      <c r="G468" s="172" t="s">
        <v>473</v>
      </c>
      <c r="H468" s="169" t="s">
        <v>690</v>
      </c>
      <c r="I468" s="179" t="s">
        <v>908</v>
      </c>
      <c r="J468" s="170" t="s">
        <v>911</v>
      </c>
      <c r="K468" s="173">
        <v>6116.07</v>
      </c>
      <c r="L468" s="169" t="s">
        <v>122</v>
      </c>
      <c r="M468" s="175" t="s">
        <v>531</v>
      </c>
    </row>
    <row r="469" spans="2:13" ht="45" x14ac:dyDescent="0.2">
      <c r="B469" s="285">
        <v>452</v>
      </c>
      <c r="C469" s="169" t="s">
        <v>790</v>
      </c>
      <c r="D469" s="169" t="s">
        <v>194</v>
      </c>
      <c r="E469" s="170" t="s">
        <v>907</v>
      </c>
      <c r="F469" s="184"/>
      <c r="G469" s="172" t="s">
        <v>473</v>
      </c>
      <c r="H469" s="169" t="s">
        <v>690</v>
      </c>
      <c r="I469" s="179" t="s">
        <v>908</v>
      </c>
      <c r="J469" s="170" t="s">
        <v>912</v>
      </c>
      <c r="K469" s="173">
        <v>3653.23</v>
      </c>
      <c r="L469" s="169" t="s">
        <v>122</v>
      </c>
      <c r="M469" s="175" t="s">
        <v>531</v>
      </c>
    </row>
    <row r="470" spans="2:13" ht="75" x14ac:dyDescent="0.2">
      <c r="B470" s="285">
        <v>453</v>
      </c>
      <c r="C470" s="169" t="s">
        <v>797</v>
      </c>
      <c r="D470" s="169" t="s">
        <v>194</v>
      </c>
      <c r="E470" s="170" t="s">
        <v>907</v>
      </c>
      <c r="F470" s="171"/>
      <c r="G470" s="172" t="s">
        <v>473</v>
      </c>
      <c r="H470" s="169" t="s">
        <v>690</v>
      </c>
      <c r="I470" s="179" t="s">
        <v>908</v>
      </c>
      <c r="J470" s="170" t="s">
        <v>913</v>
      </c>
      <c r="K470" s="173">
        <v>3087.32</v>
      </c>
      <c r="L470" s="169" t="s">
        <v>122</v>
      </c>
      <c r="M470" s="175" t="s">
        <v>531</v>
      </c>
    </row>
    <row r="471" spans="2:13" ht="90" x14ac:dyDescent="0.2">
      <c r="B471" s="285">
        <v>454</v>
      </c>
      <c r="C471" s="144" t="s">
        <v>703</v>
      </c>
      <c r="D471" s="144" t="s">
        <v>194</v>
      </c>
      <c r="E471" s="286" t="s">
        <v>907</v>
      </c>
      <c r="F471" s="264"/>
      <c r="G471" s="294" t="s">
        <v>473</v>
      </c>
      <c r="H471" s="144" t="s">
        <v>690</v>
      </c>
      <c r="I471" s="287" t="s">
        <v>908</v>
      </c>
      <c r="J471" s="286" t="s">
        <v>914</v>
      </c>
      <c r="K471" s="289">
        <v>1572.76</v>
      </c>
      <c r="L471" s="144" t="s">
        <v>122</v>
      </c>
      <c r="M471" s="295" t="s">
        <v>531</v>
      </c>
    </row>
    <row r="472" spans="2:13" ht="90" x14ac:dyDescent="0.2">
      <c r="B472" s="285">
        <v>455</v>
      </c>
      <c r="C472" s="144" t="s">
        <v>710</v>
      </c>
      <c r="D472" s="144" t="s">
        <v>194</v>
      </c>
      <c r="E472" s="286" t="s">
        <v>907</v>
      </c>
      <c r="F472" s="264"/>
      <c r="G472" s="294" t="s">
        <v>473</v>
      </c>
      <c r="H472" s="144" t="s">
        <v>690</v>
      </c>
      <c r="I472" s="287" t="s">
        <v>908</v>
      </c>
      <c r="J472" s="286" t="s">
        <v>915</v>
      </c>
      <c r="K472" s="289">
        <v>7013.16</v>
      </c>
      <c r="L472" s="144" t="s">
        <v>122</v>
      </c>
      <c r="M472" s="295" t="s">
        <v>531</v>
      </c>
    </row>
    <row r="473" spans="2:13" ht="75" x14ac:dyDescent="0.2">
      <c r="B473" s="285">
        <v>456</v>
      </c>
      <c r="C473" s="144" t="s">
        <v>713</v>
      </c>
      <c r="D473" s="144" t="s">
        <v>194</v>
      </c>
      <c r="E473" s="144" t="s">
        <v>907</v>
      </c>
      <c r="F473" s="144"/>
      <c r="G473" s="294" t="s">
        <v>473</v>
      </c>
      <c r="H473" s="144" t="s">
        <v>690</v>
      </c>
      <c r="I473" s="144" t="s">
        <v>908</v>
      </c>
      <c r="J473" s="144" t="s">
        <v>916</v>
      </c>
      <c r="K473" s="145">
        <v>8743.57</v>
      </c>
      <c r="L473" s="144" t="s">
        <v>122</v>
      </c>
      <c r="M473" s="295" t="s">
        <v>531</v>
      </c>
    </row>
    <row r="474" spans="2:13" ht="90" x14ac:dyDescent="0.2">
      <c r="B474" s="285">
        <v>457</v>
      </c>
      <c r="C474" s="144" t="s">
        <v>715</v>
      </c>
      <c r="D474" s="144" t="s">
        <v>194</v>
      </c>
      <c r="E474" s="144" t="s">
        <v>907</v>
      </c>
      <c r="F474" s="294"/>
      <c r="G474" s="294" t="s">
        <v>473</v>
      </c>
      <c r="H474" s="144" t="s">
        <v>690</v>
      </c>
      <c r="I474" s="144" t="s">
        <v>908</v>
      </c>
      <c r="J474" s="144" t="s">
        <v>917</v>
      </c>
      <c r="K474" s="145">
        <v>3931.05</v>
      </c>
      <c r="L474" s="144" t="s">
        <v>122</v>
      </c>
      <c r="M474" s="295" t="s">
        <v>531</v>
      </c>
    </row>
    <row r="475" spans="2:13" ht="75" x14ac:dyDescent="0.2">
      <c r="B475" s="285">
        <v>458</v>
      </c>
      <c r="C475" s="144" t="s">
        <v>717</v>
      </c>
      <c r="D475" s="144" t="s">
        <v>194</v>
      </c>
      <c r="E475" s="144" t="s">
        <v>907</v>
      </c>
      <c r="F475" s="294"/>
      <c r="G475" s="294" t="s">
        <v>473</v>
      </c>
      <c r="H475" s="144" t="s">
        <v>690</v>
      </c>
      <c r="I475" s="144" t="s">
        <v>908</v>
      </c>
      <c r="J475" s="144" t="s">
        <v>918</v>
      </c>
      <c r="K475" s="145">
        <v>8817.51</v>
      </c>
      <c r="L475" s="144" t="s">
        <v>122</v>
      </c>
      <c r="M475" s="295" t="s">
        <v>531</v>
      </c>
    </row>
    <row r="476" spans="2:13" ht="45" x14ac:dyDescent="0.2">
      <c r="B476" s="285">
        <v>459</v>
      </c>
      <c r="C476" s="144" t="s">
        <v>776</v>
      </c>
      <c r="D476" s="144" t="s">
        <v>194</v>
      </c>
      <c r="E476" s="144" t="s">
        <v>907</v>
      </c>
      <c r="F476" s="144"/>
      <c r="G476" s="294" t="s">
        <v>473</v>
      </c>
      <c r="H476" s="144" t="s">
        <v>690</v>
      </c>
      <c r="I476" s="144" t="s">
        <v>908</v>
      </c>
      <c r="J476" s="144" t="s">
        <v>919</v>
      </c>
      <c r="K476" s="145">
        <v>1047.3800000000001</v>
      </c>
      <c r="L476" s="144" t="s">
        <v>122</v>
      </c>
      <c r="M476" s="295" t="s">
        <v>531</v>
      </c>
    </row>
    <row r="477" spans="2:13" ht="90" x14ac:dyDescent="0.2">
      <c r="B477" s="285">
        <v>460</v>
      </c>
      <c r="C477" s="144" t="s">
        <v>720</v>
      </c>
      <c r="D477" s="144" t="s">
        <v>194</v>
      </c>
      <c r="E477" s="144" t="s">
        <v>907</v>
      </c>
      <c r="F477" s="144"/>
      <c r="G477" s="294" t="s">
        <v>473</v>
      </c>
      <c r="H477" s="144" t="s">
        <v>690</v>
      </c>
      <c r="I477" s="144" t="s">
        <v>908</v>
      </c>
      <c r="J477" s="144" t="s">
        <v>920</v>
      </c>
      <c r="K477" s="145">
        <v>8058.6</v>
      </c>
      <c r="L477" s="144" t="s">
        <v>122</v>
      </c>
      <c r="M477" s="295" t="s">
        <v>531</v>
      </c>
    </row>
    <row r="478" spans="2:13" ht="90" x14ac:dyDescent="0.2">
      <c r="B478" s="285">
        <v>461</v>
      </c>
      <c r="C478" s="144" t="s">
        <v>778</v>
      </c>
      <c r="D478" s="144" t="s">
        <v>194</v>
      </c>
      <c r="E478" s="144" t="s">
        <v>907</v>
      </c>
      <c r="F478" s="144"/>
      <c r="G478" s="294" t="s">
        <v>473</v>
      </c>
      <c r="H478" s="144" t="s">
        <v>690</v>
      </c>
      <c r="I478" s="144" t="s">
        <v>908</v>
      </c>
      <c r="J478" s="144" t="s">
        <v>921</v>
      </c>
      <c r="K478" s="145">
        <v>7832.33</v>
      </c>
      <c r="L478" s="144" t="s">
        <v>122</v>
      </c>
      <c r="M478" s="295" t="s">
        <v>531</v>
      </c>
    </row>
    <row r="479" spans="2:13" ht="45" x14ac:dyDescent="0.2">
      <c r="B479" s="285">
        <v>462</v>
      </c>
      <c r="C479" s="144" t="s">
        <v>822</v>
      </c>
      <c r="D479" s="144" t="s">
        <v>194</v>
      </c>
      <c r="E479" s="144" t="s">
        <v>907</v>
      </c>
      <c r="F479" s="144"/>
      <c r="G479" s="294" t="s">
        <v>473</v>
      </c>
      <c r="H479" s="144" t="s">
        <v>690</v>
      </c>
      <c r="I479" s="144" t="s">
        <v>908</v>
      </c>
      <c r="J479" s="144" t="s">
        <v>922</v>
      </c>
      <c r="K479" s="145">
        <v>4397.1400000000003</v>
      </c>
      <c r="L479" s="144" t="s">
        <v>122</v>
      </c>
      <c r="M479" s="295" t="s">
        <v>531</v>
      </c>
    </row>
    <row r="480" spans="2:13" ht="90" x14ac:dyDescent="0.2">
      <c r="B480" s="285">
        <v>463</v>
      </c>
      <c r="C480" s="144" t="s">
        <v>729</v>
      </c>
      <c r="D480" s="144" t="s">
        <v>194</v>
      </c>
      <c r="E480" s="144" t="s">
        <v>907</v>
      </c>
      <c r="F480" s="144"/>
      <c r="G480" s="294" t="s">
        <v>473</v>
      </c>
      <c r="H480" s="144" t="s">
        <v>690</v>
      </c>
      <c r="I480" s="144" t="s">
        <v>908</v>
      </c>
      <c r="J480" s="144" t="s">
        <v>923</v>
      </c>
      <c r="K480" s="145">
        <v>6630.8</v>
      </c>
      <c r="L480" s="144" t="s">
        <v>122</v>
      </c>
      <c r="M480" s="295" t="s">
        <v>531</v>
      </c>
    </row>
    <row r="481" spans="2:13" ht="90" x14ac:dyDescent="0.2">
      <c r="B481" s="285">
        <v>464</v>
      </c>
      <c r="C481" s="144" t="s">
        <v>777</v>
      </c>
      <c r="D481" s="144" t="s">
        <v>194</v>
      </c>
      <c r="E481" s="144" t="s">
        <v>907</v>
      </c>
      <c r="F481" s="144"/>
      <c r="G481" s="294" t="s">
        <v>473</v>
      </c>
      <c r="H481" s="144" t="s">
        <v>690</v>
      </c>
      <c r="I481" s="144" t="s">
        <v>908</v>
      </c>
      <c r="J481" s="144" t="s">
        <v>924</v>
      </c>
      <c r="K481" s="145">
        <v>5597.94</v>
      </c>
      <c r="L481" s="144" t="s">
        <v>122</v>
      </c>
      <c r="M481" s="295" t="s">
        <v>531</v>
      </c>
    </row>
    <row r="482" spans="2:13" ht="90" x14ac:dyDescent="0.2">
      <c r="B482" s="285">
        <v>465</v>
      </c>
      <c r="C482" s="144" t="s">
        <v>737</v>
      </c>
      <c r="D482" s="144" t="s">
        <v>194</v>
      </c>
      <c r="E482" s="144" t="s">
        <v>907</v>
      </c>
      <c r="F482" s="294"/>
      <c r="G482" s="294" t="s">
        <v>473</v>
      </c>
      <c r="H482" s="144" t="s">
        <v>690</v>
      </c>
      <c r="I482" s="144" t="s">
        <v>908</v>
      </c>
      <c r="J482" s="144" t="s">
        <v>925</v>
      </c>
      <c r="K482" s="145">
        <v>2950.59</v>
      </c>
      <c r="L482" s="144" t="s">
        <v>122</v>
      </c>
      <c r="M482" s="295" t="s">
        <v>531</v>
      </c>
    </row>
    <row r="483" spans="2:13" ht="90" x14ac:dyDescent="0.2">
      <c r="B483" s="285">
        <v>466</v>
      </c>
      <c r="C483" s="144" t="s">
        <v>738</v>
      </c>
      <c r="D483" s="144" t="s">
        <v>194</v>
      </c>
      <c r="E483" s="144" t="s">
        <v>907</v>
      </c>
      <c r="F483" s="144"/>
      <c r="G483" s="294" t="s">
        <v>473</v>
      </c>
      <c r="H483" s="144" t="s">
        <v>690</v>
      </c>
      <c r="I483" s="144" t="s">
        <v>908</v>
      </c>
      <c r="J483" s="144" t="s">
        <v>926</v>
      </c>
      <c r="K483" s="145">
        <v>15024.09</v>
      </c>
      <c r="L483" s="144" t="s">
        <v>122</v>
      </c>
      <c r="M483" s="295" t="s">
        <v>531</v>
      </c>
    </row>
    <row r="484" spans="2:13" ht="75" x14ac:dyDescent="0.2">
      <c r="B484" s="285">
        <v>467</v>
      </c>
      <c r="C484" s="144" t="s">
        <v>740</v>
      </c>
      <c r="D484" s="144" t="s">
        <v>194</v>
      </c>
      <c r="E484" s="144" t="s">
        <v>907</v>
      </c>
      <c r="F484" s="294"/>
      <c r="G484" s="294" t="s">
        <v>473</v>
      </c>
      <c r="H484" s="144" t="s">
        <v>690</v>
      </c>
      <c r="I484" s="144" t="s">
        <v>908</v>
      </c>
      <c r="J484" s="144" t="s">
        <v>927</v>
      </c>
      <c r="K484" s="145">
        <v>3066.32</v>
      </c>
      <c r="L484" s="144" t="s">
        <v>122</v>
      </c>
      <c r="M484" s="295" t="s">
        <v>531</v>
      </c>
    </row>
    <row r="485" spans="2:13" ht="75" x14ac:dyDescent="0.2">
      <c r="B485" s="285">
        <v>468</v>
      </c>
      <c r="C485" s="144" t="s">
        <v>840</v>
      </c>
      <c r="D485" s="144" t="s">
        <v>194</v>
      </c>
      <c r="E485" s="144" t="s">
        <v>907</v>
      </c>
      <c r="F485" s="144"/>
      <c r="G485" s="294" t="s">
        <v>473</v>
      </c>
      <c r="H485" s="144" t="s">
        <v>690</v>
      </c>
      <c r="I485" s="144" t="s">
        <v>908</v>
      </c>
      <c r="J485" s="144" t="s">
        <v>928</v>
      </c>
      <c r="K485" s="145">
        <v>7804.5</v>
      </c>
      <c r="L485" s="144" t="s">
        <v>122</v>
      </c>
      <c r="M485" s="295" t="s">
        <v>531</v>
      </c>
    </row>
    <row r="486" spans="2:13" ht="90" x14ac:dyDescent="0.2">
      <c r="B486" s="285">
        <v>469</v>
      </c>
      <c r="C486" s="144" t="s">
        <v>741</v>
      </c>
      <c r="D486" s="144" t="s">
        <v>194</v>
      </c>
      <c r="E486" s="144" t="s">
        <v>907</v>
      </c>
      <c r="F486" s="294"/>
      <c r="G486" s="294" t="s">
        <v>473</v>
      </c>
      <c r="H486" s="144" t="s">
        <v>690</v>
      </c>
      <c r="I486" s="144" t="s">
        <v>908</v>
      </c>
      <c r="J486" s="144" t="s">
        <v>929</v>
      </c>
      <c r="K486" s="145">
        <v>2556.39</v>
      </c>
      <c r="L486" s="144" t="s">
        <v>122</v>
      </c>
      <c r="M486" s="295" t="s">
        <v>531</v>
      </c>
    </row>
    <row r="487" spans="2:13" ht="90" x14ac:dyDescent="0.2">
      <c r="B487" s="285">
        <v>470</v>
      </c>
      <c r="C487" s="144" t="s">
        <v>743</v>
      </c>
      <c r="D487" s="144" t="s">
        <v>194</v>
      </c>
      <c r="E487" s="144" t="s">
        <v>907</v>
      </c>
      <c r="F487" s="144"/>
      <c r="G487" s="294" t="s">
        <v>473</v>
      </c>
      <c r="H487" s="144" t="s">
        <v>690</v>
      </c>
      <c r="I487" s="144" t="s">
        <v>908</v>
      </c>
      <c r="J487" s="144" t="s">
        <v>930</v>
      </c>
      <c r="K487" s="145">
        <v>9665.9599999999991</v>
      </c>
      <c r="L487" s="144" t="s">
        <v>122</v>
      </c>
      <c r="M487" s="295" t="s">
        <v>531</v>
      </c>
    </row>
    <row r="488" spans="2:13" ht="75" x14ac:dyDescent="0.2">
      <c r="B488" s="285">
        <v>471</v>
      </c>
      <c r="C488" s="144" t="s">
        <v>846</v>
      </c>
      <c r="D488" s="144" t="s">
        <v>194</v>
      </c>
      <c r="E488" s="144" t="s">
        <v>907</v>
      </c>
      <c r="F488" s="144"/>
      <c r="G488" s="294" t="s">
        <v>473</v>
      </c>
      <c r="H488" s="144" t="s">
        <v>690</v>
      </c>
      <c r="I488" s="144" t="s">
        <v>908</v>
      </c>
      <c r="J488" s="144" t="s">
        <v>931</v>
      </c>
      <c r="K488" s="145">
        <v>9035.9500000000007</v>
      </c>
      <c r="L488" s="144" t="s">
        <v>122</v>
      </c>
      <c r="M488" s="295" t="s">
        <v>531</v>
      </c>
    </row>
    <row r="489" spans="2:13" ht="75" x14ac:dyDescent="0.2">
      <c r="B489" s="285">
        <v>472</v>
      </c>
      <c r="C489" s="144" t="s">
        <v>747</v>
      </c>
      <c r="D489" s="144" t="s">
        <v>194</v>
      </c>
      <c r="E489" s="144" t="s">
        <v>907</v>
      </c>
      <c r="F489" s="144"/>
      <c r="G489" s="294" t="s">
        <v>473</v>
      </c>
      <c r="H489" s="144" t="s">
        <v>690</v>
      </c>
      <c r="I489" s="144" t="s">
        <v>908</v>
      </c>
      <c r="J489" s="144" t="s">
        <v>932</v>
      </c>
      <c r="K489" s="145">
        <v>14867.03</v>
      </c>
      <c r="L489" s="144" t="s">
        <v>122</v>
      </c>
      <c r="M489" s="295" t="s">
        <v>531</v>
      </c>
    </row>
    <row r="490" spans="2:13" ht="90" x14ac:dyDescent="0.2">
      <c r="B490" s="285">
        <v>473</v>
      </c>
      <c r="C490" s="144" t="s">
        <v>754</v>
      </c>
      <c r="D490" s="144" t="s">
        <v>194</v>
      </c>
      <c r="E490" s="144" t="s">
        <v>907</v>
      </c>
      <c r="F490" s="144"/>
      <c r="G490" s="294" t="s">
        <v>473</v>
      </c>
      <c r="H490" s="144" t="s">
        <v>690</v>
      </c>
      <c r="I490" s="144" t="s">
        <v>908</v>
      </c>
      <c r="J490" s="144" t="s">
        <v>933</v>
      </c>
      <c r="K490" s="145">
        <v>7156.91</v>
      </c>
      <c r="L490" s="144" t="s">
        <v>122</v>
      </c>
      <c r="M490" s="295" t="s">
        <v>531</v>
      </c>
    </row>
    <row r="491" spans="2:13" ht="90" x14ac:dyDescent="0.2">
      <c r="B491" s="285">
        <v>474</v>
      </c>
      <c r="C491" s="144" t="s">
        <v>772</v>
      </c>
      <c r="D491" s="144" t="s">
        <v>194</v>
      </c>
      <c r="E491" s="144" t="s">
        <v>907</v>
      </c>
      <c r="F491" s="144"/>
      <c r="G491" s="294" t="s">
        <v>473</v>
      </c>
      <c r="H491" s="144" t="s">
        <v>690</v>
      </c>
      <c r="I491" s="144" t="s">
        <v>908</v>
      </c>
      <c r="J491" s="144" t="s">
        <v>934</v>
      </c>
      <c r="K491" s="145">
        <v>5417.46</v>
      </c>
      <c r="L491" s="144" t="s">
        <v>122</v>
      </c>
      <c r="M491" s="295" t="s">
        <v>531</v>
      </c>
    </row>
    <row r="492" spans="2:13" ht="90" x14ac:dyDescent="0.2">
      <c r="B492" s="285">
        <v>475</v>
      </c>
      <c r="C492" s="144" t="s">
        <v>757</v>
      </c>
      <c r="D492" s="144" t="s">
        <v>194</v>
      </c>
      <c r="E492" s="144" t="s">
        <v>907</v>
      </c>
      <c r="F492" s="144"/>
      <c r="G492" s="294" t="s">
        <v>473</v>
      </c>
      <c r="H492" s="144" t="s">
        <v>690</v>
      </c>
      <c r="I492" s="144" t="s">
        <v>908</v>
      </c>
      <c r="J492" s="144" t="s">
        <v>935</v>
      </c>
      <c r="K492" s="145">
        <v>8853.57</v>
      </c>
      <c r="L492" s="144" t="s">
        <v>122</v>
      </c>
      <c r="M492" s="295" t="s">
        <v>531</v>
      </c>
    </row>
    <row r="493" spans="2:13" ht="75" x14ac:dyDescent="0.2">
      <c r="B493" s="285">
        <v>476</v>
      </c>
      <c r="C493" s="144" t="s">
        <v>758</v>
      </c>
      <c r="D493" s="144" t="s">
        <v>194</v>
      </c>
      <c r="E493" s="144" t="s">
        <v>907</v>
      </c>
      <c r="F493" s="144"/>
      <c r="G493" s="294" t="s">
        <v>473</v>
      </c>
      <c r="H493" s="144" t="s">
        <v>690</v>
      </c>
      <c r="I493" s="144" t="s">
        <v>908</v>
      </c>
      <c r="J493" s="144" t="s">
        <v>936</v>
      </c>
      <c r="K493" s="145">
        <v>5348.2</v>
      </c>
      <c r="L493" s="144" t="s">
        <v>122</v>
      </c>
      <c r="M493" s="295" t="s">
        <v>531</v>
      </c>
    </row>
    <row r="494" spans="2:13" ht="60" x14ac:dyDescent="0.2">
      <c r="B494" s="285">
        <v>477</v>
      </c>
      <c r="C494" s="144" t="s">
        <v>759</v>
      </c>
      <c r="D494" s="144" t="s">
        <v>194</v>
      </c>
      <c r="E494" s="144" t="s">
        <v>907</v>
      </c>
      <c r="F494" s="144"/>
      <c r="G494" s="294" t="s">
        <v>473</v>
      </c>
      <c r="H494" s="144" t="s">
        <v>690</v>
      </c>
      <c r="I494" s="144" t="s">
        <v>908</v>
      </c>
      <c r="J494" s="144" t="s">
        <v>937</v>
      </c>
      <c r="K494" s="145">
        <v>376.07</v>
      </c>
      <c r="L494" s="144" t="s">
        <v>122</v>
      </c>
      <c r="M494" s="295" t="s">
        <v>531</v>
      </c>
    </row>
    <row r="495" spans="2:13" ht="90" x14ac:dyDescent="0.2">
      <c r="B495" s="285">
        <v>478</v>
      </c>
      <c r="C495" s="144" t="s">
        <v>763</v>
      </c>
      <c r="D495" s="144" t="s">
        <v>194</v>
      </c>
      <c r="E495" s="144" t="s">
        <v>907</v>
      </c>
      <c r="F495" s="144"/>
      <c r="G495" s="294" t="s">
        <v>473</v>
      </c>
      <c r="H495" s="144" t="s">
        <v>690</v>
      </c>
      <c r="I495" s="144" t="s">
        <v>908</v>
      </c>
      <c r="J495" s="144" t="s">
        <v>938</v>
      </c>
      <c r="K495" s="145">
        <v>10201.99</v>
      </c>
      <c r="L495" s="144" t="s">
        <v>122</v>
      </c>
      <c r="M495" s="295" t="s">
        <v>531</v>
      </c>
    </row>
    <row r="496" spans="2:13" ht="75" x14ac:dyDescent="0.2">
      <c r="B496" s="285">
        <v>479</v>
      </c>
      <c r="C496" s="144" t="s">
        <v>882</v>
      </c>
      <c r="D496" s="144" t="s">
        <v>194</v>
      </c>
      <c r="E496" s="144" t="s">
        <v>907</v>
      </c>
      <c r="F496" s="294"/>
      <c r="G496" s="294" t="s">
        <v>473</v>
      </c>
      <c r="H496" s="144" t="s">
        <v>690</v>
      </c>
      <c r="I496" s="144" t="s">
        <v>908</v>
      </c>
      <c r="J496" s="144" t="s">
        <v>939</v>
      </c>
      <c r="K496" s="145">
        <v>4397.18</v>
      </c>
      <c r="L496" s="144" t="s">
        <v>122</v>
      </c>
      <c r="M496" s="295" t="s">
        <v>531</v>
      </c>
    </row>
    <row r="497" spans="2:13" ht="75" x14ac:dyDescent="0.2">
      <c r="B497" s="285">
        <v>480</v>
      </c>
      <c r="C497" s="144" t="s">
        <v>768</v>
      </c>
      <c r="D497" s="144" t="s">
        <v>194</v>
      </c>
      <c r="E497" s="144" t="s">
        <v>907</v>
      </c>
      <c r="F497" s="144"/>
      <c r="G497" s="294" t="s">
        <v>473</v>
      </c>
      <c r="H497" s="144" t="s">
        <v>690</v>
      </c>
      <c r="I497" s="144" t="s">
        <v>908</v>
      </c>
      <c r="J497" s="144" t="s">
        <v>940</v>
      </c>
      <c r="K497" s="145">
        <v>8648.26</v>
      </c>
      <c r="L497" s="144" t="s">
        <v>122</v>
      </c>
      <c r="M497" s="295" t="s">
        <v>531</v>
      </c>
    </row>
    <row r="498" spans="2:13" ht="75" x14ac:dyDescent="0.2">
      <c r="B498" s="285">
        <v>481</v>
      </c>
      <c r="C498" s="144" t="s">
        <v>769</v>
      </c>
      <c r="D498" s="144" t="s">
        <v>194</v>
      </c>
      <c r="E498" s="144" t="s">
        <v>907</v>
      </c>
      <c r="F498" s="144"/>
      <c r="G498" s="294" t="s">
        <v>473</v>
      </c>
      <c r="H498" s="144" t="s">
        <v>690</v>
      </c>
      <c r="I498" s="144" t="s">
        <v>908</v>
      </c>
      <c r="J498" s="144" t="s">
        <v>941</v>
      </c>
      <c r="K498" s="145">
        <v>10877.44</v>
      </c>
      <c r="L498" s="144" t="s">
        <v>122</v>
      </c>
      <c r="M498" s="295" t="s">
        <v>531</v>
      </c>
    </row>
    <row r="499" spans="2:13" ht="90" x14ac:dyDescent="0.2">
      <c r="B499" s="285">
        <v>482</v>
      </c>
      <c r="C499" s="144" t="s">
        <v>770</v>
      </c>
      <c r="D499" s="144" t="s">
        <v>194</v>
      </c>
      <c r="E499" s="144" t="s">
        <v>907</v>
      </c>
      <c r="F499" s="144"/>
      <c r="G499" s="294" t="s">
        <v>473</v>
      </c>
      <c r="H499" s="144" t="s">
        <v>690</v>
      </c>
      <c r="I499" s="144" t="s">
        <v>908</v>
      </c>
      <c r="J499" s="144" t="s">
        <v>942</v>
      </c>
      <c r="K499" s="145">
        <v>9537.2199999999993</v>
      </c>
      <c r="L499" s="144" t="s">
        <v>122</v>
      </c>
      <c r="M499" s="295" t="s">
        <v>531</v>
      </c>
    </row>
    <row r="500" spans="2:13" ht="45" x14ac:dyDescent="0.2">
      <c r="B500" s="285">
        <v>483</v>
      </c>
      <c r="C500" s="144" t="s">
        <v>526</v>
      </c>
      <c r="D500" s="144" t="s">
        <v>194</v>
      </c>
      <c r="E500" s="144" t="s">
        <v>943</v>
      </c>
      <c r="F500" s="144"/>
      <c r="G500" s="294" t="s">
        <v>473</v>
      </c>
      <c r="H500" s="144" t="s">
        <v>474</v>
      </c>
      <c r="I500" s="144" t="s">
        <v>944</v>
      </c>
      <c r="J500" s="144">
        <v>1200</v>
      </c>
      <c r="K500" s="145">
        <v>50000</v>
      </c>
      <c r="L500" s="144" t="s">
        <v>153</v>
      </c>
      <c r="M500" s="295" t="s">
        <v>531</v>
      </c>
    </row>
    <row r="501" spans="2:13" ht="45" x14ac:dyDescent="0.2">
      <c r="B501" s="285">
        <v>484</v>
      </c>
      <c r="C501" s="144" t="s">
        <v>526</v>
      </c>
      <c r="D501" s="144" t="s">
        <v>194</v>
      </c>
      <c r="E501" s="144" t="s">
        <v>945</v>
      </c>
      <c r="F501" s="144"/>
      <c r="G501" s="294" t="s">
        <v>473</v>
      </c>
      <c r="H501" s="144" t="s">
        <v>474</v>
      </c>
      <c r="I501" s="144" t="s">
        <v>946</v>
      </c>
      <c r="J501" s="144">
        <v>65</v>
      </c>
      <c r="K501" s="145">
        <v>50000</v>
      </c>
      <c r="L501" s="144" t="s">
        <v>153</v>
      </c>
      <c r="M501" s="295" t="s">
        <v>531</v>
      </c>
    </row>
    <row r="502" spans="2:13" ht="45" x14ac:dyDescent="0.2">
      <c r="B502" s="285">
        <v>485</v>
      </c>
      <c r="C502" s="144" t="s">
        <v>526</v>
      </c>
      <c r="D502" s="144" t="s">
        <v>194</v>
      </c>
      <c r="E502" s="144" t="s">
        <v>947</v>
      </c>
      <c r="F502" s="294"/>
      <c r="G502" s="294" t="s">
        <v>473</v>
      </c>
      <c r="H502" s="144" t="s">
        <v>474</v>
      </c>
      <c r="I502" s="144" t="s">
        <v>948</v>
      </c>
      <c r="J502" s="144">
        <v>600</v>
      </c>
      <c r="K502" s="145">
        <v>59000</v>
      </c>
      <c r="L502" s="144" t="s">
        <v>153</v>
      </c>
      <c r="M502" s="295" t="s">
        <v>531</v>
      </c>
    </row>
    <row r="503" spans="2:13" ht="45" x14ac:dyDescent="0.2">
      <c r="B503" s="285">
        <v>486</v>
      </c>
      <c r="C503" s="144" t="s">
        <v>526</v>
      </c>
      <c r="D503" s="144" t="s">
        <v>194</v>
      </c>
      <c r="E503" s="144" t="s">
        <v>949</v>
      </c>
      <c r="F503" s="144"/>
      <c r="G503" s="294" t="s">
        <v>473</v>
      </c>
      <c r="H503" s="144" t="s">
        <v>474</v>
      </c>
      <c r="I503" s="144" t="s">
        <v>948</v>
      </c>
      <c r="J503" s="144">
        <v>240</v>
      </c>
      <c r="K503" s="145">
        <v>59000</v>
      </c>
      <c r="L503" s="144" t="s">
        <v>153</v>
      </c>
      <c r="M503" s="295" t="s">
        <v>531</v>
      </c>
    </row>
    <row r="504" spans="2:13" ht="45" x14ac:dyDescent="0.2">
      <c r="B504" s="285">
        <v>487</v>
      </c>
      <c r="C504" s="144" t="s">
        <v>526</v>
      </c>
      <c r="D504" s="144" t="s">
        <v>194</v>
      </c>
      <c r="E504" s="144" t="s">
        <v>950</v>
      </c>
      <c r="F504" s="144"/>
      <c r="G504" s="294" t="s">
        <v>473</v>
      </c>
      <c r="H504" s="144" t="s">
        <v>474</v>
      </c>
      <c r="I504" s="144" t="s">
        <v>951</v>
      </c>
      <c r="J504" s="144">
        <v>300</v>
      </c>
      <c r="K504" s="145">
        <v>59000</v>
      </c>
      <c r="L504" s="144" t="s">
        <v>153</v>
      </c>
      <c r="M504" s="295" t="s">
        <v>531</v>
      </c>
    </row>
    <row r="505" spans="2:13" ht="45" x14ac:dyDescent="0.2">
      <c r="B505" s="285">
        <v>488</v>
      </c>
      <c r="C505" s="144" t="s">
        <v>526</v>
      </c>
      <c r="D505" s="144" t="s">
        <v>194</v>
      </c>
      <c r="E505" s="144" t="s">
        <v>952</v>
      </c>
      <c r="F505" s="144"/>
      <c r="G505" s="294" t="s">
        <v>473</v>
      </c>
      <c r="H505" s="144" t="s">
        <v>474</v>
      </c>
      <c r="I505" s="144" t="s">
        <v>953</v>
      </c>
      <c r="J505" s="144">
        <v>4000</v>
      </c>
      <c r="K505" s="145">
        <v>59000</v>
      </c>
      <c r="L505" s="144" t="s">
        <v>153</v>
      </c>
      <c r="M505" s="295" t="s">
        <v>531</v>
      </c>
    </row>
    <row r="506" spans="2:13" ht="45" x14ac:dyDescent="0.2">
      <c r="B506" s="285">
        <v>489</v>
      </c>
      <c r="C506" s="144" t="s">
        <v>526</v>
      </c>
      <c r="D506" s="144" t="s">
        <v>194</v>
      </c>
      <c r="E506" s="144" t="s">
        <v>954</v>
      </c>
      <c r="F506" s="144"/>
      <c r="G506" s="294" t="s">
        <v>473</v>
      </c>
      <c r="H506" s="144" t="s">
        <v>474</v>
      </c>
      <c r="I506" s="144" t="s">
        <v>955</v>
      </c>
      <c r="J506" s="144">
        <v>120</v>
      </c>
      <c r="K506" s="145">
        <v>35000</v>
      </c>
      <c r="L506" s="144" t="s">
        <v>153</v>
      </c>
      <c r="M506" s="295" t="s">
        <v>531</v>
      </c>
    </row>
    <row r="507" spans="2:13" ht="45" x14ac:dyDescent="0.2">
      <c r="B507" s="285">
        <v>490</v>
      </c>
      <c r="C507" s="144" t="s">
        <v>526</v>
      </c>
      <c r="D507" s="144" t="s">
        <v>194</v>
      </c>
      <c r="E507" s="144" t="s">
        <v>956</v>
      </c>
      <c r="F507" s="144"/>
      <c r="G507" s="294" t="s">
        <v>473</v>
      </c>
      <c r="H507" s="144" t="s">
        <v>474</v>
      </c>
      <c r="I507" s="144" t="s">
        <v>957</v>
      </c>
      <c r="J507" s="144">
        <v>400</v>
      </c>
      <c r="K507" s="145">
        <v>59000</v>
      </c>
      <c r="L507" s="144" t="s">
        <v>153</v>
      </c>
      <c r="M507" s="295" t="s">
        <v>531</v>
      </c>
    </row>
    <row r="508" spans="2:13" ht="45" x14ac:dyDescent="0.2">
      <c r="B508" s="285">
        <v>491</v>
      </c>
      <c r="C508" s="144" t="s">
        <v>526</v>
      </c>
      <c r="D508" s="144" t="s">
        <v>194</v>
      </c>
      <c r="E508" s="144" t="s">
        <v>958</v>
      </c>
      <c r="F508" s="144"/>
      <c r="G508" s="294" t="s">
        <v>473</v>
      </c>
      <c r="H508" s="144" t="s">
        <v>474</v>
      </c>
      <c r="I508" s="144" t="s">
        <v>959</v>
      </c>
      <c r="J508" s="144">
        <v>400</v>
      </c>
      <c r="K508" s="145">
        <v>59000</v>
      </c>
      <c r="L508" s="144" t="s">
        <v>153</v>
      </c>
      <c r="M508" s="295" t="s">
        <v>531</v>
      </c>
    </row>
    <row r="509" spans="2:13" ht="45" x14ac:dyDescent="0.2">
      <c r="B509" s="285">
        <v>492</v>
      </c>
      <c r="C509" s="144" t="s">
        <v>526</v>
      </c>
      <c r="D509" s="144" t="s">
        <v>194</v>
      </c>
      <c r="E509" s="144" t="s">
        <v>960</v>
      </c>
      <c r="F509" s="144"/>
      <c r="G509" s="294" t="s">
        <v>473</v>
      </c>
      <c r="H509" s="144" t="s">
        <v>474</v>
      </c>
      <c r="I509" s="144" t="s">
        <v>961</v>
      </c>
      <c r="J509" s="144">
        <v>1000</v>
      </c>
      <c r="K509" s="145">
        <v>59000</v>
      </c>
      <c r="L509" s="144" t="s">
        <v>153</v>
      </c>
      <c r="M509" s="295" t="s">
        <v>531</v>
      </c>
    </row>
    <row r="510" spans="2:13" ht="45" x14ac:dyDescent="0.2">
      <c r="B510" s="285">
        <v>493</v>
      </c>
      <c r="C510" s="144" t="s">
        <v>526</v>
      </c>
      <c r="D510" s="144" t="s">
        <v>194</v>
      </c>
      <c r="E510" s="144" t="s">
        <v>962</v>
      </c>
      <c r="F510" s="144"/>
      <c r="G510" s="294" t="s">
        <v>473</v>
      </c>
      <c r="H510" s="144" t="s">
        <v>474</v>
      </c>
      <c r="I510" s="144" t="s">
        <v>963</v>
      </c>
      <c r="J510" s="144">
        <v>20</v>
      </c>
      <c r="K510" s="145">
        <v>10000</v>
      </c>
      <c r="L510" s="144" t="s">
        <v>153</v>
      </c>
      <c r="M510" s="295" t="s">
        <v>531</v>
      </c>
    </row>
    <row r="511" spans="2:13" ht="45" x14ac:dyDescent="0.2">
      <c r="B511" s="285">
        <v>494</v>
      </c>
      <c r="C511" s="144" t="s">
        <v>526</v>
      </c>
      <c r="D511" s="144" t="s">
        <v>194</v>
      </c>
      <c r="E511" s="144" t="s">
        <v>964</v>
      </c>
      <c r="F511" s="144"/>
      <c r="G511" s="294" t="s">
        <v>473</v>
      </c>
      <c r="H511" s="144" t="s">
        <v>474</v>
      </c>
      <c r="I511" s="144" t="s">
        <v>965</v>
      </c>
      <c r="J511" s="144">
        <v>1000</v>
      </c>
      <c r="K511" s="145">
        <v>62000</v>
      </c>
      <c r="L511" s="144" t="s">
        <v>153</v>
      </c>
      <c r="M511" s="295" t="s">
        <v>531</v>
      </c>
    </row>
    <row r="512" spans="2:13" ht="45" x14ac:dyDescent="0.2">
      <c r="B512" s="285">
        <v>495</v>
      </c>
      <c r="C512" s="144" t="s">
        <v>526</v>
      </c>
      <c r="D512" s="144" t="s">
        <v>194</v>
      </c>
      <c r="E512" s="144" t="s">
        <v>966</v>
      </c>
      <c r="F512" s="294"/>
      <c r="G512" s="294" t="s">
        <v>473</v>
      </c>
      <c r="H512" s="144" t="s">
        <v>474</v>
      </c>
      <c r="I512" s="144" t="s">
        <v>967</v>
      </c>
      <c r="J512" s="144">
        <v>10</v>
      </c>
      <c r="K512" s="145">
        <v>10000</v>
      </c>
      <c r="L512" s="144" t="s">
        <v>153</v>
      </c>
      <c r="M512" s="295" t="s">
        <v>531</v>
      </c>
    </row>
    <row r="513" spans="2:13" ht="45" x14ac:dyDescent="0.2">
      <c r="B513" s="285">
        <v>496</v>
      </c>
      <c r="C513" s="144" t="s">
        <v>526</v>
      </c>
      <c r="D513" s="144" t="s">
        <v>194</v>
      </c>
      <c r="E513" s="144" t="s">
        <v>968</v>
      </c>
      <c r="F513" s="294"/>
      <c r="G513" s="294" t="s">
        <v>473</v>
      </c>
      <c r="H513" s="144" t="s">
        <v>474</v>
      </c>
      <c r="I513" s="144" t="s">
        <v>969</v>
      </c>
      <c r="J513" s="144">
        <v>45</v>
      </c>
      <c r="K513" s="145">
        <v>5500</v>
      </c>
      <c r="L513" s="144" t="s">
        <v>299</v>
      </c>
      <c r="M513" s="295" t="s">
        <v>531</v>
      </c>
    </row>
    <row r="514" spans="2:13" ht="45" x14ac:dyDescent="0.2">
      <c r="B514" s="285">
        <v>497</v>
      </c>
      <c r="C514" s="144" t="s">
        <v>526</v>
      </c>
      <c r="D514" s="144" t="s">
        <v>194</v>
      </c>
      <c r="E514" s="144" t="s">
        <v>970</v>
      </c>
      <c r="F514" s="144"/>
      <c r="G514" s="294" t="s">
        <v>473</v>
      </c>
      <c r="H514" s="144" t="s">
        <v>474</v>
      </c>
      <c r="I514" s="144" t="s">
        <v>971</v>
      </c>
      <c r="J514" s="144">
        <v>100</v>
      </c>
      <c r="K514" s="145">
        <v>1000</v>
      </c>
      <c r="L514" s="144" t="s">
        <v>299</v>
      </c>
      <c r="M514" s="295" t="s">
        <v>531</v>
      </c>
    </row>
    <row r="515" spans="2:13" ht="45" x14ac:dyDescent="0.2">
      <c r="B515" s="285">
        <v>498</v>
      </c>
      <c r="C515" s="144" t="s">
        <v>526</v>
      </c>
      <c r="D515" s="144" t="s">
        <v>194</v>
      </c>
      <c r="E515" s="144" t="s">
        <v>972</v>
      </c>
      <c r="F515" s="144"/>
      <c r="G515" s="294" t="s">
        <v>473</v>
      </c>
      <c r="H515" s="144" t="s">
        <v>474</v>
      </c>
      <c r="I515" s="144" t="s">
        <v>971</v>
      </c>
      <c r="J515" s="144">
        <v>80</v>
      </c>
      <c r="K515" s="145">
        <v>30000</v>
      </c>
      <c r="L515" s="144" t="s">
        <v>299</v>
      </c>
      <c r="M515" s="295" t="s">
        <v>531</v>
      </c>
    </row>
    <row r="516" spans="2:13" ht="15" customHeight="1" x14ac:dyDescent="0.2">
      <c r="B516" s="285">
        <v>499</v>
      </c>
      <c r="C516" s="144" t="s">
        <v>526</v>
      </c>
      <c r="D516" s="144" t="s">
        <v>194</v>
      </c>
      <c r="E516" s="144" t="s">
        <v>973</v>
      </c>
      <c r="F516" s="144"/>
      <c r="G516" s="294" t="s">
        <v>473</v>
      </c>
      <c r="H516" s="144" t="s">
        <v>474</v>
      </c>
      <c r="I516" s="144" t="s">
        <v>974</v>
      </c>
      <c r="J516" s="144">
        <v>10</v>
      </c>
      <c r="K516" s="145">
        <v>10000</v>
      </c>
      <c r="L516" s="144" t="s">
        <v>299</v>
      </c>
      <c r="M516" s="295" t="s">
        <v>531</v>
      </c>
    </row>
    <row r="517" spans="2:13" ht="15" customHeight="1" x14ac:dyDescent="0.2">
      <c r="B517" s="285">
        <v>500</v>
      </c>
      <c r="C517" s="144" t="s">
        <v>526</v>
      </c>
      <c r="D517" s="144" t="s">
        <v>194</v>
      </c>
      <c r="E517" s="144" t="s">
        <v>975</v>
      </c>
      <c r="F517" s="144"/>
      <c r="G517" s="294" t="s">
        <v>473</v>
      </c>
      <c r="H517" s="144" t="s">
        <v>474</v>
      </c>
      <c r="I517" s="144" t="s">
        <v>976</v>
      </c>
      <c r="J517" s="144">
        <v>30</v>
      </c>
      <c r="K517" s="145">
        <v>30000</v>
      </c>
      <c r="L517" s="144" t="s">
        <v>299</v>
      </c>
      <c r="M517" s="295" t="s">
        <v>531</v>
      </c>
    </row>
    <row r="518" spans="2:13" ht="15" customHeight="1" x14ac:dyDescent="0.2">
      <c r="B518" s="285">
        <v>501</v>
      </c>
      <c r="C518" s="144" t="s">
        <v>526</v>
      </c>
      <c r="D518" s="144" t="s">
        <v>194</v>
      </c>
      <c r="E518" s="144" t="s">
        <v>977</v>
      </c>
      <c r="F518" s="144"/>
      <c r="G518" s="294" t="s">
        <v>473</v>
      </c>
      <c r="H518" s="144" t="s">
        <v>474</v>
      </c>
      <c r="I518" s="144" t="s">
        <v>978</v>
      </c>
      <c r="J518" s="144">
        <v>20</v>
      </c>
      <c r="K518" s="145">
        <v>20000</v>
      </c>
      <c r="L518" s="144" t="s">
        <v>299</v>
      </c>
      <c r="M518" s="295" t="s">
        <v>531</v>
      </c>
    </row>
    <row r="519" spans="2:13" ht="15" customHeight="1" x14ac:dyDescent="0.2">
      <c r="B519" s="285">
        <v>502</v>
      </c>
      <c r="C519" s="144" t="s">
        <v>526</v>
      </c>
      <c r="D519" s="144" t="s">
        <v>194</v>
      </c>
      <c r="E519" s="144" t="s">
        <v>979</v>
      </c>
      <c r="F519" s="144"/>
      <c r="G519" s="294" t="s">
        <v>473</v>
      </c>
      <c r="H519" s="144" t="s">
        <v>474</v>
      </c>
      <c r="I519" s="144" t="s">
        <v>969</v>
      </c>
      <c r="J519" s="144">
        <v>8</v>
      </c>
      <c r="K519" s="145">
        <v>8000</v>
      </c>
      <c r="L519" s="144" t="s">
        <v>299</v>
      </c>
      <c r="M519" s="295" t="s">
        <v>531</v>
      </c>
    </row>
    <row r="520" spans="2:13" ht="15" customHeight="1" x14ac:dyDescent="0.2">
      <c r="B520" s="285">
        <v>503</v>
      </c>
      <c r="C520" s="144" t="s">
        <v>526</v>
      </c>
      <c r="D520" s="144" t="s">
        <v>194</v>
      </c>
      <c r="E520" s="144" t="s">
        <v>980</v>
      </c>
      <c r="F520" s="294"/>
      <c r="G520" s="294" t="s">
        <v>473</v>
      </c>
      <c r="H520" s="144" t="s">
        <v>474</v>
      </c>
      <c r="I520" s="144" t="s">
        <v>969</v>
      </c>
      <c r="J520" s="144">
        <v>100</v>
      </c>
      <c r="K520" s="145">
        <v>40000</v>
      </c>
      <c r="L520" s="144" t="s">
        <v>299</v>
      </c>
      <c r="M520" s="295" t="s">
        <v>531</v>
      </c>
    </row>
    <row r="521" spans="2:13" ht="15" customHeight="1" x14ac:dyDescent="0.2">
      <c r="B521" s="285">
        <v>504</v>
      </c>
      <c r="C521" s="144" t="s">
        <v>526</v>
      </c>
      <c r="D521" s="144" t="s">
        <v>194</v>
      </c>
      <c r="E521" s="144" t="s">
        <v>981</v>
      </c>
      <c r="F521" s="144"/>
      <c r="G521" s="294" t="s">
        <v>473</v>
      </c>
      <c r="H521" s="144" t="s">
        <v>474</v>
      </c>
      <c r="I521" s="144" t="s">
        <v>969</v>
      </c>
      <c r="J521" s="144">
        <v>2</v>
      </c>
      <c r="K521" s="145">
        <v>5000</v>
      </c>
      <c r="L521" s="144" t="s">
        <v>299</v>
      </c>
      <c r="M521" s="295" t="s">
        <v>531</v>
      </c>
    </row>
    <row r="522" spans="2:13" ht="15" customHeight="1" x14ac:dyDescent="0.2">
      <c r="B522" s="285">
        <v>505</v>
      </c>
      <c r="C522" s="144" t="s">
        <v>526</v>
      </c>
      <c r="D522" s="144" t="s">
        <v>194</v>
      </c>
      <c r="E522" s="144" t="s">
        <v>982</v>
      </c>
      <c r="F522" s="294"/>
      <c r="G522" s="294" t="s">
        <v>473</v>
      </c>
      <c r="H522" s="144" t="s">
        <v>474</v>
      </c>
      <c r="I522" s="144" t="s">
        <v>983</v>
      </c>
      <c r="J522" s="144">
        <v>12</v>
      </c>
      <c r="K522" s="145">
        <v>80000</v>
      </c>
      <c r="L522" s="144" t="s">
        <v>299</v>
      </c>
      <c r="M522" s="295" t="s">
        <v>531</v>
      </c>
    </row>
    <row r="523" spans="2:13" ht="15" customHeight="1" x14ac:dyDescent="0.2">
      <c r="B523" s="285">
        <v>506</v>
      </c>
      <c r="C523" s="144" t="s">
        <v>526</v>
      </c>
      <c r="D523" s="144" t="s">
        <v>194</v>
      </c>
      <c r="E523" s="144" t="s">
        <v>984</v>
      </c>
      <c r="F523" s="144"/>
      <c r="G523" s="294" t="s">
        <v>473</v>
      </c>
      <c r="H523" s="144" t="s">
        <v>474</v>
      </c>
      <c r="I523" s="144" t="s">
        <v>983</v>
      </c>
      <c r="J523" s="144">
        <v>12</v>
      </c>
      <c r="K523" s="145">
        <v>42000</v>
      </c>
      <c r="L523" s="144" t="s">
        <v>299</v>
      </c>
      <c r="M523" s="295" t="s">
        <v>531</v>
      </c>
    </row>
    <row r="524" spans="2:13" ht="15" customHeight="1" x14ac:dyDescent="0.2">
      <c r="B524" s="285">
        <v>507</v>
      </c>
      <c r="C524" s="144" t="s">
        <v>526</v>
      </c>
      <c r="D524" s="144" t="s">
        <v>194</v>
      </c>
      <c r="E524" s="144" t="s">
        <v>985</v>
      </c>
      <c r="F524" s="294"/>
      <c r="G524" s="294" t="s">
        <v>473</v>
      </c>
      <c r="H524" s="144" t="s">
        <v>474</v>
      </c>
      <c r="I524" s="144" t="s">
        <v>983</v>
      </c>
      <c r="J524" s="144">
        <v>1</v>
      </c>
      <c r="K524" s="145">
        <v>20000</v>
      </c>
      <c r="L524" s="144" t="s">
        <v>299</v>
      </c>
      <c r="M524" s="295" t="s">
        <v>531</v>
      </c>
    </row>
    <row r="525" spans="2:13" ht="15" customHeight="1" x14ac:dyDescent="0.2">
      <c r="B525" s="285">
        <v>508</v>
      </c>
      <c r="C525" s="144" t="s">
        <v>526</v>
      </c>
      <c r="D525" s="144" t="s">
        <v>194</v>
      </c>
      <c r="E525" s="144" t="s">
        <v>986</v>
      </c>
      <c r="F525" s="144"/>
      <c r="G525" s="294" t="s">
        <v>473</v>
      </c>
      <c r="H525" s="144" t="s">
        <v>474</v>
      </c>
      <c r="I525" s="144" t="s">
        <v>983</v>
      </c>
      <c r="J525" s="144">
        <v>2</v>
      </c>
      <c r="K525" s="145">
        <v>8000</v>
      </c>
      <c r="L525" s="144" t="s">
        <v>299</v>
      </c>
      <c r="M525" s="295" t="s">
        <v>531</v>
      </c>
    </row>
    <row r="526" spans="2:13" ht="15" customHeight="1" x14ac:dyDescent="0.2">
      <c r="B526" s="285">
        <v>509</v>
      </c>
      <c r="C526" s="144" t="s">
        <v>526</v>
      </c>
      <c r="D526" s="144" t="s">
        <v>194</v>
      </c>
      <c r="E526" s="144" t="s">
        <v>987</v>
      </c>
      <c r="F526" s="144"/>
      <c r="G526" s="294" t="s">
        <v>473</v>
      </c>
      <c r="H526" s="144" t="s">
        <v>474</v>
      </c>
      <c r="I526" s="144" t="s">
        <v>988</v>
      </c>
      <c r="J526" s="144">
        <v>180</v>
      </c>
      <c r="K526" s="145">
        <v>10000</v>
      </c>
      <c r="L526" s="144" t="s">
        <v>299</v>
      </c>
      <c r="M526" s="295" t="s">
        <v>531</v>
      </c>
    </row>
    <row r="527" spans="2:13" ht="15" customHeight="1" x14ac:dyDescent="0.2">
      <c r="B527" s="285">
        <v>510</v>
      </c>
      <c r="C527" s="144" t="s">
        <v>526</v>
      </c>
      <c r="D527" s="144" t="s">
        <v>194</v>
      </c>
      <c r="E527" s="144" t="s">
        <v>989</v>
      </c>
      <c r="F527" s="144"/>
      <c r="G527" s="294" t="s">
        <v>473</v>
      </c>
      <c r="H527" s="144" t="s">
        <v>474</v>
      </c>
      <c r="I527" s="144" t="s">
        <v>988</v>
      </c>
      <c r="J527" s="144">
        <v>50</v>
      </c>
      <c r="K527" s="145">
        <v>35000</v>
      </c>
      <c r="L527" s="144" t="s">
        <v>299</v>
      </c>
      <c r="M527" s="295" t="s">
        <v>531</v>
      </c>
    </row>
    <row r="528" spans="2:13" ht="15" customHeight="1" x14ac:dyDescent="0.2">
      <c r="B528" s="285">
        <v>511</v>
      </c>
      <c r="C528" s="144" t="s">
        <v>526</v>
      </c>
      <c r="D528" s="144" t="s">
        <v>194</v>
      </c>
      <c r="E528" s="144" t="s">
        <v>990</v>
      </c>
      <c r="F528" s="144"/>
      <c r="G528" s="294" t="s">
        <v>473</v>
      </c>
      <c r="H528" s="144" t="s">
        <v>474</v>
      </c>
      <c r="I528" s="144" t="s">
        <v>988</v>
      </c>
      <c r="J528" s="144">
        <v>400</v>
      </c>
      <c r="K528" s="145">
        <v>40000</v>
      </c>
      <c r="L528" s="144" t="s">
        <v>299</v>
      </c>
      <c r="M528" s="295" t="s">
        <v>531</v>
      </c>
    </row>
    <row r="529" spans="2:13" ht="15" customHeight="1" x14ac:dyDescent="0.2">
      <c r="B529" s="285">
        <v>512</v>
      </c>
      <c r="C529" s="144" t="s">
        <v>526</v>
      </c>
      <c r="D529" s="144" t="s">
        <v>194</v>
      </c>
      <c r="E529" s="144" t="s">
        <v>991</v>
      </c>
      <c r="F529" s="144"/>
      <c r="G529" s="294" t="s">
        <v>473</v>
      </c>
      <c r="H529" s="144" t="s">
        <v>474</v>
      </c>
      <c r="I529" s="144" t="s">
        <v>988</v>
      </c>
      <c r="J529" s="144">
        <v>800</v>
      </c>
      <c r="K529" s="145">
        <v>10000</v>
      </c>
      <c r="L529" s="144" t="s">
        <v>299</v>
      </c>
      <c r="M529" s="295" t="s">
        <v>531</v>
      </c>
    </row>
    <row r="530" spans="2:13" ht="15" customHeight="1" x14ac:dyDescent="0.2">
      <c r="B530" s="285">
        <v>513</v>
      </c>
      <c r="C530" s="144" t="s">
        <v>526</v>
      </c>
      <c r="D530" s="144" t="s">
        <v>194</v>
      </c>
      <c r="E530" s="144" t="s">
        <v>992</v>
      </c>
      <c r="F530" s="144"/>
      <c r="G530" s="294" t="s">
        <v>473</v>
      </c>
      <c r="H530" s="144" t="s">
        <v>474</v>
      </c>
      <c r="I530" s="144" t="s">
        <v>988</v>
      </c>
      <c r="J530" s="144">
        <v>300</v>
      </c>
      <c r="K530" s="145">
        <v>4000</v>
      </c>
      <c r="L530" s="144" t="s">
        <v>299</v>
      </c>
      <c r="M530" s="295" t="s">
        <v>531</v>
      </c>
    </row>
    <row r="531" spans="2:13" ht="15" customHeight="1" x14ac:dyDescent="0.2">
      <c r="B531" s="285">
        <v>514</v>
      </c>
      <c r="C531" s="144" t="s">
        <v>526</v>
      </c>
      <c r="D531" s="144" t="s">
        <v>194</v>
      </c>
      <c r="E531" s="144" t="s">
        <v>993</v>
      </c>
      <c r="F531" s="144"/>
      <c r="G531" s="294" t="s">
        <v>473</v>
      </c>
      <c r="H531" s="144" t="s">
        <v>474</v>
      </c>
      <c r="I531" s="144" t="s">
        <v>988</v>
      </c>
      <c r="J531" s="144">
        <v>300</v>
      </c>
      <c r="K531" s="145">
        <v>2000</v>
      </c>
      <c r="L531" s="144" t="s">
        <v>299</v>
      </c>
      <c r="M531" s="295" t="s">
        <v>531</v>
      </c>
    </row>
    <row r="532" spans="2:13" ht="15" customHeight="1" x14ac:dyDescent="0.2">
      <c r="B532" s="285">
        <v>515</v>
      </c>
      <c r="C532" s="144" t="s">
        <v>526</v>
      </c>
      <c r="D532" s="144" t="s">
        <v>194</v>
      </c>
      <c r="E532" s="144" t="s">
        <v>994</v>
      </c>
      <c r="F532" s="144"/>
      <c r="G532" s="294" t="s">
        <v>473</v>
      </c>
      <c r="H532" s="144" t="s">
        <v>474</v>
      </c>
      <c r="I532" s="144" t="s">
        <v>983</v>
      </c>
      <c r="J532" s="144">
        <v>12</v>
      </c>
      <c r="K532" s="145">
        <v>21000</v>
      </c>
      <c r="L532" s="144" t="s">
        <v>299</v>
      </c>
      <c r="M532" s="295" t="s">
        <v>531</v>
      </c>
    </row>
    <row r="533" spans="2:13" ht="15" customHeight="1" x14ac:dyDescent="0.2">
      <c r="B533" s="285">
        <v>516</v>
      </c>
      <c r="C533" s="144" t="s">
        <v>526</v>
      </c>
      <c r="D533" s="144" t="s">
        <v>194</v>
      </c>
      <c r="E533" s="144" t="s">
        <v>995</v>
      </c>
      <c r="F533" s="144"/>
      <c r="G533" s="294" t="s">
        <v>473</v>
      </c>
      <c r="H533" s="144" t="s">
        <v>474</v>
      </c>
      <c r="I533" s="144" t="s">
        <v>983</v>
      </c>
      <c r="J533" s="144">
        <v>100</v>
      </c>
      <c r="K533" s="145">
        <v>1000</v>
      </c>
      <c r="L533" s="144" t="s">
        <v>299</v>
      </c>
      <c r="M533" s="295" t="s">
        <v>531</v>
      </c>
    </row>
    <row r="534" spans="2:13" ht="15" customHeight="1" x14ac:dyDescent="0.2">
      <c r="B534" s="285">
        <v>517</v>
      </c>
      <c r="C534" s="144" t="s">
        <v>526</v>
      </c>
      <c r="D534" s="144" t="s">
        <v>194</v>
      </c>
      <c r="E534" s="144" t="s">
        <v>996</v>
      </c>
      <c r="F534" s="294"/>
      <c r="G534" s="294" t="s">
        <v>473</v>
      </c>
      <c r="H534" s="144" t="s">
        <v>474</v>
      </c>
      <c r="I534" s="144" t="s">
        <v>983</v>
      </c>
      <c r="J534" s="144">
        <v>1</v>
      </c>
      <c r="K534" s="145">
        <v>6000</v>
      </c>
      <c r="L534" s="144" t="s">
        <v>299</v>
      </c>
      <c r="M534" s="295" t="s">
        <v>531</v>
      </c>
    </row>
    <row r="535" spans="2:13" ht="15" customHeight="1" x14ac:dyDescent="0.2">
      <c r="B535" s="285">
        <v>518</v>
      </c>
      <c r="C535" s="144" t="s">
        <v>526</v>
      </c>
      <c r="D535" s="144" t="s">
        <v>194</v>
      </c>
      <c r="E535" s="144" t="s">
        <v>997</v>
      </c>
      <c r="F535" s="144"/>
      <c r="G535" s="294" t="s">
        <v>473</v>
      </c>
      <c r="H535" s="144" t="s">
        <v>474</v>
      </c>
      <c r="I535" s="144" t="s">
        <v>983</v>
      </c>
      <c r="J535" s="144">
        <v>150</v>
      </c>
      <c r="K535" s="145">
        <v>62000</v>
      </c>
      <c r="L535" s="144" t="s">
        <v>299</v>
      </c>
      <c r="M535" s="295" t="s">
        <v>531</v>
      </c>
    </row>
    <row r="536" spans="2:13" ht="15" customHeight="1" x14ac:dyDescent="0.2">
      <c r="B536" s="285">
        <v>519</v>
      </c>
      <c r="C536" s="144" t="s">
        <v>526</v>
      </c>
      <c r="D536" s="144" t="s">
        <v>194</v>
      </c>
      <c r="E536" s="144" t="s">
        <v>998</v>
      </c>
      <c r="F536" s="144"/>
      <c r="G536" s="294" t="s">
        <v>473</v>
      </c>
      <c r="H536" s="144" t="s">
        <v>474</v>
      </c>
      <c r="I536" s="144" t="s">
        <v>969</v>
      </c>
      <c r="J536" s="144">
        <v>6</v>
      </c>
      <c r="K536" s="145">
        <v>10000</v>
      </c>
      <c r="L536" s="144" t="s">
        <v>299</v>
      </c>
      <c r="M536" s="295" t="s">
        <v>531</v>
      </c>
    </row>
    <row r="537" spans="2:13" ht="15" customHeight="1" x14ac:dyDescent="0.2">
      <c r="B537" s="285">
        <v>520</v>
      </c>
      <c r="C537" s="144" t="s">
        <v>526</v>
      </c>
      <c r="D537" s="144" t="s">
        <v>194</v>
      </c>
      <c r="E537" s="144" t="s">
        <v>999</v>
      </c>
      <c r="F537" s="144"/>
      <c r="G537" s="294" t="s">
        <v>473</v>
      </c>
      <c r="H537" s="144" t="s">
        <v>474</v>
      </c>
      <c r="I537" s="144" t="s">
        <v>969</v>
      </c>
      <c r="J537" s="144">
        <v>6</v>
      </c>
      <c r="K537" s="145">
        <v>15000</v>
      </c>
      <c r="L537" s="144" t="s">
        <v>299</v>
      </c>
      <c r="M537" s="295" t="s">
        <v>531</v>
      </c>
    </row>
    <row r="538" spans="2:13" ht="15" customHeight="1" x14ac:dyDescent="0.2">
      <c r="B538" s="285">
        <v>521</v>
      </c>
      <c r="C538" s="144" t="s">
        <v>526</v>
      </c>
      <c r="D538" s="144" t="s">
        <v>194</v>
      </c>
      <c r="E538" s="144" t="s">
        <v>1000</v>
      </c>
      <c r="F538" s="144"/>
      <c r="G538" s="294" t="s">
        <v>473</v>
      </c>
      <c r="H538" s="144" t="s">
        <v>474</v>
      </c>
      <c r="I538" s="144" t="s">
        <v>969</v>
      </c>
      <c r="J538" s="144">
        <v>10</v>
      </c>
      <c r="K538" s="145">
        <v>1000</v>
      </c>
      <c r="L538" s="144" t="s">
        <v>299</v>
      </c>
      <c r="M538" s="295" t="s">
        <v>531</v>
      </c>
    </row>
    <row r="539" spans="2:13" ht="15" customHeight="1" x14ac:dyDescent="0.2">
      <c r="B539" s="285">
        <v>522</v>
      </c>
      <c r="C539" s="144" t="s">
        <v>526</v>
      </c>
      <c r="D539" s="144" t="s">
        <v>194</v>
      </c>
      <c r="E539" s="144" t="s">
        <v>1001</v>
      </c>
      <c r="F539" s="144"/>
      <c r="G539" s="294" t="s">
        <v>473</v>
      </c>
      <c r="H539" s="144" t="s">
        <v>474</v>
      </c>
      <c r="I539" s="144" t="s">
        <v>983</v>
      </c>
      <c r="J539" s="144">
        <v>1200</v>
      </c>
      <c r="K539" s="145">
        <v>60000</v>
      </c>
      <c r="L539" s="144" t="s">
        <v>299</v>
      </c>
      <c r="M539" s="295" t="s">
        <v>531</v>
      </c>
    </row>
    <row r="540" spans="2:13" ht="15" customHeight="1" x14ac:dyDescent="0.2">
      <c r="B540" s="285">
        <v>523</v>
      </c>
      <c r="C540" s="144" t="s">
        <v>526</v>
      </c>
      <c r="D540" s="144" t="s">
        <v>194</v>
      </c>
      <c r="E540" s="144" t="s">
        <v>1002</v>
      </c>
      <c r="F540" s="294"/>
      <c r="G540" s="294" t="s">
        <v>473</v>
      </c>
      <c r="H540" s="144" t="s">
        <v>474</v>
      </c>
      <c r="I540" s="144" t="s">
        <v>983</v>
      </c>
      <c r="J540" s="144">
        <v>10</v>
      </c>
      <c r="K540" s="145">
        <v>2000</v>
      </c>
      <c r="L540" s="144" t="s">
        <v>299</v>
      </c>
      <c r="M540" s="295" t="s">
        <v>531</v>
      </c>
    </row>
    <row r="541" spans="2:13" ht="15" customHeight="1" x14ac:dyDescent="0.2">
      <c r="B541" s="285">
        <v>524</v>
      </c>
      <c r="C541" s="144" t="s">
        <v>526</v>
      </c>
      <c r="D541" s="144" t="s">
        <v>194</v>
      </c>
      <c r="E541" s="144" t="s">
        <v>1003</v>
      </c>
      <c r="F541" s="144"/>
      <c r="G541" s="294" t="s">
        <v>473</v>
      </c>
      <c r="H541" s="144" t="s">
        <v>474</v>
      </c>
      <c r="I541" s="144" t="s">
        <v>983</v>
      </c>
      <c r="J541" s="144">
        <v>20</v>
      </c>
      <c r="K541" s="145">
        <v>2000</v>
      </c>
      <c r="L541" s="144" t="s">
        <v>299</v>
      </c>
      <c r="M541" s="295" t="s">
        <v>531</v>
      </c>
    </row>
    <row r="542" spans="2:13" ht="15" customHeight="1" x14ac:dyDescent="0.2">
      <c r="B542" s="285">
        <v>525</v>
      </c>
      <c r="C542" s="144" t="s">
        <v>526</v>
      </c>
      <c r="D542" s="144" t="s">
        <v>194</v>
      </c>
      <c r="E542" s="144" t="s">
        <v>1004</v>
      </c>
      <c r="F542" s="144"/>
      <c r="G542" s="294" t="s">
        <v>473</v>
      </c>
      <c r="H542" s="144" t="s">
        <v>474</v>
      </c>
      <c r="I542" s="144" t="s">
        <v>983</v>
      </c>
      <c r="J542" s="144">
        <v>6</v>
      </c>
      <c r="K542" s="145">
        <v>6000</v>
      </c>
      <c r="L542" s="144" t="s">
        <v>299</v>
      </c>
      <c r="M542" s="295" t="s">
        <v>531</v>
      </c>
    </row>
    <row r="543" spans="2:13" ht="15" customHeight="1" x14ac:dyDescent="0.2">
      <c r="B543" s="285">
        <v>526</v>
      </c>
      <c r="C543" s="144" t="s">
        <v>526</v>
      </c>
      <c r="D543" s="144" t="s">
        <v>194</v>
      </c>
      <c r="E543" s="144" t="s">
        <v>1005</v>
      </c>
      <c r="F543" s="144"/>
      <c r="G543" s="294" t="s">
        <v>473</v>
      </c>
      <c r="H543" s="144" t="s">
        <v>474</v>
      </c>
      <c r="I543" s="144" t="s">
        <v>983</v>
      </c>
      <c r="J543" s="144">
        <v>40</v>
      </c>
      <c r="K543" s="145">
        <v>2000</v>
      </c>
      <c r="L543" s="144" t="s">
        <v>299</v>
      </c>
      <c r="M543" s="295" t="s">
        <v>531</v>
      </c>
    </row>
    <row r="544" spans="2:13" ht="15" customHeight="1" x14ac:dyDescent="0.2">
      <c r="B544" s="285">
        <v>527</v>
      </c>
      <c r="C544" s="144" t="s">
        <v>620</v>
      </c>
      <c r="D544" s="144" t="s">
        <v>194</v>
      </c>
      <c r="E544" s="144" t="s">
        <v>1006</v>
      </c>
      <c r="F544" s="144"/>
      <c r="G544" s="294" t="s">
        <v>473</v>
      </c>
      <c r="H544" s="144" t="s">
        <v>474</v>
      </c>
      <c r="I544" s="144" t="s">
        <v>1007</v>
      </c>
      <c r="J544" s="144" t="s">
        <v>1008</v>
      </c>
      <c r="K544" s="145">
        <v>18000</v>
      </c>
      <c r="L544" s="144" t="s">
        <v>153</v>
      </c>
      <c r="M544" s="295" t="s">
        <v>531</v>
      </c>
    </row>
    <row r="545" spans="2:13" ht="15" customHeight="1" x14ac:dyDescent="0.2">
      <c r="B545" s="285">
        <v>528</v>
      </c>
      <c r="C545" s="144" t="s">
        <v>620</v>
      </c>
      <c r="D545" s="144" t="s">
        <v>194</v>
      </c>
      <c r="E545" s="144" t="s">
        <v>1009</v>
      </c>
      <c r="F545" s="144"/>
      <c r="G545" s="294" t="s">
        <v>473</v>
      </c>
      <c r="H545" s="144" t="s">
        <v>474</v>
      </c>
      <c r="I545" s="144" t="s">
        <v>1007</v>
      </c>
      <c r="J545" s="144" t="s">
        <v>1010</v>
      </c>
      <c r="K545" s="145">
        <v>10000</v>
      </c>
      <c r="L545" s="144" t="s">
        <v>153</v>
      </c>
      <c r="M545" s="295" t="s">
        <v>531</v>
      </c>
    </row>
    <row r="546" spans="2:13" ht="15" customHeight="1" x14ac:dyDescent="0.2">
      <c r="B546" s="285">
        <v>529</v>
      </c>
      <c r="C546" s="144" t="s">
        <v>620</v>
      </c>
      <c r="D546" s="144" t="s">
        <v>194</v>
      </c>
      <c r="E546" s="144" t="s">
        <v>1011</v>
      </c>
      <c r="F546" s="144"/>
      <c r="G546" s="294" t="s">
        <v>473</v>
      </c>
      <c r="H546" s="144" t="s">
        <v>474</v>
      </c>
      <c r="I546" s="144" t="s">
        <v>1007</v>
      </c>
      <c r="J546" s="144" t="s">
        <v>1012</v>
      </c>
      <c r="K546" s="145">
        <v>12000</v>
      </c>
      <c r="L546" s="144" t="s">
        <v>153</v>
      </c>
      <c r="M546" s="295" t="s">
        <v>531</v>
      </c>
    </row>
    <row r="547" spans="2:13" ht="15" customHeight="1" x14ac:dyDescent="0.2">
      <c r="B547" s="285">
        <v>530</v>
      </c>
      <c r="C547" s="172" t="s">
        <v>620</v>
      </c>
      <c r="D547" s="169" t="s">
        <v>194</v>
      </c>
      <c r="E547" s="172" t="s">
        <v>1013</v>
      </c>
      <c r="F547" s="172"/>
      <c r="G547" s="172" t="s">
        <v>473</v>
      </c>
      <c r="H547" s="172" t="s">
        <v>474</v>
      </c>
      <c r="I547" s="172" t="s">
        <v>1007</v>
      </c>
      <c r="J547" s="172" t="s">
        <v>1014</v>
      </c>
      <c r="K547" s="177">
        <v>15000</v>
      </c>
      <c r="L547" s="172" t="s">
        <v>153</v>
      </c>
      <c r="M547" s="175" t="s">
        <v>531</v>
      </c>
    </row>
    <row r="548" spans="2:13" ht="15" customHeight="1" x14ac:dyDescent="0.2">
      <c r="B548" s="285">
        <v>531</v>
      </c>
      <c r="C548" s="172" t="s">
        <v>620</v>
      </c>
      <c r="D548" s="169" t="s">
        <v>194</v>
      </c>
      <c r="E548" s="172" t="s">
        <v>1015</v>
      </c>
      <c r="F548" s="172"/>
      <c r="G548" s="172" t="s">
        <v>473</v>
      </c>
      <c r="H548" s="172" t="s">
        <v>474</v>
      </c>
      <c r="I548" s="172" t="s">
        <v>1007</v>
      </c>
      <c r="J548" s="172" t="s">
        <v>1016</v>
      </c>
      <c r="K548" s="177">
        <v>30000</v>
      </c>
      <c r="L548" s="172" t="s">
        <v>153</v>
      </c>
      <c r="M548" s="175" t="s">
        <v>531</v>
      </c>
    </row>
    <row r="549" spans="2:13" ht="15" customHeight="1" x14ac:dyDescent="0.2">
      <c r="B549" s="285">
        <v>532</v>
      </c>
      <c r="C549" s="172" t="s">
        <v>620</v>
      </c>
      <c r="D549" s="169" t="s">
        <v>194</v>
      </c>
      <c r="E549" s="172" t="s">
        <v>1017</v>
      </c>
      <c r="F549" s="172"/>
      <c r="G549" s="172" t="s">
        <v>473</v>
      </c>
      <c r="H549" s="172" t="s">
        <v>474</v>
      </c>
      <c r="I549" s="172" t="s">
        <v>1007</v>
      </c>
      <c r="J549" s="172" t="s">
        <v>1018</v>
      </c>
      <c r="K549" s="177">
        <v>50000</v>
      </c>
      <c r="L549" s="172" t="s">
        <v>153</v>
      </c>
      <c r="M549" s="175" t="s">
        <v>531</v>
      </c>
    </row>
    <row r="550" spans="2:13" ht="15" customHeight="1" x14ac:dyDescent="0.2">
      <c r="B550" s="285">
        <v>533</v>
      </c>
      <c r="C550" s="172" t="s">
        <v>620</v>
      </c>
      <c r="D550" s="169" t="s">
        <v>194</v>
      </c>
      <c r="E550" s="172" t="s">
        <v>1019</v>
      </c>
      <c r="F550" s="172"/>
      <c r="G550" s="172" t="s">
        <v>473</v>
      </c>
      <c r="H550" s="172" t="s">
        <v>474</v>
      </c>
      <c r="I550" s="185" t="s">
        <v>1020</v>
      </c>
      <c r="J550" s="172" t="s">
        <v>1021</v>
      </c>
      <c r="K550" s="177">
        <v>5000</v>
      </c>
      <c r="L550" s="172" t="s">
        <v>153</v>
      </c>
      <c r="M550" s="175" t="s">
        <v>531</v>
      </c>
    </row>
    <row r="551" spans="2:13" ht="15" customHeight="1" x14ac:dyDescent="0.2">
      <c r="B551" s="285">
        <v>534</v>
      </c>
      <c r="C551" s="172" t="s">
        <v>620</v>
      </c>
      <c r="D551" s="169" t="s">
        <v>194</v>
      </c>
      <c r="E551" s="172" t="s">
        <v>1022</v>
      </c>
      <c r="F551" s="172"/>
      <c r="G551" s="172" t="s">
        <v>473</v>
      </c>
      <c r="H551" s="172" t="s">
        <v>474</v>
      </c>
      <c r="I551" s="172" t="s">
        <v>1007</v>
      </c>
      <c r="J551" s="172" t="s">
        <v>1023</v>
      </c>
      <c r="K551" s="177">
        <v>6000</v>
      </c>
      <c r="L551" s="172" t="s">
        <v>153</v>
      </c>
      <c r="M551" s="175" t="s">
        <v>531</v>
      </c>
    </row>
    <row r="552" spans="2:13" ht="15" customHeight="1" x14ac:dyDescent="0.2">
      <c r="B552" s="285">
        <v>535</v>
      </c>
      <c r="C552" s="172" t="s">
        <v>620</v>
      </c>
      <c r="D552" s="169" t="s">
        <v>194</v>
      </c>
      <c r="E552" s="172" t="s">
        <v>1024</v>
      </c>
      <c r="F552" s="172"/>
      <c r="G552" s="172" t="s">
        <v>473</v>
      </c>
      <c r="H552" s="172" t="s">
        <v>474</v>
      </c>
      <c r="I552" s="172" t="s">
        <v>1025</v>
      </c>
      <c r="J552" s="172" t="s">
        <v>1026</v>
      </c>
      <c r="K552" s="177">
        <v>34000</v>
      </c>
      <c r="L552" s="172" t="s">
        <v>153</v>
      </c>
      <c r="M552" s="175" t="s">
        <v>531</v>
      </c>
    </row>
    <row r="553" spans="2:13" ht="15" customHeight="1" x14ac:dyDescent="0.2">
      <c r="B553" s="285">
        <v>536</v>
      </c>
      <c r="C553" s="172" t="s">
        <v>620</v>
      </c>
      <c r="D553" s="169" t="s">
        <v>194</v>
      </c>
      <c r="E553" s="172" t="s">
        <v>1027</v>
      </c>
      <c r="F553" s="172"/>
      <c r="G553" s="172" t="s">
        <v>473</v>
      </c>
      <c r="H553" s="172" t="s">
        <v>474</v>
      </c>
      <c r="I553" s="172" t="s">
        <v>1025</v>
      </c>
      <c r="J553" s="172" t="s">
        <v>1028</v>
      </c>
      <c r="K553" s="177">
        <v>8000</v>
      </c>
      <c r="L553" s="172" t="s">
        <v>153</v>
      </c>
      <c r="M553" s="175" t="s">
        <v>531</v>
      </c>
    </row>
    <row r="554" spans="2:13" ht="15" customHeight="1" x14ac:dyDescent="0.2">
      <c r="B554" s="285">
        <v>537</v>
      </c>
      <c r="C554" s="172" t="s">
        <v>620</v>
      </c>
      <c r="D554" s="169" t="s">
        <v>194</v>
      </c>
      <c r="E554" s="172" t="s">
        <v>1029</v>
      </c>
      <c r="F554" s="172"/>
      <c r="G554" s="172" t="s">
        <v>473</v>
      </c>
      <c r="H554" s="172" t="s">
        <v>474</v>
      </c>
      <c r="I554" s="172" t="s">
        <v>1025</v>
      </c>
      <c r="J554" s="172" t="s">
        <v>1030</v>
      </c>
      <c r="K554" s="177">
        <v>13000</v>
      </c>
      <c r="L554" s="172" t="s">
        <v>153</v>
      </c>
      <c r="M554" s="175" t="s">
        <v>531</v>
      </c>
    </row>
    <row r="555" spans="2:13" ht="15" customHeight="1" x14ac:dyDescent="0.2">
      <c r="B555" s="285">
        <v>538</v>
      </c>
      <c r="C555" s="172" t="s">
        <v>620</v>
      </c>
      <c r="D555" s="169" t="s">
        <v>194</v>
      </c>
      <c r="E555" s="172" t="s">
        <v>1031</v>
      </c>
      <c r="F555" s="172"/>
      <c r="G555" s="172" t="s">
        <v>473</v>
      </c>
      <c r="H555" s="172" t="s">
        <v>474</v>
      </c>
      <c r="I555" s="172" t="s">
        <v>1025</v>
      </c>
      <c r="J555" s="172" t="s">
        <v>1021</v>
      </c>
      <c r="K555" s="177">
        <v>6000</v>
      </c>
      <c r="L555" s="172" t="s">
        <v>153</v>
      </c>
      <c r="M555" s="175" t="s">
        <v>531</v>
      </c>
    </row>
    <row r="556" spans="2:13" ht="15" customHeight="1" x14ac:dyDescent="0.2">
      <c r="B556" s="285">
        <v>539</v>
      </c>
      <c r="C556" s="172" t="s">
        <v>620</v>
      </c>
      <c r="D556" s="169" t="s">
        <v>194</v>
      </c>
      <c r="E556" s="296" t="s">
        <v>1032</v>
      </c>
      <c r="F556" s="172"/>
      <c r="G556" s="172" t="s">
        <v>473</v>
      </c>
      <c r="H556" s="172" t="s">
        <v>474</v>
      </c>
      <c r="I556" s="172" t="s">
        <v>1025</v>
      </c>
      <c r="J556" s="172" t="s">
        <v>1033</v>
      </c>
      <c r="K556" s="177">
        <v>45000</v>
      </c>
      <c r="L556" s="172" t="s">
        <v>153</v>
      </c>
      <c r="M556" s="175" t="s">
        <v>531</v>
      </c>
    </row>
    <row r="557" spans="2:13" ht="15" customHeight="1" x14ac:dyDescent="0.2">
      <c r="B557" s="285">
        <v>540</v>
      </c>
      <c r="C557" s="172" t="s">
        <v>620</v>
      </c>
      <c r="D557" s="169" t="s">
        <v>194</v>
      </c>
      <c r="E557" s="296" t="s">
        <v>1034</v>
      </c>
      <c r="F557" s="172"/>
      <c r="G557" s="172" t="s">
        <v>473</v>
      </c>
      <c r="H557" s="172" t="s">
        <v>474</v>
      </c>
      <c r="I557" s="172" t="s">
        <v>1007</v>
      </c>
      <c r="J557" s="172" t="s">
        <v>1035</v>
      </c>
      <c r="K557" s="177">
        <v>4000</v>
      </c>
      <c r="L557" s="172" t="s">
        <v>153</v>
      </c>
      <c r="M557" s="175" t="s">
        <v>531</v>
      </c>
    </row>
    <row r="558" spans="2:13" ht="15" customHeight="1" x14ac:dyDescent="0.2">
      <c r="B558" s="285">
        <v>541</v>
      </c>
      <c r="C558" s="172" t="s">
        <v>620</v>
      </c>
      <c r="D558" s="169" t="s">
        <v>194</v>
      </c>
      <c r="E558" s="296" t="s">
        <v>1036</v>
      </c>
      <c r="F558" s="172"/>
      <c r="G558" s="172" t="s">
        <v>473</v>
      </c>
      <c r="H558" s="172" t="s">
        <v>474</v>
      </c>
      <c r="I558" s="172" t="s">
        <v>1025</v>
      </c>
      <c r="J558" s="172" t="s">
        <v>1037</v>
      </c>
      <c r="K558" s="177">
        <v>8000</v>
      </c>
      <c r="L558" s="172" t="s">
        <v>153</v>
      </c>
      <c r="M558" s="175" t="s">
        <v>531</v>
      </c>
    </row>
    <row r="559" spans="2:13" ht="15" customHeight="1" x14ac:dyDescent="0.2">
      <c r="B559" s="285">
        <v>542</v>
      </c>
      <c r="C559" s="172" t="s">
        <v>620</v>
      </c>
      <c r="D559" s="169" t="s">
        <v>194</v>
      </c>
      <c r="E559" s="296" t="s">
        <v>1038</v>
      </c>
      <c r="F559" s="172"/>
      <c r="G559" s="172" t="s">
        <v>473</v>
      </c>
      <c r="H559" s="172" t="s">
        <v>474</v>
      </c>
      <c r="I559" s="172" t="s">
        <v>1025</v>
      </c>
      <c r="J559" s="172" t="s">
        <v>1039</v>
      </c>
      <c r="K559" s="177">
        <v>6000</v>
      </c>
      <c r="L559" s="172" t="s">
        <v>153</v>
      </c>
      <c r="M559" s="175" t="s">
        <v>531</v>
      </c>
    </row>
    <row r="560" spans="2:13" ht="15" customHeight="1" x14ac:dyDescent="0.2">
      <c r="B560" s="285">
        <v>543</v>
      </c>
      <c r="C560" s="172" t="s">
        <v>620</v>
      </c>
      <c r="D560" s="169" t="s">
        <v>194</v>
      </c>
      <c r="E560" s="296" t="s">
        <v>1040</v>
      </c>
      <c r="F560" s="172"/>
      <c r="G560" s="172" t="s">
        <v>473</v>
      </c>
      <c r="H560" s="172" t="s">
        <v>474</v>
      </c>
      <c r="I560" s="172" t="s">
        <v>1007</v>
      </c>
      <c r="J560" s="172" t="s">
        <v>1041</v>
      </c>
      <c r="K560" s="177">
        <v>7000</v>
      </c>
      <c r="L560" s="172" t="s">
        <v>153</v>
      </c>
      <c r="M560" s="175" t="s">
        <v>531</v>
      </c>
    </row>
    <row r="561" spans="2:13" ht="15" customHeight="1" x14ac:dyDescent="0.2">
      <c r="B561" s="285">
        <v>544</v>
      </c>
      <c r="C561" s="172" t="s">
        <v>620</v>
      </c>
      <c r="D561" s="169" t="s">
        <v>194</v>
      </c>
      <c r="E561" s="296" t="s">
        <v>1042</v>
      </c>
      <c r="F561" s="172"/>
      <c r="G561" s="172" t="s">
        <v>473</v>
      </c>
      <c r="H561" s="172" t="s">
        <v>474</v>
      </c>
      <c r="I561" s="172" t="s">
        <v>1025</v>
      </c>
      <c r="J561" s="172" t="s">
        <v>1021</v>
      </c>
      <c r="K561" s="177">
        <v>13000</v>
      </c>
      <c r="L561" s="172" t="s">
        <v>153</v>
      </c>
      <c r="M561" s="175" t="s">
        <v>531</v>
      </c>
    </row>
    <row r="562" spans="2:13" ht="15" customHeight="1" x14ac:dyDescent="0.2">
      <c r="B562" s="285">
        <v>545</v>
      </c>
      <c r="C562" s="172" t="s">
        <v>620</v>
      </c>
      <c r="D562" s="169" t="s">
        <v>194</v>
      </c>
      <c r="E562" s="296" t="s">
        <v>1043</v>
      </c>
      <c r="F562" s="172"/>
      <c r="G562" s="172" t="s">
        <v>473</v>
      </c>
      <c r="H562" s="172" t="s">
        <v>474</v>
      </c>
      <c r="I562" s="172" t="s">
        <v>1025</v>
      </c>
      <c r="J562" s="172" t="s">
        <v>1044</v>
      </c>
      <c r="K562" s="177">
        <v>18000</v>
      </c>
      <c r="L562" s="172" t="s">
        <v>153</v>
      </c>
      <c r="M562" s="175" t="s">
        <v>531</v>
      </c>
    </row>
    <row r="563" spans="2:13" ht="15" customHeight="1" x14ac:dyDescent="0.2">
      <c r="B563" s="285">
        <v>546</v>
      </c>
      <c r="C563" s="172" t="s">
        <v>620</v>
      </c>
      <c r="D563" s="169" t="s">
        <v>194</v>
      </c>
      <c r="E563" s="296" t="s">
        <v>1045</v>
      </c>
      <c r="F563" s="172"/>
      <c r="G563" s="172" t="s">
        <v>473</v>
      </c>
      <c r="H563" s="172" t="s">
        <v>474</v>
      </c>
      <c r="I563" s="172" t="s">
        <v>1007</v>
      </c>
      <c r="J563" s="172" t="s">
        <v>1046</v>
      </c>
      <c r="K563" s="177">
        <v>6000</v>
      </c>
      <c r="L563" s="172" t="s">
        <v>153</v>
      </c>
      <c r="M563" s="175" t="s">
        <v>531</v>
      </c>
    </row>
    <row r="564" spans="2:13" ht="15" customHeight="1" x14ac:dyDescent="0.2">
      <c r="B564" s="285">
        <v>547</v>
      </c>
      <c r="C564" s="172" t="s">
        <v>620</v>
      </c>
      <c r="D564" s="169" t="s">
        <v>194</v>
      </c>
      <c r="E564" s="296" t="s">
        <v>1047</v>
      </c>
      <c r="F564" s="172"/>
      <c r="G564" s="172" t="s">
        <v>473</v>
      </c>
      <c r="H564" s="172" t="s">
        <v>474</v>
      </c>
      <c r="I564" s="172" t="s">
        <v>1007</v>
      </c>
      <c r="J564" s="172" t="s">
        <v>1048</v>
      </c>
      <c r="K564" s="177">
        <v>45000</v>
      </c>
      <c r="L564" s="172" t="s">
        <v>153</v>
      </c>
      <c r="M564" s="175" t="s">
        <v>531</v>
      </c>
    </row>
    <row r="565" spans="2:13" ht="15" customHeight="1" x14ac:dyDescent="0.2">
      <c r="B565" s="285">
        <v>548</v>
      </c>
      <c r="C565" s="172" t="s">
        <v>620</v>
      </c>
      <c r="D565" s="169" t="s">
        <v>194</v>
      </c>
      <c r="E565" s="296" t="s">
        <v>1049</v>
      </c>
      <c r="F565" s="172"/>
      <c r="G565" s="172" t="s">
        <v>473</v>
      </c>
      <c r="H565" s="172" t="s">
        <v>474</v>
      </c>
      <c r="I565" s="172" t="s">
        <v>1025</v>
      </c>
      <c r="J565" s="172" t="s">
        <v>1041</v>
      </c>
      <c r="K565" s="177">
        <v>9000</v>
      </c>
      <c r="L565" s="172" t="s">
        <v>153</v>
      </c>
      <c r="M565" s="175" t="s">
        <v>531</v>
      </c>
    </row>
    <row r="566" spans="2:13" ht="15" customHeight="1" x14ac:dyDescent="0.2">
      <c r="B566" s="285">
        <v>549</v>
      </c>
      <c r="C566" s="172" t="s">
        <v>620</v>
      </c>
      <c r="D566" s="169" t="s">
        <v>194</v>
      </c>
      <c r="E566" s="296" t="s">
        <v>1050</v>
      </c>
      <c r="F566" s="172"/>
      <c r="G566" s="172" t="s">
        <v>473</v>
      </c>
      <c r="H566" s="172" t="s">
        <v>474</v>
      </c>
      <c r="I566" s="172" t="s">
        <v>1025</v>
      </c>
      <c r="J566" s="172" t="s">
        <v>1051</v>
      </c>
      <c r="K566" s="177">
        <v>10000</v>
      </c>
      <c r="L566" s="172" t="s">
        <v>153</v>
      </c>
      <c r="M566" s="175" t="s">
        <v>531</v>
      </c>
    </row>
    <row r="567" spans="2:13" ht="15" customHeight="1" x14ac:dyDescent="0.2">
      <c r="B567" s="285">
        <v>550</v>
      </c>
      <c r="C567" s="172" t="s">
        <v>620</v>
      </c>
      <c r="D567" s="169" t="s">
        <v>194</v>
      </c>
      <c r="E567" s="296" t="s">
        <v>1052</v>
      </c>
      <c r="F567" s="172"/>
      <c r="G567" s="172" t="s">
        <v>473</v>
      </c>
      <c r="H567" s="172" t="s">
        <v>474</v>
      </c>
      <c r="I567" s="172" t="s">
        <v>1025</v>
      </c>
      <c r="J567" s="172" t="s">
        <v>1053</v>
      </c>
      <c r="K567" s="177">
        <v>20000</v>
      </c>
      <c r="L567" s="172" t="s">
        <v>153</v>
      </c>
      <c r="M567" s="175" t="s">
        <v>531</v>
      </c>
    </row>
    <row r="568" spans="2:13" ht="15" customHeight="1" x14ac:dyDescent="0.2">
      <c r="B568" s="285">
        <v>551</v>
      </c>
      <c r="C568" s="172" t="s">
        <v>620</v>
      </c>
      <c r="D568" s="169" t="s">
        <v>194</v>
      </c>
      <c r="E568" s="296" t="s">
        <v>1054</v>
      </c>
      <c r="F568" s="172"/>
      <c r="G568" s="172" t="s">
        <v>473</v>
      </c>
      <c r="H568" s="172" t="s">
        <v>474</v>
      </c>
      <c r="I568" s="172" t="s">
        <v>1025</v>
      </c>
      <c r="J568" s="172" t="s">
        <v>1055</v>
      </c>
      <c r="K568" s="177">
        <v>3000</v>
      </c>
      <c r="L568" s="172" t="s">
        <v>153</v>
      </c>
      <c r="M568" s="175" t="s">
        <v>531</v>
      </c>
    </row>
    <row r="569" spans="2:13" ht="15" customHeight="1" x14ac:dyDescent="0.2">
      <c r="B569" s="285">
        <v>552</v>
      </c>
      <c r="C569" s="172" t="s">
        <v>620</v>
      </c>
      <c r="D569" s="169" t="s">
        <v>194</v>
      </c>
      <c r="E569" s="296" t="s">
        <v>1056</v>
      </c>
      <c r="F569" s="172"/>
      <c r="G569" s="172" t="s">
        <v>473</v>
      </c>
      <c r="H569" s="172" t="s">
        <v>474</v>
      </c>
      <c r="I569" s="172" t="s">
        <v>1057</v>
      </c>
      <c r="J569" s="172" t="s">
        <v>1058</v>
      </c>
      <c r="K569" s="177">
        <v>3000</v>
      </c>
      <c r="L569" s="172" t="s">
        <v>153</v>
      </c>
      <c r="M569" s="175" t="s">
        <v>531</v>
      </c>
    </row>
    <row r="570" spans="2:13" ht="15" customHeight="1" x14ac:dyDescent="0.2">
      <c r="B570" s="285">
        <v>553</v>
      </c>
      <c r="C570" s="172" t="s">
        <v>620</v>
      </c>
      <c r="D570" s="169" t="s">
        <v>194</v>
      </c>
      <c r="E570" s="296" t="s">
        <v>1059</v>
      </c>
      <c r="F570" s="172"/>
      <c r="G570" s="172" t="s">
        <v>473</v>
      </c>
      <c r="H570" s="172" t="s">
        <v>474</v>
      </c>
      <c r="I570" s="172" t="s">
        <v>1007</v>
      </c>
      <c r="J570" s="172" t="s">
        <v>1060</v>
      </c>
      <c r="K570" s="177">
        <v>5000</v>
      </c>
      <c r="L570" s="172" t="s">
        <v>153</v>
      </c>
      <c r="M570" s="175" t="s">
        <v>531</v>
      </c>
    </row>
    <row r="571" spans="2:13" ht="15" customHeight="1" x14ac:dyDescent="0.2">
      <c r="B571" s="285">
        <v>554</v>
      </c>
      <c r="C571" s="172" t="s">
        <v>620</v>
      </c>
      <c r="D571" s="169" t="s">
        <v>194</v>
      </c>
      <c r="E571" s="296" t="s">
        <v>1061</v>
      </c>
      <c r="F571" s="172"/>
      <c r="G571" s="172" t="s">
        <v>473</v>
      </c>
      <c r="H571" s="172" t="s">
        <v>474</v>
      </c>
      <c r="I571" s="172" t="s">
        <v>1025</v>
      </c>
      <c r="J571" s="172" t="s">
        <v>1030</v>
      </c>
      <c r="K571" s="177">
        <v>7000</v>
      </c>
      <c r="L571" s="172" t="s">
        <v>153</v>
      </c>
      <c r="M571" s="175" t="s">
        <v>531</v>
      </c>
    </row>
    <row r="572" spans="2:13" ht="15" customHeight="1" x14ac:dyDescent="0.2">
      <c r="B572" s="285">
        <v>555</v>
      </c>
      <c r="C572" s="172" t="s">
        <v>620</v>
      </c>
      <c r="D572" s="169" t="s">
        <v>194</v>
      </c>
      <c r="E572" s="296" t="s">
        <v>1062</v>
      </c>
      <c r="F572" s="172"/>
      <c r="G572" s="172" t="s">
        <v>473</v>
      </c>
      <c r="H572" s="172" t="s">
        <v>474</v>
      </c>
      <c r="I572" s="172" t="s">
        <v>1025</v>
      </c>
      <c r="J572" s="172" t="s">
        <v>1058</v>
      </c>
      <c r="K572" s="177">
        <v>3500</v>
      </c>
      <c r="L572" s="172" t="s">
        <v>153</v>
      </c>
      <c r="M572" s="175" t="s">
        <v>531</v>
      </c>
    </row>
    <row r="573" spans="2:13" ht="15" customHeight="1" x14ac:dyDescent="0.2">
      <c r="B573" s="285">
        <v>556</v>
      </c>
      <c r="C573" s="172" t="s">
        <v>620</v>
      </c>
      <c r="D573" s="169" t="s">
        <v>194</v>
      </c>
      <c r="E573" s="296" t="s">
        <v>1063</v>
      </c>
      <c r="F573" s="172"/>
      <c r="G573" s="172" t="s">
        <v>473</v>
      </c>
      <c r="H573" s="172" t="s">
        <v>474</v>
      </c>
      <c r="I573" s="172" t="s">
        <v>1007</v>
      </c>
      <c r="J573" s="172" t="s">
        <v>1064</v>
      </c>
      <c r="K573" s="177">
        <v>3500</v>
      </c>
      <c r="L573" s="172" t="s">
        <v>153</v>
      </c>
      <c r="M573" s="175" t="s">
        <v>531</v>
      </c>
    </row>
    <row r="574" spans="2:13" ht="15" customHeight="1" x14ac:dyDescent="0.2">
      <c r="B574" s="285">
        <v>557</v>
      </c>
      <c r="C574" s="172" t="s">
        <v>620</v>
      </c>
      <c r="D574" s="169" t="s">
        <v>194</v>
      </c>
      <c r="E574" s="296" t="s">
        <v>1065</v>
      </c>
      <c r="F574" s="172"/>
      <c r="G574" s="172" t="s">
        <v>473</v>
      </c>
      <c r="H574" s="172" t="s">
        <v>474</v>
      </c>
      <c r="I574" s="288" t="s">
        <v>1025</v>
      </c>
      <c r="J574" s="172" t="s">
        <v>1066</v>
      </c>
      <c r="K574" s="177">
        <v>5000</v>
      </c>
      <c r="L574" s="172" t="s">
        <v>153</v>
      </c>
      <c r="M574" s="175" t="s">
        <v>531</v>
      </c>
    </row>
    <row r="575" spans="2:13" ht="15" customHeight="1" x14ac:dyDescent="0.2">
      <c r="B575" s="285">
        <v>558</v>
      </c>
      <c r="C575" s="172" t="s">
        <v>620</v>
      </c>
      <c r="D575" s="169" t="s">
        <v>194</v>
      </c>
      <c r="E575" s="296" t="s">
        <v>1067</v>
      </c>
      <c r="F575" s="172"/>
      <c r="G575" s="172" t="s">
        <v>473</v>
      </c>
      <c r="H575" s="172" t="s">
        <v>474</v>
      </c>
      <c r="I575" s="186" t="s">
        <v>1007</v>
      </c>
      <c r="J575" s="172" t="s">
        <v>1068</v>
      </c>
      <c r="K575" s="177">
        <v>5000</v>
      </c>
      <c r="L575" s="172" t="s">
        <v>153</v>
      </c>
      <c r="M575" s="175" t="s">
        <v>531</v>
      </c>
    </row>
    <row r="576" spans="2:13" ht="15" customHeight="1" x14ac:dyDescent="0.2">
      <c r="B576" s="285">
        <v>559</v>
      </c>
      <c r="C576" s="172" t="s">
        <v>620</v>
      </c>
      <c r="D576" s="169" t="s">
        <v>194</v>
      </c>
      <c r="E576" s="296" t="s">
        <v>1069</v>
      </c>
      <c r="F576" s="172"/>
      <c r="G576" s="172" t="s">
        <v>473</v>
      </c>
      <c r="H576" s="172" t="s">
        <v>474</v>
      </c>
      <c r="I576" s="172" t="s">
        <v>1007</v>
      </c>
      <c r="J576" s="172" t="s">
        <v>1070</v>
      </c>
      <c r="K576" s="177">
        <v>3000</v>
      </c>
      <c r="L576" s="172" t="s">
        <v>153</v>
      </c>
      <c r="M576" s="175" t="s">
        <v>531</v>
      </c>
    </row>
    <row r="577" spans="2:13" ht="15" customHeight="1" x14ac:dyDescent="0.2">
      <c r="B577" s="285">
        <v>560</v>
      </c>
      <c r="C577" s="294" t="s">
        <v>752</v>
      </c>
      <c r="D577" s="294" t="s">
        <v>194</v>
      </c>
      <c r="E577" s="294" t="s">
        <v>1071</v>
      </c>
      <c r="F577" s="294"/>
      <c r="G577" s="294" t="s">
        <v>473</v>
      </c>
      <c r="H577" s="294" t="s">
        <v>474</v>
      </c>
      <c r="I577" s="294" t="s">
        <v>1072</v>
      </c>
      <c r="J577" s="294">
        <v>1</v>
      </c>
      <c r="K577" s="297">
        <v>120000</v>
      </c>
      <c r="L577" s="294" t="s">
        <v>122</v>
      </c>
      <c r="M577" s="294" t="s">
        <v>531</v>
      </c>
    </row>
    <row r="578" spans="2:13" ht="15" customHeight="1" x14ac:dyDescent="0.2">
      <c r="B578" s="285">
        <v>561</v>
      </c>
      <c r="C578" s="294" t="s">
        <v>526</v>
      </c>
      <c r="D578" s="294" t="s">
        <v>194</v>
      </c>
      <c r="E578" s="294" t="s">
        <v>1073</v>
      </c>
      <c r="F578" s="294"/>
      <c r="G578" s="294" t="s">
        <v>473</v>
      </c>
      <c r="H578" s="294" t="s">
        <v>474</v>
      </c>
      <c r="I578" s="294" t="s">
        <v>1074</v>
      </c>
      <c r="J578" s="294">
        <v>100</v>
      </c>
      <c r="K578" s="297">
        <v>62725.59</v>
      </c>
      <c r="L578" s="294" t="s">
        <v>122</v>
      </c>
      <c r="M578" s="294" t="s">
        <v>531</v>
      </c>
    </row>
    <row r="579" spans="2:13" ht="45" x14ac:dyDescent="0.2">
      <c r="B579" s="285">
        <v>562</v>
      </c>
      <c r="C579" s="294" t="s">
        <v>526</v>
      </c>
      <c r="D579" s="294" t="s">
        <v>194</v>
      </c>
      <c r="E579" s="294" t="s">
        <v>1075</v>
      </c>
      <c r="F579" s="294"/>
      <c r="G579" s="294" t="s">
        <v>473</v>
      </c>
      <c r="H579" s="294" t="s">
        <v>474</v>
      </c>
      <c r="I579" s="172" t="s">
        <v>1076</v>
      </c>
      <c r="J579" s="294">
        <v>10</v>
      </c>
      <c r="K579" s="297">
        <v>40000</v>
      </c>
      <c r="L579" s="294" t="s">
        <v>153</v>
      </c>
      <c r="M579" s="295" t="s">
        <v>531</v>
      </c>
    </row>
    <row r="580" spans="2:13" ht="45" x14ac:dyDescent="0.2">
      <c r="B580" s="285">
        <v>563</v>
      </c>
      <c r="C580" s="294" t="s">
        <v>526</v>
      </c>
      <c r="D580" s="294" t="s">
        <v>194</v>
      </c>
      <c r="E580" s="294" t="s">
        <v>1077</v>
      </c>
      <c r="F580" s="294"/>
      <c r="G580" s="294" t="s">
        <v>473</v>
      </c>
      <c r="H580" s="294" t="s">
        <v>474</v>
      </c>
      <c r="I580" s="294" t="s">
        <v>1078</v>
      </c>
      <c r="J580" s="294">
        <v>10</v>
      </c>
      <c r="K580" s="297">
        <v>62725.59</v>
      </c>
      <c r="L580" s="294" t="s">
        <v>122</v>
      </c>
      <c r="M580" s="295" t="s">
        <v>531</v>
      </c>
    </row>
    <row r="581" spans="2:13" ht="45" x14ac:dyDescent="0.2">
      <c r="B581" s="285">
        <v>564</v>
      </c>
      <c r="C581" s="144" t="s">
        <v>526</v>
      </c>
      <c r="D581" s="144" t="s">
        <v>194</v>
      </c>
      <c r="E581" s="144" t="s">
        <v>1079</v>
      </c>
      <c r="F581" s="144"/>
      <c r="G581" s="294" t="s">
        <v>473</v>
      </c>
      <c r="H581" s="144" t="s">
        <v>474</v>
      </c>
      <c r="I581" s="144" t="s">
        <v>1080</v>
      </c>
      <c r="J581" s="144">
        <v>10</v>
      </c>
      <c r="K581" s="145">
        <v>62725.59</v>
      </c>
      <c r="L581" s="144" t="s">
        <v>122</v>
      </c>
      <c r="M581" s="295" t="s">
        <v>531</v>
      </c>
    </row>
    <row r="582" spans="2:13" ht="45" x14ac:dyDescent="0.2">
      <c r="B582" s="285">
        <v>565</v>
      </c>
      <c r="C582" s="144" t="s">
        <v>526</v>
      </c>
      <c r="D582" s="144" t="s">
        <v>194</v>
      </c>
      <c r="E582" s="144" t="s">
        <v>1081</v>
      </c>
      <c r="F582" s="144"/>
      <c r="G582" s="294" t="s">
        <v>473</v>
      </c>
      <c r="H582" s="144" t="s">
        <v>474</v>
      </c>
      <c r="I582" s="144" t="s">
        <v>1082</v>
      </c>
      <c r="J582" s="144">
        <v>5</v>
      </c>
      <c r="K582" s="145">
        <v>20000</v>
      </c>
      <c r="L582" s="144" t="s">
        <v>299</v>
      </c>
      <c r="M582" s="295" t="s">
        <v>531</v>
      </c>
    </row>
    <row r="583" spans="2:13" ht="45" x14ac:dyDescent="0.2">
      <c r="B583" s="285">
        <v>566</v>
      </c>
      <c r="C583" s="144" t="s">
        <v>526</v>
      </c>
      <c r="D583" s="144" t="s">
        <v>194</v>
      </c>
      <c r="E583" s="144" t="s">
        <v>1083</v>
      </c>
      <c r="F583" s="144"/>
      <c r="G583" s="294" t="s">
        <v>473</v>
      </c>
      <c r="H583" s="144" t="s">
        <v>474</v>
      </c>
      <c r="I583" s="144" t="s">
        <v>1084</v>
      </c>
      <c r="J583" s="144">
        <v>100</v>
      </c>
      <c r="K583" s="145">
        <v>62725.59</v>
      </c>
      <c r="L583" s="144" t="s">
        <v>153</v>
      </c>
      <c r="M583" s="295" t="s">
        <v>531</v>
      </c>
    </row>
    <row r="584" spans="2:13" ht="180" x14ac:dyDescent="0.2">
      <c r="B584" s="285">
        <v>567</v>
      </c>
      <c r="C584" s="144" t="s">
        <v>526</v>
      </c>
      <c r="D584" s="144" t="s">
        <v>248</v>
      </c>
      <c r="E584" s="144" t="s">
        <v>1085</v>
      </c>
      <c r="F584" s="294"/>
      <c r="G584" s="294" t="s">
        <v>473</v>
      </c>
      <c r="H584" s="144" t="s">
        <v>474</v>
      </c>
      <c r="I584" s="144" t="s">
        <v>1086</v>
      </c>
      <c r="J584" s="144" t="s">
        <v>1087</v>
      </c>
      <c r="K584" s="145">
        <v>9000</v>
      </c>
      <c r="L584" s="144" t="s">
        <v>153</v>
      </c>
      <c r="M584" s="295" t="s">
        <v>531</v>
      </c>
    </row>
    <row r="585" spans="2:13" ht="75" x14ac:dyDescent="0.2">
      <c r="B585" s="285">
        <v>568</v>
      </c>
      <c r="C585" s="144" t="s">
        <v>889</v>
      </c>
      <c r="D585" s="144" t="s">
        <v>248</v>
      </c>
      <c r="E585" s="144" t="s">
        <v>1088</v>
      </c>
      <c r="F585" s="294"/>
      <c r="G585" s="294" t="s">
        <v>473</v>
      </c>
      <c r="H585" s="144" t="s">
        <v>474</v>
      </c>
      <c r="I585" s="144" t="s">
        <v>1089</v>
      </c>
      <c r="J585" s="144" t="s">
        <v>1090</v>
      </c>
      <c r="K585" s="145">
        <v>8197</v>
      </c>
      <c r="L585" s="144" t="s">
        <v>122</v>
      </c>
      <c r="M585" s="295" t="s">
        <v>531</v>
      </c>
    </row>
    <row r="586" spans="2:13" ht="180" x14ac:dyDescent="0.2">
      <c r="B586" s="285">
        <v>569</v>
      </c>
      <c r="C586" s="144" t="s">
        <v>526</v>
      </c>
      <c r="D586" s="144" t="s">
        <v>248</v>
      </c>
      <c r="E586" s="144" t="s">
        <v>1091</v>
      </c>
      <c r="F586" s="144"/>
      <c r="G586" s="294" t="s">
        <v>473</v>
      </c>
      <c r="H586" s="144" t="s">
        <v>474</v>
      </c>
      <c r="I586" s="144" t="s">
        <v>1092</v>
      </c>
      <c r="J586" s="144" t="s">
        <v>1093</v>
      </c>
      <c r="K586" s="145">
        <v>21000</v>
      </c>
      <c r="L586" s="144" t="s">
        <v>153</v>
      </c>
      <c r="M586" s="295" t="s">
        <v>531</v>
      </c>
    </row>
    <row r="587" spans="2:13" ht="240" x14ac:dyDescent="0.2">
      <c r="B587" s="285">
        <v>570</v>
      </c>
      <c r="C587" s="144" t="s">
        <v>526</v>
      </c>
      <c r="D587" s="144" t="s">
        <v>248</v>
      </c>
      <c r="E587" s="144" t="s">
        <v>1094</v>
      </c>
      <c r="F587" s="144"/>
      <c r="G587" s="294" t="s">
        <v>473</v>
      </c>
      <c r="H587" s="144" t="s">
        <v>474</v>
      </c>
      <c r="I587" s="144" t="s">
        <v>1095</v>
      </c>
      <c r="J587" s="144"/>
      <c r="K587" s="145">
        <v>40000</v>
      </c>
      <c r="L587" s="144" t="s">
        <v>153</v>
      </c>
      <c r="M587" s="295" t="s">
        <v>531</v>
      </c>
    </row>
    <row r="588" spans="2:13" ht="45" x14ac:dyDescent="0.2">
      <c r="B588" s="285">
        <v>571</v>
      </c>
      <c r="C588" s="144" t="s">
        <v>620</v>
      </c>
      <c r="D588" s="144" t="s">
        <v>248</v>
      </c>
      <c r="E588" s="144" t="s">
        <v>1096</v>
      </c>
      <c r="F588" s="144"/>
      <c r="G588" s="294" t="s">
        <v>473</v>
      </c>
      <c r="H588" s="144" t="s">
        <v>474</v>
      </c>
      <c r="I588" s="144" t="s">
        <v>1097</v>
      </c>
      <c r="J588" s="144" t="s">
        <v>1098</v>
      </c>
      <c r="K588" s="145">
        <v>20000</v>
      </c>
      <c r="L588" s="144" t="s">
        <v>153</v>
      </c>
      <c r="M588" s="295" t="s">
        <v>531</v>
      </c>
    </row>
    <row r="589" spans="2:13" ht="45" x14ac:dyDescent="0.2">
      <c r="B589" s="285">
        <v>572</v>
      </c>
      <c r="C589" s="144" t="s">
        <v>620</v>
      </c>
      <c r="D589" s="144" t="s">
        <v>248</v>
      </c>
      <c r="E589" s="144" t="s">
        <v>1099</v>
      </c>
      <c r="F589" s="144"/>
      <c r="G589" s="294" t="s">
        <v>473</v>
      </c>
      <c r="H589" s="144" t="s">
        <v>474</v>
      </c>
      <c r="I589" s="144" t="s">
        <v>1097</v>
      </c>
      <c r="J589" s="144" t="s">
        <v>1100</v>
      </c>
      <c r="K589" s="145">
        <v>6000</v>
      </c>
      <c r="L589" s="144" t="s">
        <v>153</v>
      </c>
      <c r="M589" s="295" t="s">
        <v>531</v>
      </c>
    </row>
    <row r="590" spans="2:13" ht="45" x14ac:dyDescent="0.2">
      <c r="B590" s="285">
        <v>573</v>
      </c>
      <c r="C590" s="144" t="s">
        <v>620</v>
      </c>
      <c r="D590" s="144" t="s">
        <v>248</v>
      </c>
      <c r="E590" s="144" t="s">
        <v>1101</v>
      </c>
      <c r="F590" s="144"/>
      <c r="G590" s="294" t="s">
        <v>473</v>
      </c>
      <c r="H590" s="144" t="s">
        <v>474</v>
      </c>
      <c r="I590" s="144" t="s">
        <v>1102</v>
      </c>
      <c r="J590" s="144" t="s">
        <v>1103</v>
      </c>
      <c r="K590" s="145">
        <v>10000</v>
      </c>
      <c r="L590" s="144" t="s">
        <v>153</v>
      </c>
      <c r="M590" s="295" t="s">
        <v>531</v>
      </c>
    </row>
    <row r="591" spans="2:13" ht="45" x14ac:dyDescent="0.2">
      <c r="B591" s="285">
        <v>574</v>
      </c>
      <c r="C591" s="144" t="s">
        <v>620</v>
      </c>
      <c r="D591" s="144" t="s">
        <v>248</v>
      </c>
      <c r="E591" s="144" t="s">
        <v>1104</v>
      </c>
      <c r="F591" s="144"/>
      <c r="G591" s="294" t="s">
        <v>473</v>
      </c>
      <c r="H591" s="144" t="s">
        <v>474</v>
      </c>
      <c r="I591" s="144" t="s">
        <v>1097</v>
      </c>
      <c r="J591" s="144" t="s">
        <v>1105</v>
      </c>
      <c r="K591" s="145">
        <v>50000</v>
      </c>
      <c r="L591" s="144" t="s">
        <v>153</v>
      </c>
      <c r="M591" s="295" t="s">
        <v>531</v>
      </c>
    </row>
    <row r="592" spans="2:13" ht="45" x14ac:dyDescent="0.2">
      <c r="B592" s="285">
        <v>575</v>
      </c>
      <c r="C592" s="144" t="s">
        <v>620</v>
      </c>
      <c r="D592" s="144" t="s">
        <v>248</v>
      </c>
      <c r="E592" s="144" t="s">
        <v>1106</v>
      </c>
      <c r="F592" s="294"/>
      <c r="G592" s="294" t="s">
        <v>473</v>
      </c>
      <c r="H592" s="144" t="s">
        <v>474</v>
      </c>
      <c r="I592" s="144" t="s">
        <v>1097</v>
      </c>
      <c r="J592" s="144" t="s">
        <v>1066</v>
      </c>
      <c r="K592" s="145">
        <v>3000</v>
      </c>
      <c r="L592" s="144" t="s">
        <v>153</v>
      </c>
      <c r="M592" s="295" t="s">
        <v>531</v>
      </c>
    </row>
    <row r="593" spans="1:13" ht="45" x14ac:dyDescent="0.2">
      <c r="B593" s="285">
        <v>576</v>
      </c>
      <c r="C593" s="144" t="s">
        <v>620</v>
      </c>
      <c r="D593" s="144" t="s">
        <v>248</v>
      </c>
      <c r="E593" s="144" t="s">
        <v>1107</v>
      </c>
      <c r="F593" s="144"/>
      <c r="G593" s="294" t="s">
        <v>473</v>
      </c>
      <c r="H593" s="144" t="s">
        <v>474</v>
      </c>
      <c r="I593" s="144" t="s">
        <v>1102</v>
      </c>
      <c r="J593" s="144" t="s">
        <v>1108</v>
      </c>
      <c r="K593" s="145">
        <v>7000</v>
      </c>
      <c r="L593" s="144" t="s">
        <v>153</v>
      </c>
      <c r="M593" s="295" t="s">
        <v>531</v>
      </c>
    </row>
    <row r="594" spans="1:13" ht="45" x14ac:dyDescent="0.2">
      <c r="B594" s="285">
        <v>577</v>
      </c>
      <c r="C594" s="144" t="s">
        <v>620</v>
      </c>
      <c r="D594" s="144" t="s">
        <v>248</v>
      </c>
      <c r="E594" s="144" t="s">
        <v>1109</v>
      </c>
      <c r="F594" s="294"/>
      <c r="G594" s="294" t="s">
        <v>473</v>
      </c>
      <c r="H594" s="144" t="s">
        <v>474</v>
      </c>
      <c r="I594" s="144" t="s">
        <v>1097</v>
      </c>
      <c r="J594" s="144" t="s">
        <v>1110</v>
      </c>
      <c r="K594" s="145">
        <v>9000</v>
      </c>
      <c r="L594" s="144" t="s">
        <v>153</v>
      </c>
      <c r="M594" s="295" t="s">
        <v>531</v>
      </c>
    </row>
    <row r="595" spans="1:13" ht="45" x14ac:dyDescent="0.2">
      <c r="B595" s="285">
        <v>578</v>
      </c>
      <c r="C595" s="144" t="s">
        <v>620</v>
      </c>
      <c r="D595" s="144" t="s">
        <v>248</v>
      </c>
      <c r="E595" s="144" t="s">
        <v>1111</v>
      </c>
      <c r="F595" s="144"/>
      <c r="G595" s="294" t="s">
        <v>473</v>
      </c>
      <c r="H595" s="144" t="s">
        <v>474</v>
      </c>
      <c r="I595" s="144" t="s">
        <v>1097</v>
      </c>
      <c r="J595" s="144" t="s">
        <v>1012</v>
      </c>
      <c r="K595" s="145">
        <v>3000</v>
      </c>
      <c r="L595" s="144" t="s">
        <v>153</v>
      </c>
      <c r="M595" s="295" t="s">
        <v>531</v>
      </c>
    </row>
    <row r="596" spans="1:13" ht="45" x14ac:dyDescent="0.2">
      <c r="B596" s="285">
        <v>579</v>
      </c>
      <c r="C596" s="144" t="s">
        <v>620</v>
      </c>
      <c r="D596" s="144" t="s">
        <v>248</v>
      </c>
      <c r="E596" s="144" t="s">
        <v>1112</v>
      </c>
      <c r="F596" s="294"/>
      <c r="G596" s="294" t="s">
        <v>473</v>
      </c>
      <c r="H596" s="144" t="s">
        <v>474</v>
      </c>
      <c r="I596" s="144" t="s">
        <v>1097</v>
      </c>
      <c r="J596" s="144" t="s">
        <v>1066</v>
      </c>
      <c r="K596" s="145">
        <v>5000</v>
      </c>
      <c r="L596" s="144" t="s">
        <v>153</v>
      </c>
      <c r="M596" s="295" t="s">
        <v>531</v>
      </c>
    </row>
    <row r="597" spans="1:13" ht="45" x14ac:dyDescent="0.2">
      <c r="B597" s="285">
        <v>580</v>
      </c>
      <c r="C597" s="144" t="s">
        <v>620</v>
      </c>
      <c r="D597" s="144" t="s">
        <v>248</v>
      </c>
      <c r="E597" s="144" t="s">
        <v>1113</v>
      </c>
      <c r="F597" s="144"/>
      <c r="G597" s="294" t="s">
        <v>473</v>
      </c>
      <c r="H597" s="144" t="s">
        <v>474</v>
      </c>
      <c r="I597" s="144" t="s">
        <v>1097</v>
      </c>
      <c r="J597" s="144" t="s">
        <v>1021</v>
      </c>
      <c r="K597" s="145">
        <v>5000</v>
      </c>
      <c r="L597" s="144" t="s">
        <v>153</v>
      </c>
      <c r="M597" s="295" t="s">
        <v>531</v>
      </c>
    </row>
    <row r="598" spans="1:13" ht="45" x14ac:dyDescent="0.2">
      <c r="B598" s="285">
        <v>581</v>
      </c>
      <c r="C598" s="144" t="s">
        <v>620</v>
      </c>
      <c r="D598" s="144" t="s">
        <v>248</v>
      </c>
      <c r="E598" s="144" t="s">
        <v>1114</v>
      </c>
      <c r="F598" s="144"/>
      <c r="G598" s="294" t="s">
        <v>473</v>
      </c>
      <c r="H598" s="144" t="s">
        <v>474</v>
      </c>
      <c r="I598" s="144" t="s">
        <v>1097</v>
      </c>
      <c r="J598" s="144" t="s">
        <v>1014</v>
      </c>
      <c r="K598" s="145">
        <v>5000</v>
      </c>
      <c r="L598" s="144" t="s">
        <v>153</v>
      </c>
      <c r="M598" s="295" t="s">
        <v>531</v>
      </c>
    </row>
    <row r="599" spans="1:13" ht="45" x14ac:dyDescent="0.2">
      <c r="B599" s="285">
        <v>582</v>
      </c>
      <c r="C599" s="144" t="s">
        <v>620</v>
      </c>
      <c r="D599" s="144" t="s">
        <v>248</v>
      </c>
      <c r="E599" s="144" t="s">
        <v>1115</v>
      </c>
      <c r="F599" s="144"/>
      <c r="G599" s="294" t="s">
        <v>473</v>
      </c>
      <c r="H599" s="144" t="s">
        <v>474</v>
      </c>
      <c r="I599" s="144" t="s">
        <v>1097</v>
      </c>
      <c r="J599" s="144" t="s">
        <v>1055</v>
      </c>
      <c r="K599" s="145">
        <v>5000</v>
      </c>
      <c r="L599" s="144" t="s">
        <v>153</v>
      </c>
      <c r="M599" s="295" t="s">
        <v>531</v>
      </c>
    </row>
    <row r="600" spans="1:13" s="101" customFormat="1" ht="45" x14ac:dyDescent="0.2">
      <c r="A600" s="6"/>
      <c r="B600" s="285">
        <v>583</v>
      </c>
      <c r="C600" s="144" t="s">
        <v>620</v>
      </c>
      <c r="D600" s="144" t="s">
        <v>248</v>
      </c>
      <c r="E600" s="144" t="s">
        <v>1116</v>
      </c>
      <c r="F600" s="144"/>
      <c r="G600" s="294" t="s">
        <v>473</v>
      </c>
      <c r="H600" s="144" t="s">
        <v>474</v>
      </c>
      <c r="I600" s="144" t="s">
        <v>1097</v>
      </c>
      <c r="J600" s="144" t="s">
        <v>1117</v>
      </c>
      <c r="K600" s="145">
        <v>50000</v>
      </c>
      <c r="L600" s="144" t="s">
        <v>153</v>
      </c>
      <c r="M600" s="295" t="s">
        <v>531</v>
      </c>
    </row>
    <row r="601" spans="1:13" s="101" customFormat="1" ht="45" x14ac:dyDescent="0.2">
      <c r="A601" s="6"/>
      <c r="B601" s="285">
        <v>584</v>
      </c>
      <c r="C601" s="144" t="s">
        <v>620</v>
      </c>
      <c r="D601" s="144" t="s">
        <v>248</v>
      </c>
      <c r="E601" s="144" t="s">
        <v>1118</v>
      </c>
      <c r="F601" s="144"/>
      <c r="G601" s="294" t="s">
        <v>473</v>
      </c>
      <c r="H601" s="144" t="s">
        <v>474</v>
      </c>
      <c r="I601" s="144" t="s">
        <v>1097</v>
      </c>
      <c r="J601" s="144" t="s">
        <v>1064</v>
      </c>
      <c r="K601" s="145">
        <v>12000</v>
      </c>
      <c r="L601" s="144" t="s">
        <v>153</v>
      </c>
      <c r="M601" s="295" t="s">
        <v>531</v>
      </c>
    </row>
    <row r="602" spans="1:13" s="101" customFormat="1" ht="45" x14ac:dyDescent="0.2">
      <c r="A602" s="6"/>
      <c r="B602" s="285">
        <v>585</v>
      </c>
      <c r="C602" s="144" t="s">
        <v>620</v>
      </c>
      <c r="D602" s="144" t="s">
        <v>248</v>
      </c>
      <c r="E602" s="144" t="s">
        <v>1119</v>
      </c>
      <c r="F602" s="144"/>
      <c r="G602" s="294" t="s">
        <v>473</v>
      </c>
      <c r="H602" s="144" t="s">
        <v>474</v>
      </c>
      <c r="I602" s="144" t="s">
        <v>1097</v>
      </c>
      <c r="J602" s="144" t="s">
        <v>1120</v>
      </c>
      <c r="K602" s="145">
        <v>3000</v>
      </c>
      <c r="L602" s="144" t="s">
        <v>153</v>
      </c>
      <c r="M602" s="295" t="s">
        <v>531</v>
      </c>
    </row>
    <row r="603" spans="1:13" s="101" customFormat="1" ht="45" x14ac:dyDescent="0.2">
      <c r="A603" s="6"/>
      <c r="B603" s="285">
        <v>586</v>
      </c>
      <c r="C603" s="144" t="s">
        <v>620</v>
      </c>
      <c r="D603" s="144" t="s">
        <v>248</v>
      </c>
      <c r="E603" s="144" t="s">
        <v>1121</v>
      </c>
      <c r="F603" s="144"/>
      <c r="G603" s="294" t="s">
        <v>473</v>
      </c>
      <c r="H603" s="144" t="s">
        <v>474</v>
      </c>
      <c r="I603" s="144" t="s">
        <v>1097</v>
      </c>
      <c r="J603" s="144" t="s">
        <v>1122</v>
      </c>
      <c r="K603" s="145">
        <v>40000</v>
      </c>
      <c r="L603" s="144" t="s">
        <v>153</v>
      </c>
      <c r="M603" s="295" t="s">
        <v>531</v>
      </c>
    </row>
    <row r="604" spans="1:13" s="101" customFormat="1" ht="45" x14ac:dyDescent="0.2">
      <c r="A604" s="6"/>
      <c r="B604" s="285">
        <v>587</v>
      </c>
      <c r="C604" s="144" t="s">
        <v>620</v>
      </c>
      <c r="D604" s="144" t="s">
        <v>248</v>
      </c>
      <c r="E604" s="144" t="s">
        <v>1123</v>
      </c>
      <c r="F604" s="144"/>
      <c r="G604" s="294" t="s">
        <v>473</v>
      </c>
      <c r="H604" s="144" t="s">
        <v>474</v>
      </c>
      <c r="I604" s="144" t="s">
        <v>1102</v>
      </c>
      <c r="J604" s="144" t="s">
        <v>1124</v>
      </c>
      <c r="K604" s="145">
        <v>14000</v>
      </c>
      <c r="L604" s="144" t="s">
        <v>153</v>
      </c>
      <c r="M604" s="295" t="s">
        <v>531</v>
      </c>
    </row>
    <row r="605" spans="1:13" ht="45" x14ac:dyDescent="0.2">
      <c r="B605" s="285">
        <v>588</v>
      </c>
      <c r="C605" s="144" t="s">
        <v>620</v>
      </c>
      <c r="D605" s="144" t="s">
        <v>248</v>
      </c>
      <c r="E605" s="144" t="s">
        <v>1125</v>
      </c>
      <c r="F605" s="144"/>
      <c r="G605" s="294" t="s">
        <v>473</v>
      </c>
      <c r="H605" s="144" t="s">
        <v>474</v>
      </c>
      <c r="I605" s="144" t="s">
        <v>1097</v>
      </c>
      <c r="J605" s="144" t="s">
        <v>1126</v>
      </c>
      <c r="K605" s="145">
        <v>4000</v>
      </c>
      <c r="L605" s="144" t="s">
        <v>153</v>
      </c>
      <c r="M605" s="295" t="s">
        <v>531</v>
      </c>
    </row>
    <row r="606" spans="1:13" ht="45" x14ac:dyDescent="0.2">
      <c r="B606" s="285">
        <v>589</v>
      </c>
      <c r="C606" s="144" t="s">
        <v>620</v>
      </c>
      <c r="D606" s="144" t="s">
        <v>248</v>
      </c>
      <c r="E606" s="144" t="s">
        <v>1127</v>
      </c>
      <c r="F606" s="294"/>
      <c r="G606" s="294" t="s">
        <v>473</v>
      </c>
      <c r="H606" s="144" t="s">
        <v>474</v>
      </c>
      <c r="I606" s="144" t="s">
        <v>1097</v>
      </c>
      <c r="J606" s="144" t="s">
        <v>1128</v>
      </c>
      <c r="K606" s="145">
        <v>8000</v>
      </c>
      <c r="L606" s="144" t="s">
        <v>153</v>
      </c>
      <c r="M606" s="295" t="s">
        <v>531</v>
      </c>
    </row>
    <row r="607" spans="1:13" ht="45" x14ac:dyDescent="0.2">
      <c r="B607" s="285">
        <v>590</v>
      </c>
      <c r="C607" s="144" t="s">
        <v>620</v>
      </c>
      <c r="D607" s="144" t="s">
        <v>248</v>
      </c>
      <c r="E607" s="144" t="s">
        <v>1129</v>
      </c>
      <c r="F607" s="144"/>
      <c r="G607" s="294" t="s">
        <v>473</v>
      </c>
      <c r="H607" s="144" t="s">
        <v>474</v>
      </c>
      <c r="I607" s="144" t="s">
        <v>1097</v>
      </c>
      <c r="J607" s="144" t="s">
        <v>1130</v>
      </c>
      <c r="K607" s="145">
        <v>1000</v>
      </c>
      <c r="L607" s="144" t="s">
        <v>153</v>
      </c>
      <c r="M607" s="295" t="s">
        <v>531</v>
      </c>
    </row>
    <row r="608" spans="1:13" ht="45" x14ac:dyDescent="0.2">
      <c r="B608" s="285">
        <v>591</v>
      </c>
      <c r="C608" s="144" t="s">
        <v>620</v>
      </c>
      <c r="D608" s="144" t="s">
        <v>248</v>
      </c>
      <c r="E608" s="144" t="s">
        <v>1131</v>
      </c>
      <c r="F608" s="144"/>
      <c r="G608" s="294" t="s">
        <v>473</v>
      </c>
      <c r="H608" s="144" t="s">
        <v>474</v>
      </c>
      <c r="I608" s="144" t="s">
        <v>1097</v>
      </c>
      <c r="J608" s="144" t="s">
        <v>1132</v>
      </c>
      <c r="K608" s="145">
        <v>12000</v>
      </c>
      <c r="L608" s="144" t="s">
        <v>153</v>
      </c>
      <c r="M608" s="295" t="s">
        <v>531</v>
      </c>
    </row>
    <row r="609" spans="2:13" ht="45" x14ac:dyDescent="0.2">
      <c r="B609" s="285">
        <v>592</v>
      </c>
      <c r="C609" s="144" t="s">
        <v>620</v>
      </c>
      <c r="D609" s="144" t="s">
        <v>248</v>
      </c>
      <c r="E609" s="144" t="s">
        <v>1133</v>
      </c>
      <c r="F609" s="144"/>
      <c r="G609" s="294" t="s">
        <v>473</v>
      </c>
      <c r="H609" s="144" t="s">
        <v>474</v>
      </c>
      <c r="I609" s="144" t="s">
        <v>1102</v>
      </c>
      <c r="J609" s="144" t="s">
        <v>1134</v>
      </c>
      <c r="K609" s="145">
        <v>50000</v>
      </c>
      <c r="L609" s="144" t="s">
        <v>153</v>
      </c>
      <c r="M609" s="295" t="s">
        <v>531</v>
      </c>
    </row>
    <row r="610" spans="2:13" ht="45" x14ac:dyDescent="0.2">
      <c r="B610" s="285">
        <v>593</v>
      </c>
      <c r="C610" s="144" t="s">
        <v>620</v>
      </c>
      <c r="D610" s="144" t="s">
        <v>248</v>
      </c>
      <c r="E610" s="144" t="s">
        <v>1135</v>
      </c>
      <c r="F610" s="144"/>
      <c r="G610" s="294" t="s">
        <v>473</v>
      </c>
      <c r="H610" s="144" t="s">
        <v>474</v>
      </c>
      <c r="I610" s="144" t="s">
        <v>1097</v>
      </c>
      <c r="J610" s="144" t="s">
        <v>1136</v>
      </c>
      <c r="K610" s="145">
        <v>4000</v>
      </c>
      <c r="L610" s="144" t="s">
        <v>153</v>
      </c>
      <c r="M610" s="295" t="s">
        <v>531</v>
      </c>
    </row>
    <row r="611" spans="2:13" ht="45" x14ac:dyDescent="0.2">
      <c r="B611" s="285">
        <v>594</v>
      </c>
      <c r="C611" s="144" t="s">
        <v>620</v>
      </c>
      <c r="D611" s="144" t="s">
        <v>248</v>
      </c>
      <c r="E611" s="144" t="s">
        <v>1137</v>
      </c>
      <c r="F611" s="144"/>
      <c r="G611" s="294" t="s">
        <v>473</v>
      </c>
      <c r="H611" s="144" t="s">
        <v>474</v>
      </c>
      <c r="I611" s="144" t="s">
        <v>1097</v>
      </c>
      <c r="J611" s="144" t="s">
        <v>1023</v>
      </c>
      <c r="K611" s="145">
        <v>1600</v>
      </c>
      <c r="L611" s="144" t="s">
        <v>153</v>
      </c>
      <c r="M611" s="295" t="s">
        <v>531</v>
      </c>
    </row>
    <row r="612" spans="2:13" ht="45" x14ac:dyDescent="0.2">
      <c r="B612" s="285">
        <v>595</v>
      </c>
      <c r="C612" s="144" t="s">
        <v>620</v>
      </c>
      <c r="D612" s="144" t="s">
        <v>248</v>
      </c>
      <c r="E612" s="144" t="s">
        <v>1138</v>
      </c>
      <c r="F612" s="294"/>
      <c r="G612" s="294" t="s">
        <v>473</v>
      </c>
      <c r="H612" s="144" t="s">
        <v>474</v>
      </c>
      <c r="I612" s="144" t="s">
        <v>1097</v>
      </c>
      <c r="J612" s="144" t="s">
        <v>1139</v>
      </c>
      <c r="K612" s="145">
        <v>4000</v>
      </c>
      <c r="L612" s="144" t="s">
        <v>153</v>
      </c>
      <c r="M612" s="295" t="s">
        <v>531</v>
      </c>
    </row>
    <row r="613" spans="2:13" ht="45" x14ac:dyDescent="0.2">
      <c r="B613" s="285">
        <v>596</v>
      </c>
      <c r="C613" s="144" t="s">
        <v>902</v>
      </c>
      <c r="D613" s="144" t="s">
        <v>248</v>
      </c>
      <c r="E613" s="144" t="s">
        <v>1140</v>
      </c>
      <c r="F613" s="144"/>
      <c r="G613" s="294" t="s">
        <v>473</v>
      </c>
      <c r="H613" s="144" t="s">
        <v>474</v>
      </c>
      <c r="I613" s="144" t="s">
        <v>1141</v>
      </c>
      <c r="J613" s="144" t="s">
        <v>1142</v>
      </c>
      <c r="K613" s="145">
        <v>100000</v>
      </c>
      <c r="L613" s="144" t="s">
        <v>153</v>
      </c>
      <c r="M613" s="295" t="s">
        <v>531</v>
      </c>
    </row>
    <row r="614" spans="2:13" ht="45" x14ac:dyDescent="0.2">
      <c r="B614" s="285">
        <v>597</v>
      </c>
      <c r="C614" s="144" t="s">
        <v>902</v>
      </c>
      <c r="D614" s="144" t="s">
        <v>248</v>
      </c>
      <c r="E614" s="144" t="s">
        <v>1143</v>
      </c>
      <c r="F614" s="144"/>
      <c r="G614" s="294" t="s">
        <v>473</v>
      </c>
      <c r="H614" s="144" t="s">
        <v>474</v>
      </c>
      <c r="I614" s="144" t="s">
        <v>1144</v>
      </c>
      <c r="J614" s="144" t="s">
        <v>1142</v>
      </c>
      <c r="K614" s="145">
        <v>62725.59</v>
      </c>
      <c r="L614" s="144" t="s">
        <v>153</v>
      </c>
      <c r="M614" s="295" t="s">
        <v>531</v>
      </c>
    </row>
    <row r="615" spans="2:13" ht="45" x14ac:dyDescent="0.2">
      <c r="B615" s="285">
        <v>598</v>
      </c>
      <c r="C615" s="144" t="s">
        <v>902</v>
      </c>
      <c r="D615" s="144" t="s">
        <v>248</v>
      </c>
      <c r="E615" s="144" t="s">
        <v>1145</v>
      </c>
      <c r="F615" s="144"/>
      <c r="G615" s="294" t="s">
        <v>473</v>
      </c>
      <c r="H615" s="144" t="s">
        <v>474</v>
      </c>
      <c r="I615" s="144" t="s">
        <v>1146</v>
      </c>
      <c r="J615" s="144" t="s">
        <v>1142</v>
      </c>
      <c r="K615" s="145">
        <v>62725.59</v>
      </c>
      <c r="L615" s="144" t="s">
        <v>153</v>
      </c>
      <c r="M615" s="295" t="s">
        <v>531</v>
      </c>
    </row>
    <row r="616" spans="2:13" ht="45" x14ac:dyDescent="0.2">
      <c r="B616" s="285">
        <v>599</v>
      </c>
      <c r="C616" s="144" t="s">
        <v>902</v>
      </c>
      <c r="D616" s="144" t="s">
        <v>248</v>
      </c>
      <c r="E616" s="144" t="s">
        <v>1147</v>
      </c>
      <c r="F616" s="144"/>
      <c r="G616" s="294" t="s">
        <v>473</v>
      </c>
      <c r="H616" s="144" t="s">
        <v>474</v>
      </c>
      <c r="I616" s="144" t="s">
        <v>1148</v>
      </c>
      <c r="J616" s="144" t="s">
        <v>1149</v>
      </c>
      <c r="K616" s="145">
        <v>70000</v>
      </c>
      <c r="L616" s="144" t="s">
        <v>153</v>
      </c>
      <c r="M616" s="295" t="s">
        <v>531</v>
      </c>
    </row>
    <row r="617" spans="2:13" ht="45" x14ac:dyDescent="0.2">
      <c r="B617" s="285">
        <v>600</v>
      </c>
      <c r="C617" s="144" t="s">
        <v>902</v>
      </c>
      <c r="D617" s="144" t="s">
        <v>248</v>
      </c>
      <c r="E617" s="144" t="s">
        <v>1150</v>
      </c>
      <c r="F617" s="144"/>
      <c r="G617" s="294" t="s">
        <v>473</v>
      </c>
      <c r="H617" s="144" t="s">
        <v>474</v>
      </c>
      <c r="I617" s="144" t="s">
        <v>1151</v>
      </c>
      <c r="J617" s="144">
        <v>1</v>
      </c>
      <c r="K617" s="145">
        <v>15000</v>
      </c>
      <c r="L617" s="144" t="s">
        <v>153</v>
      </c>
      <c r="M617" s="295" t="s">
        <v>531</v>
      </c>
    </row>
    <row r="618" spans="2:13" ht="45" x14ac:dyDescent="0.2">
      <c r="B618" s="285">
        <v>601</v>
      </c>
      <c r="C618" s="144" t="s">
        <v>526</v>
      </c>
      <c r="D618" s="144" t="s">
        <v>294</v>
      </c>
      <c r="E618" s="144" t="s">
        <v>1152</v>
      </c>
      <c r="F618" s="144"/>
      <c r="G618" s="294" t="s">
        <v>473</v>
      </c>
      <c r="H618" s="144" t="s">
        <v>474</v>
      </c>
      <c r="I618" s="144" t="s">
        <v>1153</v>
      </c>
      <c r="J618" s="144">
        <v>3</v>
      </c>
      <c r="K618" s="145">
        <v>10000</v>
      </c>
      <c r="L618" s="144" t="s">
        <v>153</v>
      </c>
      <c r="M618" s="295" t="s">
        <v>531</v>
      </c>
    </row>
    <row r="619" spans="2:13" ht="45" x14ac:dyDescent="0.2">
      <c r="B619" s="285">
        <v>602</v>
      </c>
      <c r="C619" s="144" t="s">
        <v>526</v>
      </c>
      <c r="D619" s="144" t="s">
        <v>294</v>
      </c>
      <c r="E619" s="144" t="s">
        <v>1154</v>
      </c>
      <c r="F619" s="144"/>
      <c r="G619" s="294" t="s">
        <v>473</v>
      </c>
      <c r="H619" s="144" t="s">
        <v>474</v>
      </c>
      <c r="I619" s="144" t="s">
        <v>1155</v>
      </c>
      <c r="J619" s="144">
        <v>3</v>
      </c>
      <c r="K619" s="145">
        <v>20000</v>
      </c>
      <c r="L619" s="144" t="s">
        <v>122</v>
      </c>
      <c r="M619" s="295" t="s">
        <v>531</v>
      </c>
    </row>
    <row r="620" spans="2:13" ht="60" x14ac:dyDescent="0.2">
      <c r="B620" s="285">
        <v>603</v>
      </c>
      <c r="C620" s="144" t="s">
        <v>526</v>
      </c>
      <c r="D620" s="144" t="s">
        <v>294</v>
      </c>
      <c r="E620" s="144" t="s">
        <v>1156</v>
      </c>
      <c r="F620" s="144"/>
      <c r="G620" s="294" t="s">
        <v>473</v>
      </c>
      <c r="H620" s="144" t="s">
        <v>474</v>
      </c>
      <c r="I620" s="144" t="s">
        <v>1157</v>
      </c>
      <c r="J620" s="144" t="s">
        <v>1158</v>
      </c>
      <c r="K620" s="145">
        <v>15290</v>
      </c>
      <c r="L620" s="144" t="s">
        <v>153</v>
      </c>
      <c r="M620" s="295" t="s">
        <v>531</v>
      </c>
    </row>
    <row r="621" spans="2:13" ht="60" x14ac:dyDescent="0.2">
      <c r="B621" s="285">
        <v>604</v>
      </c>
      <c r="C621" s="144" t="s">
        <v>526</v>
      </c>
      <c r="D621" s="144" t="s">
        <v>294</v>
      </c>
      <c r="E621" s="144" t="s">
        <v>1159</v>
      </c>
      <c r="F621" s="144"/>
      <c r="G621" s="294" t="s">
        <v>473</v>
      </c>
      <c r="H621" s="144" t="s">
        <v>474</v>
      </c>
      <c r="I621" s="144" t="s">
        <v>1157</v>
      </c>
      <c r="J621" s="144" t="s">
        <v>1160</v>
      </c>
      <c r="K621" s="145">
        <v>35508</v>
      </c>
      <c r="L621" s="144" t="s">
        <v>153</v>
      </c>
      <c r="M621" s="295" t="s">
        <v>531</v>
      </c>
    </row>
    <row r="622" spans="2:13" ht="45" x14ac:dyDescent="0.2">
      <c r="B622" s="285">
        <v>605</v>
      </c>
      <c r="C622" s="144" t="s">
        <v>526</v>
      </c>
      <c r="D622" s="144" t="s">
        <v>294</v>
      </c>
      <c r="E622" s="144" t="s">
        <v>1161</v>
      </c>
      <c r="F622" s="294"/>
      <c r="G622" s="294" t="s">
        <v>473</v>
      </c>
      <c r="H622" s="144" t="s">
        <v>474</v>
      </c>
      <c r="I622" s="144" t="s">
        <v>1162</v>
      </c>
      <c r="J622" s="144"/>
      <c r="K622" s="145">
        <v>10500</v>
      </c>
      <c r="L622" s="144" t="s">
        <v>122</v>
      </c>
      <c r="M622" s="295" t="s">
        <v>531</v>
      </c>
    </row>
    <row r="623" spans="2:13" ht="60" x14ac:dyDescent="0.2">
      <c r="B623" s="285">
        <v>606</v>
      </c>
      <c r="C623" s="144" t="s">
        <v>526</v>
      </c>
      <c r="D623" s="144" t="s">
        <v>294</v>
      </c>
      <c r="E623" s="144" t="s">
        <v>1163</v>
      </c>
      <c r="F623" s="294"/>
      <c r="G623" s="294" t="s">
        <v>473</v>
      </c>
      <c r="H623" s="144" t="s">
        <v>474</v>
      </c>
      <c r="I623" s="144" t="s">
        <v>1164</v>
      </c>
      <c r="J623" s="144">
        <v>10</v>
      </c>
      <c r="K623" s="145">
        <v>16000</v>
      </c>
      <c r="L623" s="144" t="s">
        <v>299</v>
      </c>
      <c r="M623" s="295" t="s">
        <v>531</v>
      </c>
    </row>
    <row r="624" spans="2:13" ht="60" x14ac:dyDescent="0.2">
      <c r="B624" s="285">
        <v>607</v>
      </c>
      <c r="C624" s="144" t="s">
        <v>526</v>
      </c>
      <c r="D624" s="144" t="s">
        <v>294</v>
      </c>
      <c r="E624" s="144" t="s">
        <v>1165</v>
      </c>
      <c r="F624" s="144"/>
      <c r="G624" s="294" t="s">
        <v>473</v>
      </c>
      <c r="H624" s="144" t="s">
        <v>474</v>
      </c>
      <c r="I624" s="144" t="s">
        <v>1166</v>
      </c>
      <c r="J624" s="144">
        <v>3</v>
      </c>
      <c r="K624" s="145">
        <v>12000</v>
      </c>
      <c r="L624" s="144" t="s">
        <v>153</v>
      </c>
      <c r="M624" s="295" t="s">
        <v>531</v>
      </c>
    </row>
    <row r="625" spans="2:13" ht="75" x14ac:dyDescent="0.2">
      <c r="B625" s="285">
        <v>608</v>
      </c>
      <c r="C625" s="144" t="s">
        <v>526</v>
      </c>
      <c r="D625" s="144" t="s">
        <v>294</v>
      </c>
      <c r="E625" s="144" t="s">
        <v>1167</v>
      </c>
      <c r="F625" s="144"/>
      <c r="G625" s="294" t="s">
        <v>473</v>
      </c>
      <c r="H625" s="144" t="s">
        <v>474</v>
      </c>
      <c r="I625" s="144" t="s">
        <v>1157</v>
      </c>
      <c r="J625" s="144" t="s">
        <v>1168</v>
      </c>
      <c r="K625" s="145">
        <v>30000</v>
      </c>
      <c r="L625" s="144" t="s">
        <v>153</v>
      </c>
      <c r="M625" s="295" t="s">
        <v>531</v>
      </c>
    </row>
    <row r="626" spans="2:13" ht="105" x14ac:dyDescent="0.2">
      <c r="B626" s="285">
        <v>609</v>
      </c>
      <c r="C626" s="144" t="s">
        <v>526</v>
      </c>
      <c r="D626" s="144" t="s">
        <v>294</v>
      </c>
      <c r="E626" s="144" t="s">
        <v>1169</v>
      </c>
      <c r="F626" s="144"/>
      <c r="G626" s="294" t="s">
        <v>473</v>
      </c>
      <c r="H626" s="144" t="s">
        <v>474</v>
      </c>
      <c r="I626" s="144" t="s">
        <v>1157</v>
      </c>
      <c r="J626" s="144" t="s">
        <v>1168</v>
      </c>
      <c r="K626" s="145">
        <v>50000</v>
      </c>
      <c r="L626" s="144" t="s">
        <v>153</v>
      </c>
      <c r="M626" s="295" t="s">
        <v>531</v>
      </c>
    </row>
    <row r="627" spans="2:13" ht="45" x14ac:dyDescent="0.2">
      <c r="B627" s="285">
        <v>610</v>
      </c>
      <c r="C627" s="144" t="s">
        <v>526</v>
      </c>
      <c r="D627" s="144" t="s">
        <v>294</v>
      </c>
      <c r="E627" s="144" t="s">
        <v>1170</v>
      </c>
      <c r="F627" s="144"/>
      <c r="G627" s="294" t="s">
        <v>473</v>
      </c>
      <c r="H627" s="144" t="s">
        <v>474</v>
      </c>
      <c r="I627" s="144" t="s">
        <v>1171</v>
      </c>
      <c r="J627" s="144"/>
      <c r="K627" s="145">
        <v>15000</v>
      </c>
      <c r="L627" s="144" t="s">
        <v>122</v>
      </c>
      <c r="M627" s="295" t="s">
        <v>531</v>
      </c>
    </row>
    <row r="628" spans="2:13" ht="45" x14ac:dyDescent="0.2">
      <c r="B628" s="285">
        <v>611</v>
      </c>
      <c r="C628" s="144" t="s">
        <v>526</v>
      </c>
      <c r="D628" s="144" t="s">
        <v>294</v>
      </c>
      <c r="E628" s="144" t="s">
        <v>1172</v>
      </c>
      <c r="F628" s="144"/>
      <c r="G628" s="294" t="s">
        <v>473</v>
      </c>
      <c r="H628" s="144" t="s">
        <v>474</v>
      </c>
      <c r="I628" s="144" t="s">
        <v>1173</v>
      </c>
      <c r="J628" s="144">
        <v>1</v>
      </c>
      <c r="K628" s="145">
        <v>36575</v>
      </c>
      <c r="L628" s="144" t="s">
        <v>299</v>
      </c>
      <c r="M628" s="295" t="s">
        <v>531</v>
      </c>
    </row>
    <row r="629" spans="2:13" ht="45" x14ac:dyDescent="0.2">
      <c r="B629" s="285">
        <v>612</v>
      </c>
      <c r="C629" s="144" t="s">
        <v>526</v>
      </c>
      <c r="D629" s="144" t="s">
        <v>294</v>
      </c>
      <c r="E629" s="144" t="s">
        <v>1174</v>
      </c>
      <c r="F629" s="144"/>
      <c r="G629" s="294" t="s">
        <v>473</v>
      </c>
      <c r="H629" s="144" t="s">
        <v>474</v>
      </c>
      <c r="I629" s="144" t="s">
        <v>1175</v>
      </c>
      <c r="J629" s="144">
        <v>1</v>
      </c>
      <c r="K629" s="145">
        <v>18141</v>
      </c>
      <c r="L629" s="144" t="s">
        <v>122</v>
      </c>
      <c r="M629" s="295" t="s">
        <v>531</v>
      </c>
    </row>
    <row r="630" spans="2:13" ht="45" x14ac:dyDescent="0.2">
      <c r="B630" s="285">
        <v>613</v>
      </c>
      <c r="C630" s="144" t="s">
        <v>526</v>
      </c>
      <c r="D630" s="144" t="s">
        <v>294</v>
      </c>
      <c r="E630" s="144" t="s">
        <v>1176</v>
      </c>
      <c r="F630" s="294"/>
      <c r="G630" s="294" t="s">
        <v>473</v>
      </c>
      <c r="H630" s="144" t="s">
        <v>474</v>
      </c>
      <c r="I630" s="144" t="s">
        <v>1177</v>
      </c>
      <c r="J630" s="144">
        <v>12</v>
      </c>
      <c r="K630" s="145">
        <v>32240.04</v>
      </c>
      <c r="L630" s="144" t="s">
        <v>122</v>
      </c>
      <c r="M630" s="295" t="s">
        <v>531</v>
      </c>
    </row>
    <row r="631" spans="2:13" ht="45" x14ac:dyDescent="0.2">
      <c r="B631" s="285">
        <v>614</v>
      </c>
      <c r="C631" s="144" t="s">
        <v>526</v>
      </c>
      <c r="D631" s="144" t="s">
        <v>294</v>
      </c>
      <c r="E631" s="144" t="s">
        <v>1178</v>
      </c>
      <c r="F631" s="144"/>
      <c r="G631" s="294" t="s">
        <v>473</v>
      </c>
      <c r="H631" s="144" t="s">
        <v>474</v>
      </c>
      <c r="I631" s="144" t="s">
        <v>1179</v>
      </c>
      <c r="J631" s="144">
        <v>8</v>
      </c>
      <c r="K631" s="145">
        <v>2746</v>
      </c>
      <c r="L631" s="144" t="s">
        <v>299</v>
      </c>
      <c r="M631" s="295" t="s">
        <v>531</v>
      </c>
    </row>
    <row r="632" spans="2:13" ht="45" x14ac:dyDescent="0.2">
      <c r="B632" s="285">
        <v>615</v>
      </c>
      <c r="C632" s="144" t="s">
        <v>526</v>
      </c>
      <c r="D632" s="144" t="s">
        <v>294</v>
      </c>
      <c r="E632" s="144" t="s">
        <v>1180</v>
      </c>
      <c r="F632" s="294"/>
      <c r="G632" s="294" t="s">
        <v>473</v>
      </c>
      <c r="H632" s="144" t="s">
        <v>474</v>
      </c>
      <c r="I632" s="144" t="s">
        <v>1181</v>
      </c>
      <c r="J632" s="144">
        <v>12</v>
      </c>
      <c r="K632" s="145">
        <v>10000</v>
      </c>
      <c r="L632" s="144" t="s">
        <v>122</v>
      </c>
      <c r="M632" s="295" t="s">
        <v>531</v>
      </c>
    </row>
    <row r="633" spans="2:13" ht="45" x14ac:dyDescent="0.2">
      <c r="B633" s="285">
        <v>616</v>
      </c>
      <c r="C633" s="144" t="s">
        <v>526</v>
      </c>
      <c r="D633" s="144" t="s">
        <v>294</v>
      </c>
      <c r="E633" s="144" t="s">
        <v>1182</v>
      </c>
      <c r="F633" s="144"/>
      <c r="G633" s="294" t="s">
        <v>473</v>
      </c>
      <c r="H633" s="144" t="s">
        <v>474</v>
      </c>
      <c r="I633" s="144" t="s">
        <v>1183</v>
      </c>
      <c r="J633" s="144">
        <v>12</v>
      </c>
      <c r="K633" s="145">
        <v>50053</v>
      </c>
      <c r="L633" s="144" t="s">
        <v>122</v>
      </c>
      <c r="M633" s="295" t="s">
        <v>531</v>
      </c>
    </row>
    <row r="634" spans="2:13" ht="105" x14ac:dyDescent="0.2">
      <c r="B634" s="285">
        <v>617</v>
      </c>
      <c r="C634" s="144" t="s">
        <v>526</v>
      </c>
      <c r="D634" s="144" t="s">
        <v>294</v>
      </c>
      <c r="E634" s="144" t="s">
        <v>1184</v>
      </c>
      <c r="F634" s="294"/>
      <c r="G634" s="294" t="s">
        <v>473</v>
      </c>
      <c r="H634" s="144" t="s">
        <v>474</v>
      </c>
      <c r="I634" s="144" t="s">
        <v>1185</v>
      </c>
      <c r="J634" s="144">
        <v>2</v>
      </c>
      <c r="K634" s="145">
        <v>10000</v>
      </c>
      <c r="L634" s="144" t="s">
        <v>153</v>
      </c>
      <c r="M634" s="295" t="s">
        <v>531</v>
      </c>
    </row>
    <row r="635" spans="2:13" ht="45" x14ac:dyDescent="0.2">
      <c r="B635" s="285">
        <v>618</v>
      </c>
      <c r="C635" s="144" t="s">
        <v>526</v>
      </c>
      <c r="D635" s="144" t="s">
        <v>294</v>
      </c>
      <c r="E635" s="144" t="s">
        <v>1186</v>
      </c>
      <c r="F635" s="144"/>
      <c r="G635" s="294" t="s">
        <v>473</v>
      </c>
      <c r="H635" s="144" t="s">
        <v>474</v>
      </c>
      <c r="I635" s="144" t="s">
        <v>1187</v>
      </c>
      <c r="J635" s="144"/>
      <c r="K635" s="145">
        <v>17640</v>
      </c>
      <c r="L635" s="144" t="s">
        <v>153</v>
      </c>
      <c r="M635" s="295" t="s">
        <v>531</v>
      </c>
    </row>
    <row r="636" spans="2:13" ht="45" x14ac:dyDescent="0.2">
      <c r="B636" s="285">
        <v>619</v>
      </c>
      <c r="C636" s="144" t="s">
        <v>526</v>
      </c>
      <c r="D636" s="144" t="s">
        <v>294</v>
      </c>
      <c r="E636" s="144" t="s">
        <v>1188</v>
      </c>
      <c r="F636" s="144"/>
      <c r="G636" s="294" t="s">
        <v>473</v>
      </c>
      <c r="H636" s="144" t="s">
        <v>474</v>
      </c>
      <c r="I636" s="144" t="s">
        <v>1189</v>
      </c>
      <c r="J636" s="144">
        <v>30</v>
      </c>
      <c r="K636" s="145">
        <v>16000</v>
      </c>
      <c r="L636" s="144" t="s">
        <v>153</v>
      </c>
      <c r="M636" s="295" t="s">
        <v>531</v>
      </c>
    </row>
    <row r="637" spans="2:13" ht="45" x14ac:dyDescent="0.2">
      <c r="B637" s="285">
        <v>620</v>
      </c>
      <c r="C637" s="144" t="s">
        <v>526</v>
      </c>
      <c r="D637" s="144" t="s">
        <v>294</v>
      </c>
      <c r="E637" s="144" t="s">
        <v>1190</v>
      </c>
      <c r="F637" s="144"/>
      <c r="G637" s="294" t="s">
        <v>473</v>
      </c>
      <c r="H637" s="144" t="s">
        <v>474</v>
      </c>
      <c r="I637" s="144" t="s">
        <v>1191</v>
      </c>
      <c r="J637" s="144">
        <v>450</v>
      </c>
      <c r="K637" s="145">
        <v>58500</v>
      </c>
      <c r="L637" s="144" t="s">
        <v>153</v>
      </c>
      <c r="M637" s="295" t="s">
        <v>531</v>
      </c>
    </row>
    <row r="638" spans="2:13" ht="45" x14ac:dyDescent="0.2">
      <c r="B638" s="285">
        <v>621</v>
      </c>
      <c r="C638" s="144" t="s">
        <v>526</v>
      </c>
      <c r="D638" s="144" t="s">
        <v>294</v>
      </c>
      <c r="E638" s="144" t="s">
        <v>1192</v>
      </c>
      <c r="F638" s="144"/>
      <c r="G638" s="294" t="s">
        <v>473</v>
      </c>
      <c r="H638" s="144" t="s">
        <v>474</v>
      </c>
      <c r="I638" s="144" t="s">
        <v>1153</v>
      </c>
      <c r="J638" s="144">
        <v>1</v>
      </c>
      <c r="K638" s="145">
        <v>10000</v>
      </c>
      <c r="L638" s="144" t="s">
        <v>153</v>
      </c>
      <c r="M638" s="295" t="s">
        <v>531</v>
      </c>
    </row>
    <row r="639" spans="2:13" ht="105" x14ac:dyDescent="0.2">
      <c r="B639" s="285">
        <v>622</v>
      </c>
      <c r="C639" s="144" t="s">
        <v>526</v>
      </c>
      <c r="D639" s="144" t="s">
        <v>294</v>
      </c>
      <c r="E639" s="144" t="s">
        <v>1193</v>
      </c>
      <c r="F639" s="144"/>
      <c r="G639" s="294" t="s">
        <v>473</v>
      </c>
      <c r="H639" s="144" t="s">
        <v>474</v>
      </c>
      <c r="I639" s="144" t="s">
        <v>1194</v>
      </c>
      <c r="J639" s="144">
        <v>80</v>
      </c>
      <c r="K639" s="145">
        <v>9000</v>
      </c>
      <c r="L639" s="144" t="s">
        <v>153</v>
      </c>
      <c r="M639" s="295" t="s">
        <v>531</v>
      </c>
    </row>
    <row r="640" spans="2:13" ht="45" x14ac:dyDescent="0.2">
      <c r="B640" s="285">
        <v>623</v>
      </c>
      <c r="C640" s="144" t="s">
        <v>526</v>
      </c>
      <c r="D640" s="144" t="s">
        <v>294</v>
      </c>
      <c r="E640" s="144" t="s">
        <v>1195</v>
      </c>
      <c r="F640" s="144"/>
      <c r="G640" s="294" t="s">
        <v>473</v>
      </c>
      <c r="H640" s="144" t="s">
        <v>474</v>
      </c>
      <c r="I640" s="144" t="s">
        <v>1196</v>
      </c>
      <c r="J640" s="144">
        <v>1000</v>
      </c>
      <c r="K640" s="145">
        <v>10000</v>
      </c>
      <c r="L640" s="144" t="s">
        <v>122</v>
      </c>
      <c r="M640" s="295" t="s">
        <v>531</v>
      </c>
    </row>
    <row r="641" spans="2:13" ht="90" x14ac:dyDescent="0.2">
      <c r="B641" s="285">
        <v>624</v>
      </c>
      <c r="C641" s="144" t="s">
        <v>526</v>
      </c>
      <c r="D641" s="144" t="s">
        <v>294</v>
      </c>
      <c r="E641" s="144" t="s">
        <v>1197</v>
      </c>
      <c r="F641" s="144"/>
      <c r="G641" s="294" t="s">
        <v>473</v>
      </c>
      <c r="H641" s="144" t="s">
        <v>474</v>
      </c>
      <c r="I641" s="144" t="s">
        <v>1198</v>
      </c>
      <c r="J641" s="144">
        <v>1030</v>
      </c>
      <c r="K641" s="145">
        <v>50000</v>
      </c>
      <c r="L641" s="144" t="s">
        <v>122</v>
      </c>
      <c r="M641" s="295" t="s">
        <v>531</v>
      </c>
    </row>
    <row r="642" spans="2:13" ht="75" x14ac:dyDescent="0.2">
      <c r="B642" s="285">
        <v>625</v>
      </c>
      <c r="C642" s="144" t="s">
        <v>526</v>
      </c>
      <c r="D642" s="144" t="s">
        <v>294</v>
      </c>
      <c r="E642" s="144" t="s">
        <v>1199</v>
      </c>
      <c r="F642" s="144"/>
      <c r="G642" s="294" t="s">
        <v>473</v>
      </c>
      <c r="H642" s="144" t="s">
        <v>474</v>
      </c>
      <c r="I642" s="144" t="s">
        <v>1200</v>
      </c>
      <c r="J642" s="144">
        <v>800</v>
      </c>
      <c r="K642" s="145">
        <v>8000</v>
      </c>
      <c r="L642" s="144" t="s">
        <v>122</v>
      </c>
      <c r="M642" s="295" t="s">
        <v>531</v>
      </c>
    </row>
    <row r="643" spans="2:13" ht="45" x14ac:dyDescent="0.2">
      <c r="B643" s="285">
        <v>626</v>
      </c>
      <c r="C643" s="144" t="s">
        <v>526</v>
      </c>
      <c r="D643" s="144" t="s">
        <v>294</v>
      </c>
      <c r="E643" s="144" t="s">
        <v>1201</v>
      </c>
      <c r="F643" s="144"/>
      <c r="G643" s="294" t="s">
        <v>473</v>
      </c>
      <c r="H643" s="144" t="s">
        <v>474</v>
      </c>
      <c r="I643" s="144" t="s">
        <v>1155</v>
      </c>
      <c r="J643" s="144">
        <v>3</v>
      </c>
      <c r="K643" s="145">
        <v>1200</v>
      </c>
      <c r="L643" s="144" t="s">
        <v>122</v>
      </c>
      <c r="M643" s="295" t="s">
        <v>531</v>
      </c>
    </row>
    <row r="644" spans="2:13" ht="45" x14ac:dyDescent="0.2">
      <c r="B644" s="285">
        <v>627</v>
      </c>
      <c r="C644" s="144" t="s">
        <v>526</v>
      </c>
      <c r="D644" s="144" t="s">
        <v>294</v>
      </c>
      <c r="E644" s="144" t="s">
        <v>1202</v>
      </c>
      <c r="F644" s="294"/>
      <c r="G644" s="294" t="s">
        <v>473</v>
      </c>
      <c r="H644" s="144" t="s">
        <v>474</v>
      </c>
      <c r="I644" s="144" t="s">
        <v>1203</v>
      </c>
      <c r="J644" s="144">
        <v>1</v>
      </c>
      <c r="K644" s="145">
        <v>5000</v>
      </c>
      <c r="L644" s="144" t="s">
        <v>122</v>
      </c>
      <c r="M644" s="295" t="s">
        <v>531</v>
      </c>
    </row>
    <row r="645" spans="2:13" ht="105" x14ac:dyDescent="0.2">
      <c r="B645" s="285">
        <v>628</v>
      </c>
      <c r="C645" s="144" t="s">
        <v>526</v>
      </c>
      <c r="D645" s="144" t="s">
        <v>294</v>
      </c>
      <c r="E645" s="144" t="s">
        <v>1204</v>
      </c>
      <c r="F645" s="144"/>
      <c r="G645" s="294" t="s">
        <v>473</v>
      </c>
      <c r="H645" s="144" t="s">
        <v>474</v>
      </c>
      <c r="I645" s="144" t="s">
        <v>1205</v>
      </c>
      <c r="J645" s="144">
        <v>30</v>
      </c>
      <c r="K645" s="145">
        <v>10000</v>
      </c>
      <c r="L645" s="144" t="s">
        <v>122</v>
      </c>
      <c r="M645" s="295" t="s">
        <v>531</v>
      </c>
    </row>
    <row r="646" spans="2:13" ht="120" x14ac:dyDescent="0.2">
      <c r="B646" s="285">
        <v>629</v>
      </c>
      <c r="C646" s="144" t="s">
        <v>526</v>
      </c>
      <c r="D646" s="144" t="s">
        <v>294</v>
      </c>
      <c r="E646" s="144" t="s">
        <v>1206</v>
      </c>
      <c r="F646" s="144"/>
      <c r="G646" s="294" t="s">
        <v>473</v>
      </c>
      <c r="H646" s="144" t="s">
        <v>474</v>
      </c>
      <c r="I646" s="144" t="s">
        <v>1207</v>
      </c>
      <c r="J646" s="144">
        <v>15</v>
      </c>
      <c r="K646" s="145">
        <v>5000</v>
      </c>
      <c r="L646" s="144" t="s">
        <v>122</v>
      </c>
      <c r="M646" s="295" t="s">
        <v>531</v>
      </c>
    </row>
    <row r="647" spans="2:13" ht="45" x14ac:dyDescent="0.2">
      <c r="B647" s="285">
        <v>630</v>
      </c>
      <c r="C647" s="144" t="s">
        <v>526</v>
      </c>
      <c r="D647" s="144" t="s">
        <v>294</v>
      </c>
      <c r="E647" s="144" t="s">
        <v>1208</v>
      </c>
      <c r="F647" s="144"/>
      <c r="G647" s="294" t="s">
        <v>473</v>
      </c>
      <c r="H647" s="144" t="s">
        <v>474</v>
      </c>
      <c r="I647" s="144" t="s">
        <v>1209</v>
      </c>
      <c r="J647" s="144">
        <v>15</v>
      </c>
      <c r="K647" s="145">
        <v>6123</v>
      </c>
      <c r="L647" s="144" t="s">
        <v>122</v>
      </c>
      <c r="M647" s="295"/>
    </row>
    <row r="648" spans="2:13" ht="45" x14ac:dyDescent="0.2">
      <c r="B648" s="285">
        <v>631</v>
      </c>
      <c r="C648" s="144" t="s">
        <v>526</v>
      </c>
      <c r="D648" s="144" t="s">
        <v>304</v>
      </c>
      <c r="E648" s="144" t="s">
        <v>1210</v>
      </c>
      <c r="F648" s="144"/>
      <c r="G648" s="294" t="s">
        <v>473</v>
      </c>
      <c r="H648" s="144" t="s">
        <v>474</v>
      </c>
      <c r="I648" s="144" t="s">
        <v>1211</v>
      </c>
      <c r="J648" s="144">
        <v>30</v>
      </c>
      <c r="K648" s="145">
        <v>62000</v>
      </c>
      <c r="L648" s="144" t="s">
        <v>122</v>
      </c>
      <c r="M648" s="295" t="s">
        <v>531</v>
      </c>
    </row>
    <row r="649" spans="2:13" ht="75" x14ac:dyDescent="0.2">
      <c r="B649" s="285">
        <v>632</v>
      </c>
      <c r="C649" s="144" t="s">
        <v>526</v>
      </c>
      <c r="D649" s="144" t="s">
        <v>304</v>
      </c>
      <c r="E649" s="144" t="s">
        <v>1212</v>
      </c>
      <c r="F649" s="144"/>
      <c r="G649" s="294" t="s">
        <v>473</v>
      </c>
      <c r="H649" s="144" t="s">
        <v>474</v>
      </c>
      <c r="I649" s="144" t="s">
        <v>1213</v>
      </c>
      <c r="J649" s="144">
        <v>1</v>
      </c>
      <c r="K649" s="145">
        <v>5000</v>
      </c>
      <c r="L649" s="144" t="s">
        <v>122</v>
      </c>
      <c r="M649" s="295" t="s">
        <v>531</v>
      </c>
    </row>
    <row r="650" spans="2:13" ht="240" x14ac:dyDescent="0.2">
      <c r="B650" s="285">
        <v>633</v>
      </c>
      <c r="C650" s="144" t="s">
        <v>526</v>
      </c>
      <c r="D650" s="144" t="s">
        <v>304</v>
      </c>
      <c r="E650" s="144" t="s">
        <v>1214</v>
      </c>
      <c r="F650" s="294"/>
      <c r="G650" s="294" t="s">
        <v>473</v>
      </c>
      <c r="H650" s="144" t="s">
        <v>474</v>
      </c>
      <c r="I650" s="144" t="s">
        <v>1215</v>
      </c>
      <c r="J650" s="144" t="s">
        <v>1216</v>
      </c>
      <c r="K650" s="145">
        <v>30000</v>
      </c>
      <c r="L650" s="144" t="s">
        <v>122</v>
      </c>
      <c r="M650" s="295" t="s">
        <v>531</v>
      </c>
    </row>
    <row r="651" spans="2:13" ht="45" x14ac:dyDescent="0.2">
      <c r="B651" s="285">
        <v>634</v>
      </c>
      <c r="C651" s="144" t="s">
        <v>526</v>
      </c>
      <c r="D651" s="144" t="s">
        <v>304</v>
      </c>
      <c r="E651" s="144" t="s">
        <v>1217</v>
      </c>
      <c r="F651" s="144"/>
      <c r="G651" s="294" t="s">
        <v>473</v>
      </c>
      <c r="H651" s="144" t="s">
        <v>474</v>
      </c>
      <c r="I651" s="144" t="s">
        <v>1218</v>
      </c>
      <c r="J651" s="144" t="s">
        <v>1219</v>
      </c>
      <c r="K651" s="145">
        <v>7000</v>
      </c>
      <c r="L651" s="144" t="s">
        <v>122</v>
      </c>
      <c r="M651" s="295" t="s">
        <v>531</v>
      </c>
    </row>
    <row r="652" spans="2:13" ht="165" x14ac:dyDescent="0.2">
      <c r="B652" s="285">
        <v>635</v>
      </c>
      <c r="C652" s="144" t="s">
        <v>526</v>
      </c>
      <c r="D652" s="144" t="s">
        <v>304</v>
      </c>
      <c r="E652" s="144" t="s">
        <v>1220</v>
      </c>
      <c r="F652" s="144"/>
      <c r="G652" s="294" t="s">
        <v>473</v>
      </c>
      <c r="H652" s="144" t="s">
        <v>474</v>
      </c>
      <c r="I652" s="144" t="s">
        <v>1221</v>
      </c>
      <c r="J652" s="144" t="s">
        <v>1222</v>
      </c>
      <c r="K652" s="145">
        <v>25000</v>
      </c>
      <c r="L652" s="144" t="s">
        <v>122</v>
      </c>
      <c r="M652" s="295" t="s">
        <v>531</v>
      </c>
    </row>
    <row r="653" spans="2:13" ht="105" x14ac:dyDescent="0.2">
      <c r="B653" s="285">
        <v>636</v>
      </c>
      <c r="C653" s="144" t="s">
        <v>526</v>
      </c>
      <c r="D653" s="144" t="s">
        <v>304</v>
      </c>
      <c r="E653" s="144" t="s">
        <v>1223</v>
      </c>
      <c r="F653" s="144"/>
      <c r="G653" s="294" t="s">
        <v>473</v>
      </c>
      <c r="H653" s="144" t="s">
        <v>474</v>
      </c>
      <c r="I653" s="144" t="s">
        <v>1224</v>
      </c>
      <c r="J653" s="144" t="s">
        <v>1225</v>
      </c>
      <c r="K653" s="145">
        <v>45000</v>
      </c>
      <c r="L653" s="144" t="s">
        <v>122</v>
      </c>
      <c r="M653" s="295" t="s">
        <v>531</v>
      </c>
    </row>
    <row r="654" spans="2:13" ht="165" x14ac:dyDescent="0.2">
      <c r="B654" s="285">
        <v>637</v>
      </c>
      <c r="C654" s="144" t="s">
        <v>526</v>
      </c>
      <c r="D654" s="144" t="s">
        <v>304</v>
      </c>
      <c r="E654" s="144" t="s">
        <v>1226</v>
      </c>
      <c r="F654" s="144"/>
      <c r="G654" s="294" t="s">
        <v>473</v>
      </c>
      <c r="H654" s="144" t="s">
        <v>474</v>
      </c>
      <c r="I654" s="144" t="s">
        <v>1227</v>
      </c>
      <c r="J654" s="144" t="s">
        <v>1228</v>
      </c>
      <c r="K654" s="145">
        <v>15000</v>
      </c>
      <c r="L654" s="144" t="s">
        <v>122</v>
      </c>
      <c r="M654" s="295" t="s">
        <v>531</v>
      </c>
    </row>
    <row r="655" spans="2:13" ht="60" x14ac:dyDescent="0.2">
      <c r="B655" s="285">
        <v>638</v>
      </c>
      <c r="C655" s="144" t="s">
        <v>526</v>
      </c>
      <c r="D655" s="144" t="s">
        <v>304</v>
      </c>
      <c r="E655" s="144" t="s">
        <v>1229</v>
      </c>
      <c r="F655" s="144"/>
      <c r="G655" s="294" t="s">
        <v>473</v>
      </c>
      <c r="H655" s="144" t="s">
        <v>474</v>
      </c>
      <c r="I655" s="144" t="s">
        <v>1230</v>
      </c>
      <c r="J655" s="144" t="s">
        <v>1231</v>
      </c>
      <c r="K655" s="145">
        <v>62000</v>
      </c>
      <c r="L655" s="144" t="s">
        <v>122</v>
      </c>
      <c r="M655" s="295" t="s">
        <v>531</v>
      </c>
    </row>
    <row r="656" spans="2:13" ht="135" x14ac:dyDescent="0.2">
      <c r="B656" s="285">
        <v>639</v>
      </c>
      <c r="C656" s="144" t="s">
        <v>526</v>
      </c>
      <c r="D656" s="144" t="s">
        <v>304</v>
      </c>
      <c r="E656" s="144" t="s">
        <v>1232</v>
      </c>
      <c r="F656" s="144"/>
      <c r="G656" s="294" t="s">
        <v>473</v>
      </c>
      <c r="H656" s="144" t="s">
        <v>474</v>
      </c>
      <c r="I656" s="144" t="s">
        <v>1233</v>
      </c>
      <c r="J656" s="144">
        <v>15</v>
      </c>
      <c r="K656" s="145">
        <v>7000</v>
      </c>
      <c r="L656" s="144" t="s">
        <v>122</v>
      </c>
      <c r="M656" s="295" t="s">
        <v>531</v>
      </c>
    </row>
    <row r="657" spans="2:13" ht="60" x14ac:dyDescent="0.2">
      <c r="B657" s="285">
        <v>640</v>
      </c>
      <c r="C657" s="144" t="s">
        <v>526</v>
      </c>
      <c r="D657" s="144" t="s">
        <v>304</v>
      </c>
      <c r="E657" s="144" t="s">
        <v>1234</v>
      </c>
      <c r="F657" s="144"/>
      <c r="G657" s="294" t="s">
        <v>473</v>
      </c>
      <c r="H657" s="144" t="s">
        <v>474</v>
      </c>
      <c r="I657" s="144" t="s">
        <v>1235</v>
      </c>
      <c r="J657" s="144">
        <v>10</v>
      </c>
      <c r="K657" s="145">
        <v>8000</v>
      </c>
      <c r="L657" s="144" t="s">
        <v>122</v>
      </c>
      <c r="M657" s="295" t="s">
        <v>531</v>
      </c>
    </row>
    <row r="658" spans="2:13" ht="90" x14ac:dyDescent="0.2">
      <c r="B658" s="285">
        <v>641</v>
      </c>
      <c r="C658" s="144" t="s">
        <v>526</v>
      </c>
      <c r="D658" s="144" t="s">
        <v>304</v>
      </c>
      <c r="E658" s="144" t="s">
        <v>1236</v>
      </c>
      <c r="F658" s="144"/>
      <c r="G658" s="294" t="s">
        <v>473</v>
      </c>
      <c r="H658" s="144" t="s">
        <v>474</v>
      </c>
      <c r="I658" s="144" t="s">
        <v>1237</v>
      </c>
      <c r="J658" s="144">
        <v>7</v>
      </c>
      <c r="K658" s="145">
        <v>6000</v>
      </c>
      <c r="L658" s="144" t="s">
        <v>122</v>
      </c>
      <c r="M658" s="295" t="s">
        <v>531</v>
      </c>
    </row>
    <row r="659" spans="2:13" ht="45" x14ac:dyDescent="0.2">
      <c r="B659" s="285">
        <v>642</v>
      </c>
      <c r="C659" s="144" t="s">
        <v>526</v>
      </c>
      <c r="D659" s="144" t="s">
        <v>304</v>
      </c>
      <c r="E659" s="144" t="s">
        <v>1238</v>
      </c>
      <c r="F659" s="144"/>
      <c r="G659" s="294" t="s">
        <v>473</v>
      </c>
      <c r="H659" s="144" t="s">
        <v>474</v>
      </c>
      <c r="I659" s="144" t="s">
        <v>1239</v>
      </c>
      <c r="J659" s="144">
        <v>5</v>
      </c>
      <c r="K659" s="145">
        <v>8000</v>
      </c>
      <c r="L659" s="144" t="s">
        <v>122</v>
      </c>
      <c r="M659" s="295" t="s">
        <v>531</v>
      </c>
    </row>
    <row r="660" spans="2:13" ht="180" x14ac:dyDescent="0.2">
      <c r="B660" s="285">
        <v>643</v>
      </c>
      <c r="C660" s="144" t="s">
        <v>526</v>
      </c>
      <c r="D660" s="144" t="s">
        <v>304</v>
      </c>
      <c r="E660" s="144" t="s">
        <v>1240</v>
      </c>
      <c r="F660" s="294"/>
      <c r="G660" s="294" t="s">
        <v>473</v>
      </c>
      <c r="H660" s="144" t="s">
        <v>474</v>
      </c>
      <c r="I660" s="144" t="s">
        <v>1241</v>
      </c>
      <c r="J660" s="144">
        <v>2</v>
      </c>
      <c r="K660" s="145">
        <v>5000</v>
      </c>
      <c r="L660" s="144" t="s">
        <v>122</v>
      </c>
      <c r="M660" s="295" t="s">
        <v>531</v>
      </c>
    </row>
    <row r="661" spans="2:13" ht="45" x14ac:dyDescent="0.2">
      <c r="B661" s="285">
        <v>644</v>
      </c>
      <c r="C661" s="144" t="s">
        <v>526</v>
      </c>
      <c r="D661" s="144" t="s">
        <v>304</v>
      </c>
      <c r="E661" s="144" t="s">
        <v>1242</v>
      </c>
      <c r="F661" s="294"/>
      <c r="G661" s="294" t="s">
        <v>473</v>
      </c>
      <c r="H661" s="144" t="s">
        <v>474</v>
      </c>
      <c r="I661" s="144" t="s">
        <v>1243</v>
      </c>
      <c r="J661" s="144">
        <v>8</v>
      </c>
      <c r="K661" s="145">
        <v>5000</v>
      </c>
      <c r="L661" s="144" t="s">
        <v>153</v>
      </c>
      <c r="M661" s="295" t="s">
        <v>531</v>
      </c>
    </row>
    <row r="662" spans="2:13" ht="105" x14ac:dyDescent="0.2">
      <c r="B662" s="285">
        <v>645</v>
      </c>
      <c r="C662" s="144" t="s">
        <v>526</v>
      </c>
      <c r="D662" s="144" t="s">
        <v>304</v>
      </c>
      <c r="E662" s="144" t="s">
        <v>1244</v>
      </c>
      <c r="F662" s="144"/>
      <c r="G662" s="294" t="s">
        <v>473</v>
      </c>
      <c r="H662" s="144" t="s">
        <v>474</v>
      </c>
      <c r="I662" s="144" t="s">
        <v>1245</v>
      </c>
      <c r="J662" s="144">
        <v>1</v>
      </c>
      <c r="K662" s="145">
        <v>20000</v>
      </c>
      <c r="L662" s="144" t="s">
        <v>122</v>
      </c>
      <c r="M662" s="295" t="s">
        <v>531</v>
      </c>
    </row>
    <row r="663" spans="2:13" ht="45" x14ac:dyDescent="0.2">
      <c r="B663" s="285">
        <v>646</v>
      </c>
      <c r="C663" s="144" t="s">
        <v>526</v>
      </c>
      <c r="D663" s="144" t="s">
        <v>304</v>
      </c>
      <c r="E663" s="144" t="s">
        <v>1246</v>
      </c>
      <c r="F663" s="144"/>
      <c r="G663" s="294" t="s">
        <v>473</v>
      </c>
      <c r="H663" s="144" t="s">
        <v>474</v>
      </c>
      <c r="I663" s="144" t="s">
        <v>1247</v>
      </c>
      <c r="J663" s="144">
        <v>1</v>
      </c>
      <c r="K663" s="145">
        <v>62000</v>
      </c>
      <c r="L663" s="144" t="s">
        <v>122</v>
      </c>
      <c r="M663" s="295" t="s">
        <v>531</v>
      </c>
    </row>
    <row r="664" spans="2:13" ht="90" x14ac:dyDescent="0.2">
      <c r="B664" s="285">
        <v>647</v>
      </c>
      <c r="C664" s="144" t="s">
        <v>526</v>
      </c>
      <c r="D664" s="144" t="s">
        <v>304</v>
      </c>
      <c r="E664" s="144" t="s">
        <v>1248</v>
      </c>
      <c r="F664" s="144"/>
      <c r="G664" s="294" t="s">
        <v>473</v>
      </c>
      <c r="H664" s="144" t="s">
        <v>474</v>
      </c>
      <c r="I664" s="144" t="s">
        <v>1249</v>
      </c>
      <c r="J664" s="144">
        <v>10</v>
      </c>
      <c r="K664" s="145">
        <v>62000</v>
      </c>
      <c r="L664" s="144" t="s">
        <v>153</v>
      </c>
      <c r="M664" s="295" t="s">
        <v>531</v>
      </c>
    </row>
    <row r="665" spans="2:13" ht="45" x14ac:dyDescent="0.2">
      <c r="B665" s="285">
        <v>648</v>
      </c>
      <c r="C665" s="144" t="s">
        <v>526</v>
      </c>
      <c r="D665" s="144" t="s">
        <v>304</v>
      </c>
      <c r="E665" s="144" t="s">
        <v>1250</v>
      </c>
      <c r="F665" s="144"/>
      <c r="G665" s="294" t="s">
        <v>473</v>
      </c>
      <c r="H665" s="144" t="s">
        <v>474</v>
      </c>
      <c r="I665" s="144" t="s">
        <v>1251</v>
      </c>
      <c r="J665" s="144">
        <v>300</v>
      </c>
      <c r="K665" s="145">
        <v>62000</v>
      </c>
      <c r="L665" s="144" t="s">
        <v>153</v>
      </c>
      <c r="M665" s="295" t="s">
        <v>531</v>
      </c>
    </row>
    <row r="666" spans="2:13" ht="45" x14ac:dyDescent="0.2">
      <c r="B666" s="285">
        <v>649</v>
      </c>
      <c r="C666" s="144" t="s">
        <v>526</v>
      </c>
      <c r="D666" s="144" t="s">
        <v>304</v>
      </c>
      <c r="E666" s="144" t="s">
        <v>1252</v>
      </c>
      <c r="F666" s="144"/>
      <c r="G666" s="294" t="s">
        <v>473</v>
      </c>
      <c r="H666" s="144" t="s">
        <v>474</v>
      </c>
      <c r="I666" s="144" t="s">
        <v>1253</v>
      </c>
      <c r="J666" s="144">
        <v>250</v>
      </c>
      <c r="K666" s="145">
        <v>62000</v>
      </c>
      <c r="L666" s="144" t="s">
        <v>153</v>
      </c>
      <c r="M666" s="295" t="s">
        <v>531</v>
      </c>
    </row>
    <row r="667" spans="2:13" ht="45" x14ac:dyDescent="0.2">
      <c r="B667" s="285">
        <v>650</v>
      </c>
      <c r="C667" s="144" t="s">
        <v>526</v>
      </c>
      <c r="D667" s="144" t="s">
        <v>304</v>
      </c>
      <c r="E667" s="144" t="s">
        <v>1254</v>
      </c>
      <c r="F667" s="144"/>
      <c r="G667" s="294" t="s">
        <v>473</v>
      </c>
      <c r="H667" s="144" t="s">
        <v>474</v>
      </c>
      <c r="I667" s="144" t="s">
        <v>1253</v>
      </c>
      <c r="J667" s="144">
        <v>250</v>
      </c>
      <c r="K667" s="145">
        <v>62000</v>
      </c>
      <c r="L667" s="144" t="s">
        <v>153</v>
      </c>
      <c r="M667" s="295" t="s">
        <v>531</v>
      </c>
    </row>
    <row r="668" spans="2:13" ht="45" x14ac:dyDescent="0.2">
      <c r="B668" s="285">
        <v>651</v>
      </c>
      <c r="C668" s="144" t="s">
        <v>526</v>
      </c>
      <c r="D668" s="144" t="s">
        <v>304</v>
      </c>
      <c r="E668" s="144" t="s">
        <v>1255</v>
      </c>
      <c r="F668" s="294"/>
      <c r="G668" s="294" t="s">
        <v>473</v>
      </c>
      <c r="H668" s="144" t="s">
        <v>474</v>
      </c>
      <c r="I668" s="144" t="s">
        <v>1256</v>
      </c>
      <c r="J668" s="144">
        <v>15</v>
      </c>
      <c r="K668" s="145">
        <v>62000</v>
      </c>
      <c r="L668" s="144" t="s">
        <v>122</v>
      </c>
      <c r="M668" s="295" t="s">
        <v>531</v>
      </c>
    </row>
    <row r="669" spans="2:13" ht="45" x14ac:dyDescent="0.2">
      <c r="B669" s="285">
        <v>652</v>
      </c>
      <c r="C669" s="144" t="s">
        <v>526</v>
      </c>
      <c r="D669" s="144" t="s">
        <v>304</v>
      </c>
      <c r="E669" s="144" t="s">
        <v>1257</v>
      </c>
      <c r="F669" s="144"/>
      <c r="G669" s="294" t="s">
        <v>473</v>
      </c>
      <c r="H669" s="144" t="s">
        <v>474</v>
      </c>
      <c r="I669" s="144" t="s">
        <v>1256</v>
      </c>
      <c r="J669" s="144">
        <v>200</v>
      </c>
      <c r="K669" s="145">
        <v>62000</v>
      </c>
      <c r="L669" s="144" t="s">
        <v>122</v>
      </c>
      <c r="M669" s="295" t="s">
        <v>531</v>
      </c>
    </row>
    <row r="670" spans="2:13" ht="45" x14ac:dyDescent="0.2">
      <c r="B670" s="285">
        <v>653</v>
      </c>
      <c r="C670" s="144" t="s">
        <v>526</v>
      </c>
      <c r="D670" s="144" t="s">
        <v>304</v>
      </c>
      <c r="E670" s="144" t="s">
        <v>1258</v>
      </c>
      <c r="F670" s="294"/>
      <c r="G670" s="294" t="s">
        <v>473</v>
      </c>
      <c r="H670" s="144" t="s">
        <v>474</v>
      </c>
      <c r="I670" s="144" t="s">
        <v>1259</v>
      </c>
      <c r="J670" s="144">
        <v>100</v>
      </c>
      <c r="K670" s="145">
        <v>25000</v>
      </c>
      <c r="L670" s="144" t="s">
        <v>122</v>
      </c>
      <c r="M670" s="295" t="s">
        <v>531</v>
      </c>
    </row>
    <row r="671" spans="2:13" ht="45" x14ac:dyDescent="0.2">
      <c r="B671" s="285">
        <v>654</v>
      </c>
      <c r="C671" s="144" t="s">
        <v>526</v>
      </c>
      <c r="D671" s="144" t="s">
        <v>304</v>
      </c>
      <c r="E671" s="144" t="s">
        <v>1260</v>
      </c>
      <c r="F671" s="144"/>
      <c r="G671" s="294" t="s">
        <v>473</v>
      </c>
      <c r="H671" s="144" t="s">
        <v>474</v>
      </c>
      <c r="I671" s="144" t="s">
        <v>1261</v>
      </c>
      <c r="J671" s="144">
        <v>200</v>
      </c>
      <c r="K671" s="145">
        <v>62000</v>
      </c>
      <c r="L671" s="144" t="s">
        <v>122</v>
      </c>
      <c r="M671" s="295" t="s">
        <v>531</v>
      </c>
    </row>
    <row r="672" spans="2:13" ht="45" x14ac:dyDescent="0.2">
      <c r="B672" s="285">
        <v>655</v>
      </c>
      <c r="C672" s="144" t="s">
        <v>526</v>
      </c>
      <c r="D672" s="144" t="s">
        <v>304</v>
      </c>
      <c r="E672" s="144" t="s">
        <v>1262</v>
      </c>
      <c r="F672" s="294"/>
      <c r="G672" s="294" t="s">
        <v>473</v>
      </c>
      <c r="H672" s="144" t="s">
        <v>474</v>
      </c>
      <c r="I672" s="144" t="s">
        <v>1263</v>
      </c>
      <c r="J672" s="144">
        <v>15</v>
      </c>
      <c r="K672" s="145">
        <v>62000</v>
      </c>
      <c r="L672" s="144" t="s">
        <v>299</v>
      </c>
      <c r="M672" s="295" t="s">
        <v>531</v>
      </c>
    </row>
    <row r="673" spans="2:13" ht="45" x14ac:dyDescent="0.2">
      <c r="B673" s="285">
        <v>656</v>
      </c>
      <c r="C673" s="144" t="s">
        <v>526</v>
      </c>
      <c r="D673" s="144" t="s">
        <v>304</v>
      </c>
      <c r="E673" s="144" t="s">
        <v>1264</v>
      </c>
      <c r="F673" s="144"/>
      <c r="G673" s="294" t="s">
        <v>473</v>
      </c>
      <c r="H673" s="144" t="s">
        <v>474</v>
      </c>
      <c r="I673" s="144" t="s">
        <v>1265</v>
      </c>
      <c r="J673" s="144">
        <v>300</v>
      </c>
      <c r="K673" s="145">
        <v>62000</v>
      </c>
      <c r="L673" s="144" t="s">
        <v>153</v>
      </c>
      <c r="M673" s="295" t="s">
        <v>531</v>
      </c>
    </row>
    <row r="674" spans="2:13" ht="45" x14ac:dyDescent="0.2">
      <c r="B674" s="285">
        <v>657</v>
      </c>
      <c r="C674" s="144" t="s">
        <v>526</v>
      </c>
      <c r="D674" s="144" t="s">
        <v>304</v>
      </c>
      <c r="E674" s="144" t="s">
        <v>1266</v>
      </c>
      <c r="F674" s="144"/>
      <c r="G674" s="294" t="s">
        <v>473</v>
      </c>
      <c r="H674" s="144" t="s">
        <v>474</v>
      </c>
      <c r="I674" s="144" t="s">
        <v>1267</v>
      </c>
      <c r="J674" s="144">
        <v>60</v>
      </c>
      <c r="K674" s="145">
        <v>62000</v>
      </c>
      <c r="L674" s="144" t="s">
        <v>153</v>
      </c>
      <c r="M674" s="295" t="s">
        <v>531</v>
      </c>
    </row>
    <row r="675" spans="2:13" ht="45" x14ac:dyDescent="0.2">
      <c r="B675" s="285">
        <v>658</v>
      </c>
      <c r="C675" s="144" t="s">
        <v>526</v>
      </c>
      <c r="D675" s="144" t="s">
        <v>304</v>
      </c>
      <c r="E675" s="144" t="s">
        <v>1268</v>
      </c>
      <c r="F675" s="144"/>
      <c r="G675" s="294" t="s">
        <v>473</v>
      </c>
      <c r="H675" s="144" t="s">
        <v>474</v>
      </c>
      <c r="I675" s="144" t="s">
        <v>1269</v>
      </c>
      <c r="J675" s="144">
        <v>40</v>
      </c>
      <c r="K675" s="145">
        <v>62000</v>
      </c>
      <c r="L675" s="144" t="s">
        <v>153</v>
      </c>
      <c r="M675" s="295" t="s">
        <v>531</v>
      </c>
    </row>
    <row r="676" spans="2:13" ht="45" x14ac:dyDescent="0.2">
      <c r="B676" s="285">
        <v>659</v>
      </c>
      <c r="C676" s="144" t="s">
        <v>526</v>
      </c>
      <c r="D676" s="144" t="s">
        <v>304</v>
      </c>
      <c r="E676" s="144" t="s">
        <v>1270</v>
      </c>
      <c r="F676" s="144"/>
      <c r="G676" s="294" t="s">
        <v>473</v>
      </c>
      <c r="H676" s="144" t="s">
        <v>474</v>
      </c>
      <c r="I676" s="144" t="s">
        <v>1267</v>
      </c>
      <c r="J676" s="144">
        <v>40</v>
      </c>
      <c r="K676" s="145">
        <v>62000</v>
      </c>
      <c r="L676" s="144" t="s">
        <v>153</v>
      </c>
      <c r="M676" s="295" t="s">
        <v>531</v>
      </c>
    </row>
    <row r="677" spans="2:13" ht="45" x14ac:dyDescent="0.2">
      <c r="B677" s="285">
        <v>660</v>
      </c>
      <c r="C677" s="144" t="s">
        <v>526</v>
      </c>
      <c r="D677" s="144" t="s">
        <v>304</v>
      </c>
      <c r="E677" s="144" t="s">
        <v>1271</v>
      </c>
      <c r="F677" s="144"/>
      <c r="G677" s="294" t="s">
        <v>473</v>
      </c>
      <c r="H677" s="144" t="s">
        <v>474</v>
      </c>
      <c r="I677" s="144" t="s">
        <v>1267</v>
      </c>
      <c r="J677" s="144">
        <v>50</v>
      </c>
      <c r="K677" s="145">
        <v>50000</v>
      </c>
      <c r="L677" s="144" t="s">
        <v>153</v>
      </c>
      <c r="M677" s="295" t="s">
        <v>531</v>
      </c>
    </row>
    <row r="678" spans="2:13" ht="75" x14ac:dyDescent="0.2">
      <c r="B678" s="285">
        <v>661</v>
      </c>
      <c r="C678" s="144" t="s">
        <v>526</v>
      </c>
      <c r="D678" s="144" t="s">
        <v>304</v>
      </c>
      <c r="E678" s="144" t="s">
        <v>1272</v>
      </c>
      <c r="F678" s="144"/>
      <c r="G678" s="294" t="s">
        <v>473</v>
      </c>
      <c r="H678" s="144" t="s">
        <v>474</v>
      </c>
      <c r="I678" s="144" t="s">
        <v>1267</v>
      </c>
      <c r="J678" s="144">
        <v>700</v>
      </c>
      <c r="K678" s="145">
        <v>62000</v>
      </c>
      <c r="L678" s="144" t="s">
        <v>153</v>
      </c>
      <c r="M678" s="295" t="s">
        <v>531</v>
      </c>
    </row>
    <row r="679" spans="2:13" ht="60" x14ac:dyDescent="0.2">
      <c r="B679" s="285">
        <v>662</v>
      </c>
      <c r="C679" s="144" t="s">
        <v>526</v>
      </c>
      <c r="D679" s="144" t="s">
        <v>304</v>
      </c>
      <c r="E679" s="144" t="s">
        <v>1273</v>
      </c>
      <c r="F679" s="144"/>
      <c r="G679" s="294" t="s">
        <v>473</v>
      </c>
      <c r="H679" s="144" t="s">
        <v>474</v>
      </c>
      <c r="I679" s="144" t="s">
        <v>1274</v>
      </c>
      <c r="J679" s="144">
        <v>500</v>
      </c>
      <c r="K679" s="145">
        <v>62000</v>
      </c>
      <c r="L679" s="144" t="s">
        <v>153</v>
      </c>
      <c r="M679" s="295" t="s">
        <v>531</v>
      </c>
    </row>
    <row r="680" spans="2:13" ht="45" x14ac:dyDescent="0.2">
      <c r="B680" s="285">
        <v>663</v>
      </c>
      <c r="C680" s="144" t="s">
        <v>526</v>
      </c>
      <c r="D680" s="144" t="s">
        <v>304</v>
      </c>
      <c r="E680" s="144" t="s">
        <v>1275</v>
      </c>
      <c r="F680" s="144"/>
      <c r="G680" s="294" t="s">
        <v>473</v>
      </c>
      <c r="H680" s="144" t="s">
        <v>474</v>
      </c>
      <c r="I680" s="144" t="s">
        <v>1276</v>
      </c>
      <c r="J680" s="144">
        <v>20</v>
      </c>
      <c r="K680" s="145">
        <v>62000</v>
      </c>
      <c r="L680" s="144" t="s">
        <v>153</v>
      </c>
      <c r="M680" s="295" t="s">
        <v>531</v>
      </c>
    </row>
    <row r="681" spans="2:13" ht="90" x14ac:dyDescent="0.2">
      <c r="B681" s="285">
        <v>664</v>
      </c>
      <c r="C681" s="144" t="s">
        <v>526</v>
      </c>
      <c r="D681" s="144" t="s">
        <v>304</v>
      </c>
      <c r="E681" s="144" t="s">
        <v>1277</v>
      </c>
      <c r="F681" s="144"/>
      <c r="G681" s="294" t="s">
        <v>473</v>
      </c>
      <c r="H681" s="144" t="s">
        <v>474</v>
      </c>
      <c r="I681" s="144" t="s">
        <v>1278</v>
      </c>
      <c r="J681" s="144">
        <v>350</v>
      </c>
      <c r="K681" s="145">
        <v>62000</v>
      </c>
      <c r="L681" s="144" t="s">
        <v>122</v>
      </c>
      <c r="M681" s="295" t="s">
        <v>531</v>
      </c>
    </row>
    <row r="682" spans="2:13" ht="45" x14ac:dyDescent="0.2">
      <c r="B682" s="285">
        <v>665</v>
      </c>
      <c r="C682" s="144" t="s">
        <v>526</v>
      </c>
      <c r="D682" s="144" t="s">
        <v>304</v>
      </c>
      <c r="E682" s="144" t="s">
        <v>1279</v>
      </c>
      <c r="F682" s="294"/>
      <c r="G682" s="294" t="s">
        <v>473</v>
      </c>
      <c r="H682" s="144" t="s">
        <v>474</v>
      </c>
      <c r="I682" s="144" t="s">
        <v>1276</v>
      </c>
      <c r="J682" s="144">
        <v>25</v>
      </c>
      <c r="K682" s="145">
        <v>30000</v>
      </c>
      <c r="L682" s="144" t="s">
        <v>153</v>
      </c>
      <c r="M682" s="295" t="s">
        <v>531</v>
      </c>
    </row>
    <row r="683" spans="2:13" ht="45" x14ac:dyDescent="0.2">
      <c r="B683" s="285">
        <v>666</v>
      </c>
      <c r="C683" s="144" t="s">
        <v>526</v>
      </c>
      <c r="D683" s="144" t="s">
        <v>304</v>
      </c>
      <c r="E683" s="144" t="s">
        <v>1280</v>
      </c>
      <c r="F683" s="144"/>
      <c r="G683" s="294" t="s">
        <v>473</v>
      </c>
      <c r="H683" s="144" t="s">
        <v>474</v>
      </c>
      <c r="I683" s="144" t="s">
        <v>1267</v>
      </c>
      <c r="J683" s="144">
        <v>200</v>
      </c>
      <c r="K683" s="145">
        <v>35000</v>
      </c>
      <c r="L683" s="144" t="s">
        <v>153</v>
      </c>
      <c r="M683" s="295" t="s">
        <v>531</v>
      </c>
    </row>
    <row r="684" spans="2:13" ht="45" x14ac:dyDescent="0.2">
      <c r="B684" s="285">
        <v>667</v>
      </c>
      <c r="C684" s="144" t="s">
        <v>526</v>
      </c>
      <c r="D684" s="144" t="s">
        <v>304</v>
      </c>
      <c r="E684" s="144" t="s">
        <v>1281</v>
      </c>
      <c r="F684" s="144"/>
      <c r="G684" s="294" t="s">
        <v>473</v>
      </c>
      <c r="H684" s="144" t="s">
        <v>474</v>
      </c>
      <c r="I684" s="144" t="s">
        <v>1267</v>
      </c>
      <c r="J684" s="144">
        <v>5</v>
      </c>
      <c r="K684" s="145">
        <v>9000</v>
      </c>
      <c r="L684" s="144" t="s">
        <v>153</v>
      </c>
      <c r="M684" s="295" t="s">
        <v>531</v>
      </c>
    </row>
    <row r="685" spans="2:13" ht="45" x14ac:dyDescent="0.2">
      <c r="B685" s="285">
        <v>668</v>
      </c>
      <c r="C685" s="144" t="s">
        <v>526</v>
      </c>
      <c r="D685" s="144" t="s">
        <v>304</v>
      </c>
      <c r="E685" s="144" t="s">
        <v>1282</v>
      </c>
      <c r="F685" s="144"/>
      <c r="G685" s="294" t="s">
        <v>473</v>
      </c>
      <c r="H685" s="144" t="s">
        <v>474</v>
      </c>
      <c r="I685" s="144" t="s">
        <v>1267</v>
      </c>
      <c r="J685" s="144">
        <v>300</v>
      </c>
      <c r="K685" s="145">
        <v>62000</v>
      </c>
      <c r="L685" s="144" t="s">
        <v>153</v>
      </c>
      <c r="M685" s="295" t="s">
        <v>531</v>
      </c>
    </row>
    <row r="686" spans="2:13" ht="45" x14ac:dyDescent="0.2">
      <c r="B686" s="285">
        <v>669</v>
      </c>
      <c r="C686" s="144" t="s">
        <v>526</v>
      </c>
      <c r="D686" s="144" t="s">
        <v>304</v>
      </c>
      <c r="E686" s="144" t="s">
        <v>1283</v>
      </c>
      <c r="F686" s="144"/>
      <c r="G686" s="294" t="s">
        <v>473</v>
      </c>
      <c r="H686" s="144" t="s">
        <v>474</v>
      </c>
      <c r="I686" s="144" t="s">
        <v>1267</v>
      </c>
      <c r="J686" s="144">
        <v>100</v>
      </c>
      <c r="K686" s="145">
        <v>62000</v>
      </c>
      <c r="L686" s="144" t="s">
        <v>153</v>
      </c>
      <c r="M686" s="295" t="s">
        <v>531</v>
      </c>
    </row>
    <row r="687" spans="2:13" ht="45" x14ac:dyDescent="0.2">
      <c r="B687" s="285">
        <v>670</v>
      </c>
      <c r="C687" s="144" t="s">
        <v>526</v>
      </c>
      <c r="D687" s="144" t="s">
        <v>304</v>
      </c>
      <c r="E687" s="144" t="s">
        <v>1284</v>
      </c>
      <c r="F687" s="144"/>
      <c r="G687" s="294" t="s">
        <v>473</v>
      </c>
      <c r="H687" s="144" t="s">
        <v>474</v>
      </c>
      <c r="I687" s="144" t="s">
        <v>1267</v>
      </c>
      <c r="J687" s="144">
        <v>100</v>
      </c>
      <c r="K687" s="145">
        <v>62000</v>
      </c>
      <c r="L687" s="144" t="s">
        <v>153</v>
      </c>
      <c r="M687" s="295" t="s">
        <v>531</v>
      </c>
    </row>
    <row r="688" spans="2:13" ht="45" x14ac:dyDescent="0.2">
      <c r="B688" s="285">
        <v>671</v>
      </c>
      <c r="C688" s="144" t="s">
        <v>526</v>
      </c>
      <c r="D688" s="144" t="s">
        <v>304</v>
      </c>
      <c r="E688" s="144" t="s">
        <v>1285</v>
      </c>
      <c r="F688" s="294"/>
      <c r="G688" s="294" t="s">
        <v>473</v>
      </c>
      <c r="H688" s="144" t="s">
        <v>474</v>
      </c>
      <c r="I688" s="144" t="s">
        <v>1267</v>
      </c>
      <c r="J688" s="144">
        <v>150</v>
      </c>
      <c r="K688" s="145">
        <v>62000</v>
      </c>
      <c r="L688" s="144" t="s">
        <v>153</v>
      </c>
      <c r="M688" s="295" t="s">
        <v>531</v>
      </c>
    </row>
    <row r="689" spans="2:13" ht="45" x14ac:dyDescent="0.2">
      <c r="B689" s="285">
        <v>672</v>
      </c>
      <c r="C689" s="144" t="s">
        <v>526</v>
      </c>
      <c r="D689" s="144" t="s">
        <v>304</v>
      </c>
      <c r="E689" s="144" t="s">
        <v>1286</v>
      </c>
      <c r="F689" s="144"/>
      <c r="G689" s="294" t="s">
        <v>473</v>
      </c>
      <c r="H689" s="144" t="s">
        <v>474</v>
      </c>
      <c r="I689" s="144" t="s">
        <v>1276</v>
      </c>
      <c r="J689" s="144">
        <v>25</v>
      </c>
      <c r="K689" s="145">
        <v>62000</v>
      </c>
      <c r="L689" s="144" t="s">
        <v>122</v>
      </c>
      <c r="M689" s="295" t="s">
        <v>531</v>
      </c>
    </row>
    <row r="690" spans="2:13" ht="45" x14ac:dyDescent="0.2">
      <c r="B690" s="285">
        <v>673</v>
      </c>
      <c r="C690" s="144" t="s">
        <v>526</v>
      </c>
      <c r="D690" s="144" t="s">
        <v>304</v>
      </c>
      <c r="E690" s="144" t="s">
        <v>1287</v>
      </c>
      <c r="F690" s="144"/>
      <c r="G690" s="294" t="s">
        <v>473</v>
      </c>
      <c r="H690" s="144" t="s">
        <v>474</v>
      </c>
      <c r="I690" s="144" t="s">
        <v>1288</v>
      </c>
      <c r="J690" s="144">
        <v>300</v>
      </c>
      <c r="K690" s="145">
        <v>62000</v>
      </c>
      <c r="L690" s="144" t="s">
        <v>153</v>
      </c>
      <c r="M690" s="295" t="s">
        <v>531</v>
      </c>
    </row>
    <row r="691" spans="2:13" ht="45" x14ac:dyDescent="0.2">
      <c r="B691" s="285">
        <v>674</v>
      </c>
      <c r="C691" s="144" t="s">
        <v>526</v>
      </c>
      <c r="D691" s="144" t="s">
        <v>304</v>
      </c>
      <c r="E691" s="144" t="s">
        <v>1289</v>
      </c>
      <c r="F691" s="144"/>
      <c r="G691" s="294" t="s">
        <v>473</v>
      </c>
      <c r="H691" s="144" t="s">
        <v>474</v>
      </c>
      <c r="I691" s="144" t="s">
        <v>1288</v>
      </c>
      <c r="J691" s="144">
        <v>150</v>
      </c>
      <c r="K691" s="145">
        <v>62000</v>
      </c>
      <c r="L691" s="144" t="s">
        <v>153</v>
      </c>
      <c r="M691" s="295" t="s">
        <v>531</v>
      </c>
    </row>
    <row r="692" spans="2:13" ht="45" x14ac:dyDescent="0.2">
      <c r="B692" s="285">
        <v>675</v>
      </c>
      <c r="C692" s="144" t="s">
        <v>526</v>
      </c>
      <c r="D692" s="144" t="s">
        <v>304</v>
      </c>
      <c r="E692" s="144" t="s">
        <v>1290</v>
      </c>
      <c r="F692" s="144"/>
      <c r="G692" s="294" t="s">
        <v>473</v>
      </c>
      <c r="H692" s="144" t="s">
        <v>474</v>
      </c>
      <c r="I692" s="144" t="s">
        <v>1288</v>
      </c>
      <c r="J692" s="144">
        <v>2500</v>
      </c>
      <c r="K692" s="145">
        <v>62000</v>
      </c>
      <c r="L692" s="144" t="s">
        <v>153</v>
      </c>
      <c r="M692" s="295" t="s">
        <v>531</v>
      </c>
    </row>
    <row r="693" spans="2:13" ht="45" x14ac:dyDescent="0.2">
      <c r="B693" s="285">
        <v>676</v>
      </c>
      <c r="C693" s="144" t="s">
        <v>526</v>
      </c>
      <c r="D693" s="144" t="s">
        <v>304</v>
      </c>
      <c r="E693" s="144" t="s">
        <v>1291</v>
      </c>
      <c r="F693" s="144"/>
      <c r="G693" s="294" t="s">
        <v>473</v>
      </c>
      <c r="H693" s="144" t="s">
        <v>474</v>
      </c>
      <c r="I693" s="144" t="s">
        <v>1288</v>
      </c>
      <c r="J693" s="144">
        <v>300</v>
      </c>
      <c r="K693" s="145">
        <v>50000</v>
      </c>
      <c r="L693" s="144" t="s">
        <v>153</v>
      </c>
      <c r="M693" s="295" t="s">
        <v>531</v>
      </c>
    </row>
    <row r="694" spans="2:13" ht="45" x14ac:dyDescent="0.2">
      <c r="B694" s="285">
        <v>677</v>
      </c>
      <c r="C694" s="144" t="s">
        <v>526</v>
      </c>
      <c r="D694" s="144" t="s">
        <v>304</v>
      </c>
      <c r="E694" s="144" t="s">
        <v>1292</v>
      </c>
      <c r="F694" s="144"/>
      <c r="G694" s="294" t="s">
        <v>473</v>
      </c>
      <c r="H694" s="144" t="s">
        <v>474</v>
      </c>
      <c r="I694" s="144" t="s">
        <v>1293</v>
      </c>
      <c r="J694" s="144" t="s">
        <v>1294</v>
      </c>
      <c r="K694" s="145">
        <v>4000</v>
      </c>
      <c r="L694" s="144" t="s">
        <v>122</v>
      </c>
      <c r="M694" s="295" t="s">
        <v>531</v>
      </c>
    </row>
    <row r="695" spans="2:13" ht="45" x14ac:dyDescent="0.2">
      <c r="B695" s="285">
        <v>678</v>
      </c>
      <c r="C695" s="144" t="s">
        <v>526</v>
      </c>
      <c r="D695" s="144" t="s">
        <v>304</v>
      </c>
      <c r="E695" s="144" t="s">
        <v>1295</v>
      </c>
      <c r="F695" s="144"/>
      <c r="G695" s="294" t="s">
        <v>473</v>
      </c>
      <c r="H695" s="144" t="s">
        <v>474</v>
      </c>
      <c r="I695" s="144" t="s">
        <v>1288</v>
      </c>
      <c r="J695" s="144">
        <v>250</v>
      </c>
      <c r="K695" s="145">
        <v>45000</v>
      </c>
      <c r="L695" s="144" t="s">
        <v>299</v>
      </c>
      <c r="M695" s="295" t="s">
        <v>531</v>
      </c>
    </row>
    <row r="696" spans="2:13" ht="45" x14ac:dyDescent="0.2">
      <c r="B696" s="285">
        <v>679</v>
      </c>
      <c r="C696" s="144" t="s">
        <v>526</v>
      </c>
      <c r="D696" s="144" t="s">
        <v>304</v>
      </c>
      <c r="E696" s="144" t="s">
        <v>1296</v>
      </c>
      <c r="F696" s="144"/>
      <c r="G696" s="294" t="s">
        <v>473</v>
      </c>
      <c r="H696" s="144" t="s">
        <v>474</v>
      </c>
      <c r="I696" s="144" t="s">
        <v>1288</v>
      </c>
      <c r="J696" s="144">
        <v>40</v>
      </c>
      <c r="K696" s="145">
        <v>62000</v>
      </c>
      <c r="L696" s="144" t="s">
        <v>299</v>
      </c>
      <c r="M696" s="295" t="s">
        <v>531</v>
      </c>
    </row>
    <row r="697" spans="2:13" ht="45" x14ac:dyDescent="0.2">
      <c r="B697" s="285">
        <v>680</v>
      </c>
      <c r="C697" s="144" t="s">
        <v>526</v>
      </c>
      <c r="D697" s="144" t="s">
        <v>304</v>
      </c>
      <c r="E697" s="144" t="s">
        <v>1297</v>
      </c>
      <c r="F697" s="144"/>
      <c r="G697" s="294" t="s">
        <v>473</v>
      </c>
      <c r="H697" s="144" t="s">
        <v>474</v>
      </c>
      <c r="I697" s="144" t="s">
        <v>1276</v>
      </c>
      <c r="J697" s="144">
        <v>30</v>
      </c>
      <c r="K697" s="145">
        <v>35000</v>
      </c>
      <c r="L697" s="144" t="s">
        <v>153</v>
      </c>
      <c r="M697" s="295" t="s">
        <v>531</v>
      </c>
    </row>
    <row r="698" spans="2:13" ht="45" x14ac:dyDescent="0.2">
      <c r="B698" s="285">
        <v>681</v>
      </c>
      <c r="C698" s="144" t="s">
        <v>526</v>
      </c>
      <c r="D698" s="144" t="s">
        <v>304</v>
      </c>
      <c r="E698" s="144" t="s">
        <v>1298</v>
      </c>
      <c r="F698" s="294"/>
      <c r="G698" s="294" t="s">
        <v>473</v>
      </c>
      <c r="H698" s="144" t="s">
        <v>474</v>
      </c>
      <c r="I698" s="144" t="s">
        <v>1299</v>
      </c>
      <c r="J698" s="144">
        <v>10</v>
      </c>
      <c r="K698" s="145">
        <v>62000</v>
      </c>
      <c r="L698" s="144" t="s">
        <v>153</v>
      </c>
      <c r="M698" s="295" t="s">
        <v>531</v>
      </c>
    </row>
    <row r="699" spans="2:13" ht="45" x14ac:dyDescent="0.2">
      <c r="B699" s="285">
        <v>682</v>
      </c>
      <c r="C699" s="144" t="s">
        <v>526</v>
      </c>
      <c r="D699" s="144" t="s">
        <v>304</v>
      </c>
      <c r="E699" s="144" t="s">
        <v>1300</v>
      </c>
      <c r="F699" s="294"/>
      <c r="G699" s="294" t="s">
        <v>473</v>
      </c>
      <c r="H699" s="144" t="s">
        <v>474</v>
      </c>
      <c r="I699" s="144" t="s">
        <v>1276</v>
      </c>
      <c r="J699" s="144">
        <v>10</v>
      </c>
      <c r="K699" s="145">
        <v>4000</v>
      </c>
      <c r="L699" s="144" t="s">
        <v>153</v>
      </c>
      <c r="M699" s="295" t="s">
        <v>531</v>
      </c>
    </row>
    <row r="700" spans="2:13" ht="60" x14ac:dyDescent="0.2">
      <c r="B700" s="285">
        <v>683</v>
      </c>
      <c r="C700" s="144" t="s">
        <v>526</v>
      </c>
      <c r="D700" s="144" t="s">
        <v>304</v>
      </c>
      <c r="E700" s="144" t="s">
        <v>1301</v>
      </c>
      <c r="F700" s="144"/>
      <c r="G700" s="294" t="s">
        <v>473</v>
      </c>
      <c r="H700" s="144" t="s">
        <v>474</v>
      </c>
      <c r="I700" s="144" t="s">
        <v>1302</v>
      </c>
      <c r="J700" s="144">
        <v>20</v>
      </c>
      <c r="K700" s="145">
        <v>4000</v>
      </c>
      <c r="L700" s="144" t="s">
        <v>153</v>
      </c>
      <c r="M700" s="295" t="s">
        <v>531</v>
      </c>
    </row>
    <row r="701" spans="2:13" ht="45" x14ac:dyDescent="0.2">
      <c r="B701" s="285">
        <v>684</v>
      </c>
      <c r="C701" s="144" t="s">
        <v>526</v>
      </c>
      <c r="D701" s="144" t="s">
        <v>304</v>
      </c>
      <c r="E701" s="144" t="s">
        <v>1303</v>
      </c>
      <c r="F701" s="144"/>
      <c r="G701" s="294" t="s">
        <v>473</v>
      </c>
      <c r="H701" s="144" t="s">
        <v>474</v>
      </c>
      <c r="I701" s="144" t="s">
        <v>1276</v>
      </c>
      <c r="J701" s="144">
        <v>100</v>
      </c>
      <c r="K701" s="145">
        <v>30000</v>
      </c>
      <c r="L701" s="144" t="s">
        <v>153</v>
      </c>
      <c r="M701" s="295" t="s">
        <v>531</v>
      </c>
    </row>
    <row r="702" spans="2:13" ht="45" x14ac:dyDescent="0.2">
      <c r="B702" s="285">
        <v>685</v>
      </c>
      <c r="C702" s="144" t="s">
        <v>526</v>
      </c>
      <c r="D702" s="144" t="s">
        <v>304</v>
      </c>
      <c r="E702" s="144" t="s">
        <v>1304</v>
      </c>
      <c r="F702" s="144"/>
      <c r="G702" s="294" t="s">
        <v>473</v>
      </c>
      <c r="H702" s="144" t="s">
        <v>474</v>
      </c>
      <c r="I702" s="144" t="s">
        <v>1276</v>
      </c>
      <c r="J702" s="144">
        <v>15</v>
      </c>
      <c r="K702" s="145">
        <v>62000</v>
      </c>
      <c r="L702" s="144" t="s">
        <v>153</v>
      </c>
      <c r="M702" s="295" t="s">
        <v>531</v>
      </c>
    </row>
    <row r="703" spans="2:13" ht="45" x14ac:dyDescent="0.2">
      <c r="B703" s="285">
        <v>686</v>
      </c>
      <c r="C703" s="144" t="s">
        <v>526</v>
      </c>
      <c r="D703" s="144" t="s">
        <v>304</v>
      </c>
      <c r="E703" s="144" t="s">
        <v>1305</v>
      </c>
      <c r="F703" s="144"/>
      <c r="G703" s="294" t="s">
        <v>473</v>
      </c>
      <c r="H703" s="144" t="s">
        <v>474</v>
      </c>
      <c r="I703" s="144" t="s">
        <v>1306</v>
      </c>
      <c r="J703" s="144">
        <v>20</v>
      </c>
      <c r="K703" s="145">
        <v>62000</v>
      </c>
      <c r="L703" s="144" t="s">
        <v>153</v>
      </c>
      <c r="M703" s="295" t="s">
        <v>531</v>
      </c>
    </row>
    <row r="704" spans="2:13" ht="45" x14ac:dyDescent="0.2">
      <c r="B704" s="285">
        <v>687</v>
      </c>
      <c r="C704" s="144" t="s">
        <v>526</v>
      </c>
      <c r="D704" s="144" t="s">
        <v>304</v>
      </c>
      <c r="E704" s="144" t="s">
        <v>1307</v>
      </c>
      <c r="F704" s="144"/>
      <c r="G704" s="294" t="s">
        <v>473</v>
      </c>
      <c r="H704" s="144" t="s">
        <v>474</v>
      </c>
      <c r="I704" s="144" t="s">
        <v>1276</v>
      </c>
      <c r="J704" s="144">
        <v>20</v>
      </c>
      <c r="K704" s="145">
        <v>62000</v>
      </c>
      <c r="L704" s="144" t="s">
        <v>153</v>
      </c>
      <c r="M704" s="295" t="s">
        <v>531</v>
      </c>
    </row>
    <row r="705" spans="2:13" ht="45" x14ac:dyDescent="0.2">
      <c r="B705" s="285">
        <v>688</v>
      </c>
      <c r="C705" s="144" t="s">
        <v>526</v>
      </c>
      <c r="D705" s="144" t="s">
        <v>304</v>
      </c>
      <c r="E705" s="144" t="s">
        <v>1308</v>
      </c>
      <c r="F705" s="144"/>
      <c r="G705" s="294" t="s">
        <v>473</v>
      </c>
      <c r="H705" s="144" t="s">
        <v>474</v>
      </c>
      <c r="I705" s="144" t="s">
        <v>1309</v>
      </c>
      <c r="J705" s="144">
        <v>150</v>
      </c>
      <c r="K705" s="145">
        <v>62000</v>
      </c>
      <c r="L705" s="144" t="s">
        <v>153</v>
      </c>
      <c r="M705" s="295" t="s">
        <v>531</v>
      </c>
    </row>
    <row r="706" spans="2:13" ht="135" x14ac:dyDescent="0.2">
      <c r="B706" s="285">
        <v>689</v>
      </c>
      <c r="C706" s="144" t="s">
        <v>526</v>
      </c>
      <c r="D706" s="144" t="s">
        <v>304</v>
      </c>
      <c r="E706" s="144" t="s">
        <v>1310</v>
      </c>
      <c r="F706" s="294"/>
      <c r="G706" s="294" t="s">
        <v>473</v>
      </c>
      <c r="H706" s="144" t="s">
        <v>474</v>
      </c>
      <c r="I706" s="144" t="s">
        <v>1311</v>
      </c>
      <c r="J706" s="144">
        <v>2</v>
      </c>
      <c r="K706" s="145">
        <v>1200</v>
      </c>
      <c r="L706" s="144" t="s">
        <v>153</v>
      </c>
      <c r="M706" s="295" t="s">
        <v>531</v>
      </c>
    </row>
    <row r="707" spans="2:13" ht="45" x14ac:dyDescent="0.2">
      <c r="B707" s="285">
        <v>690</v>
      </c>
      <c r="C707" s="144" t="s">
        <v>526</v>
      </c>
      <c r="D707" s="144" t="s">
        <v>304</v>
      </c>
      <c r="E707" s="144" t="s">
        <v>1312</v>
      </c>
      <c r="F707" s="144"/>
      <c r="G707" s="294" t="s">
        <v>473</v>
      </c>
      <c r="H707" s="144" t="s">
        <v>474</v>
      </c>
      <c r="I707" s="144" t="s">
        <v>1276</v>
      </c>
      <c r="J707" s="144">
        <v>250</v>
      </c>
      <c r="K707" s="145">
        <v>62000</v>
      </c>
      <c r="L707" s="144" t="s">
        <v>153</v>
      </c>
      <c r="M707" s="295" t="s">
        <v>531</v>
      </c>
    </row>
    <row r="708" spans="2:13" ht="120" x14ac:dyDescent="0.2">
      <c r="B708" s="285">
        <v>691</v>
      </c>
      <c r="C708" s="144" t="s">
        <v>526</v>
      </c>
      <c r="D708" s="144" t="s">
        <v>304</v>
      </c>
      <c r="E708" s="144" t="s">
        <v>1313</v>
      </c>
      <c r="F708" s="294"/>
      <c r="G708" s="294" t="s">
        <v>473</v>
      </c>
      <c r="H708" s="144" t="s">
        <v>474</v>
      </c>
      <c r="I708" s="144" t="s">
        <v>1314</v>
      </c>
      <c r="J708" s="144">
        <v>1</v>
      </c>
      <c r="K708" s="145">
        <v>7500</v>
      </c>
      <c r="L708" s="144" t="s">
        <v>122</v>
      </c>
      <c r="M708" s="295" t="s">
        <v>531</v>
      </c>
    </row>
    <row r="709" spans="2:13" ht="45" x14ac:dyDescent="0.2">
      <c r="B709" s="285">
        <v>692</v>
      </c>
      <c r="C709" s="144" t="s">
        <v>526</v>
      </c>
      <c r="D709" s="144" t="s">
        <v>304</v>
      </c>
      <c r="E709" s="144" t="s">
        <v>1315</v>
      </c>
      <c r="F709" s="144"/>
      <c r="G709" s="294" t="s">
        <v>473</v>
      </c>
      <c r="H709" s="144" t="s">
        <v>474</v>
      </c>
      <c r="I709" s="144" t="s">
        <v>1316</v>
      </c>
      <c r="J709" s="144">
        <v>1</v>
      </c>
      <c r="K709" s="145">
        <v>20000</v>
      </c>
      <c r="L709" s="144" t="s">
        <v>122</v>
      </c>
      <c r="M709" s="295" t="s">
        <v>531</v>
      </c>
    </row>
    <row r="710" spans="2:13" ht="75" x14ac:dyDescent="0.2">
      <c r="B710" s="285">
        <v>693</v>
      </c>
      <c r="C710" s="144" t="s">
        <v>526</v>
      </c>
      <c r="D710" s="144" t="s">
        <v>304</v>
      </c>
      <c r="E710" s="144" t="s">
        <v>1317</v>
      </c>
      <c r="F710" s="294"/>
      <c r="G710" s="294" t="s">
        <v>473</v>
      </c>
      <c r="H710" s="144" t="s">
        <v>474</v>
      </c>
      <c r="I710" s="144" t="s">
        <v>1318</v>
      </c>
      <c r="J710" s="144">
        <v>300</v>
      </c>
      <c r="K710" s="145">
        <v>62000</v>
      </c>
      <c r="L710" s="144" t="s">
        <v>122</v>
      </c>
      <c r="M710" s="295" t="s">
        <v>531</v>
      </c>
    </row>
    <row r="711" spans="2:13" ht="60" x14ac:dyDescent="0.2">
      <c r="B711" s="285">
        <v>694</v>
      </c>
      <c r="C711" s="144" t="s">
        <v>526</v>
      </c>
      <c r="D711" s="144" t="s">
        <v>304</v>
      </c>
      <c r="E711" s="144" t="s">
        <v>1319</v>
      </c>
      <c r="F711" s="144"/>
      <c r="G711" s="294" t="s">
        <v>473</v>
      </c>
      <c r="H711" s="144" t="s">
        <v>474</v>
      </c>
      <c r="I711" s="144" t="s">
        <v>1320</v>
      </c>
      <c r="J711" s="144">
        <v>7</v>
      </c>
      <c r="K711" s="145">
        <v>62000</v>
      </c>
      <c r="L711" s="144" t="s">
        <v>122</v>
      </c>
      <c r="M711" s="295" t="s">
        <v>531</v>
      </c>
    </row>
    <row r="712" spans="2:13" ht="60" x14ac:dyDescent="0.2">
      <c r="B712" s="285">
        <v>695</v>
      </c>
      <c r="C712" s="144" t="s">
        <v>526</v>
      </c>
      <c r="D712" s="144" t="s">
        <v>304</v>
      </c>
      <c r="E712" s="144" t="s">
        <v>1321</v>
      </c>
      <c r="F712" s="144"/>
      <c r="G712" s="294" t="s">
        <v>473</v>
      </c>
      <c r="H712" s="144" t="s">
        <v>474</v>
      </c>
      <c r="I712" s="144" t="s">
        <v>1322</v>
      </c>
      <c r="J712" s="144" t="s">
        <v>1323</v>
      </c>
      <c r="K712" s="145">
        <v>3600</v>
      </c>
      <c r="L712" s="144" t="s">
        <v>153</v>
      </c>
      <c r="M712" s="295" t="s">
        <v>531</v>
      </c>
    </row>
    <row r="713" spans="2:13" ht="45" x14ac:dyDescent="0.2">
      <c r="B713" s="285">
        <v>696</v>
      </c>
      <c r="C713" s="144" t="s">
        <v>526</v>
      </c>
      <c r="D713" s="144" t="s">
        <v>304</v>
      </c>
      <c r="E713" s="144" t="s">
        <v>1324</v>
      </c>
      <c r="F713" s="144"/>
      <c r="G713" s="294" t="s">
        <v>473</v>
      </c>
      <c r="H713" s="144" t="s">
        <v>474</v>
      </c>
      <c r="I713" s="144" t="s">
        <v>1325</v>
      </c>
      <c r="J713" s="144" t="s">
        <v>1326</v>
      </c>
      <c r="K713" s="145">
        <v>500</v>
      </c>
      <c r="L713" s="144" t="s">
        <v>153</v>
      </c>
      <c r="M713" s="295" t="s">
        <v>531</v>
      </c>
    </row>
    <row r="714" spans="2:13" ht="105" x14ac:dyDescent="0.2">
      <c r="B714" s="285">
        <v>697</v>
      </c>
      <c r="C714" s="144" t="s">
        <v>526</v>
      </c>
      <c r="D714" s="144" t="s">
        <v>304</v>
      </c>
      <c r="E714" s="144" t="s">
        <v>1327</v>
      </c>
      <c r="F714" s="144"/>
      <c r="G714" s="294" t="s">
        <v>473</v>
      </c>
      <c r="H714" s="144" t="s">
        <v>474</v>
      </c>
      <c r="I714" s="144" t="s">
        <v>1328</v>
      </c>
      <c r="J714" s="144" t="s">
        <v>1326</v>
      </c>
      <c r="K714" s="145">
        <v>1296.68</v>
      </c>
      <c r="L714" s="144" t="s">
        <v>153</v>
      </c>
      <c r="M714" s="295" t="s">
        <v>531</v>
      </c>
    </row>
    <row r="715" spans="2:13" ht="45" x14ac:dyDescent="0.2">
      <c r="B715" s="285">
        <v>698</v>
      </c>
      <c r="C715" s="144" t="s">
        <v>526</v>
      </c>
      <c r="D715" s="144" t="s">
        <v>304</v>
      </c>
      <c r="E715" s="144" t="s">
        <v>1329</v>
      </c>
      <c r="F715" s="144"/>
      <c r="G715" s="294" t="s">
        <v>473</v>
      </c>
      <c r="H715" s="144" t="s">
        <v>474</v>
      </c>
      <c r="I715" s="144" t="s">
        <v>1330</v>
      </c>
      <c r="J715" s="144" t="s">
        <v>1331</v>
      </c>
      <c r="K715" s="145">
        <v>1000</v>
      </c>
      <c r="L715" s="144" t="s">
        <v>153</v>
      </c>
      <c r="M715" s="295" t="s">
        <v>531</v>
      </c>
    </row>
    <row r="716" spans="2:13" ht="90" x14ac:dyDescent="0.2">
      <c r="B716" s="285">
        <v>699</v>
      </c>
      <c r="C716" s="144" t="s">
        <v>526</v>
      </c>
      <c r="D716" s="144" t="s">
        <v>304</v>
      </c>
      <c r="E716" s="144" t="s">
        <v>1332</v>
      </c>
      <c r="F716" s="144"/>
      <c r="G716" s="294" t="s">
        <v>473</v>
      </c>
      <c r="H716" s="144" t="s">
        <v>474</v>
      </c>
      <c r="I716" s="144" t="s">
        <v>1333</v>
      </c>
      <c r="J716" s="144" t="s">
        <v>1334</v>
      </c>
      <c r="K716" s="145">
        <v>20000</v>
      </c>
      <c r="L716" s="144" t="s">
        <v>122</v>
      </c>
      <c r="M716" s="295" t="s">
        <v>531</v>
      </c>
    </row>
    <row r="717" spans="2:13" ht="60" x14ac:dyDescent="0.2">
      <c r="B717" s="285">
        <v>700</v>
      </c>
      <c r="C717" s="144" t="s">
        <v>526</v>
      </c>
      <c r="D717" s="144" t="s">
        <v>304</v>
      </c>
      <c r="E717" s="144" t="s">
        <v>1335</v>
      </c>
      <c r="F717" s="144"/>
      <c r="G717" s="294" t="s">
        <v>473</v>
      </c>
      <c r="H717" s="144" t="s">
        <v>474</v>
      </c>
      <c r="I717" s="144" t="s">
        <v>1336</v>
      </c>
      <c r="J717" s="144">
        <v>300</v>
      </c>
      <c r="K717" s="145">
        <v>35000</v>
      </c>
      <c r="L717" s="144" t="s">
        <v>299</v>
      </c>
      <c r="M717" s="295" t="s">
        <v>531</v>
      </c>
    </row>
    <row r="718" spans="2:13" ht="60" x14ac:dyDescent="0.2">
      <c r="B718" s="285">
        <v>701</v>
      </c>
      <c r="C718" s="144" t="s">
        <v>526</v>
      </c>
      <c r="D718" s="144" t="s">
        <v>304</v>
      </c>
      <c r="E718" s="144" t="s">
        <v>1337</v>
      </c>
      <c r="F718" s="144"/>
      <c r="G718" s="294" t="s">
        <v>473</v>
      </c>
      <c r="H718" s="144" t="s">
        <v>474</v>
      </c>
      <c r="I718" s="144" t="s">
        <v>1338</v>
      </c>
      <c r="J718" s="144">
        <v>1</v>
      </c>
      <c r="K718" s="145">
        <v>60000</v>
      </c>
      <c r="L718" s="144" t="s">
        <v>122</v>
      </c>
      <c r="M718" s="295" t="s">
        <v>531</v>
      </c>
    </row>
    <row r="719" spans="2:13" ht="75" x14ac:dyDescent="0.2">
      <c r="B719" s="285">
        <v>702</v>
      </c>
      <c r="C719" s="144" t="s">
        <v>526</v>
      </c>
      <c r="D719" s="144" t="s">
        <v>304</v>
      </c>
      <c r="E719" s="144" t="s">
        <v>1339</v>
      </c>
      <c r="F719" s="144"/>
      <c r="G719" s="294" t="s">
        <v>473</v>
      </c>
      <c r="H719" s="144" t="s">
        <v>474</v>
      </c>
      <c r="I719" s="144" t="s">
        <v>1340</v>
      </c>
      <c r="J719" s="144">
        <v>1</v>
      </c>
      <c r="K719" s="145">
        <v>20000</v>
      </c>
      <c r="L719" s="144" t="s">
        <v>153</v>
      </c>
      <c r="M719" s="295" t="s">
        <v>531</v>
      </c>
    </row>
    <row r="720" spans="2:13" ht="45" x14ac:dyDescent="0.2">
      <c r="B720" s="285">
        <v>703</v>
      </c>
      <c r="C720" s="144" t="s">
        <v>526</v>
      </c>
      <c r="D720" s="144" t="s">
        <v>304</v>
      </c>
      <c r="E720" s="144" t="s">
        <v>1341</v>
      </c>
      <c r="F720" s="294"/>
      <c r="G720" s="294" t="s">
        <v>473</v>
      </c>
      <c r="H720" s="144" t="s">
        <v>474</v>
      </c>
      <c r="I720" s="144" t="s">
        <v>1342</v>
      </c>
      <c r="J720" s="144">
        <v>160</v>
      </c>
      <c r="K720" s="145">
        <v>16000</v>
      </c>
      <c r="L720" s="144" t="s">
        <v>153</v>
      </c>
      <c r="M720" s="295" t="s">
        <v>531</v>
      </c>
    </row>
    <row r="721" spans="2:13" ht="120" x14ac:dyDescent="0.2">
      <c r="B721" s="285">
        <v>704</v>
      </c>
      <c r="C721" s="144" t="s">
        <v>526</v>
      </c>
      <c r="D721" s="144" t="s">
        <v>304</v>
      </c>
      <c r="E721" s="144" t="s">
        <v>1343</v>
      </c>
      <c r="F721" s="144"/>
      <c r="G721" s="294" t="s">
        <v>473</v>
      </c>
      <c r="H721" s="144" t="s">
        <v>474</v>
      </c>
      <c r="I721" s="144" t="s">
        <v>1344</v>
      </c>
      <c r="J721" s="144">
        <v>2</v>
      </c>
      <c r="K721" s="145">
        <v>1035</v>
      </c>
      <c r="L721" s="144" t="s">
        <v>153</v>
      </c>
      <c r="M721" s="295" t="s">
        <v>531</v>
      </c>
    </row>
    <row r="722" spans="2:13" ht="45" x14ac:dyDescent="0.2">
      <c r="B722" s="285">
        <v>705</v>
      </c>
      <c r="C722" s="144" t="s">
        <v>526</v>
      </c>
      <c r="D722" s="144" t="s">
        <v>304</v>
      </c>
      <c r="E722" s="144" t="s">
        <v>1345</v>
      </c>
      <c r="F722" s="144"/>
      <c r="G722" s="294" t="s">
        <v>473</v>
      </c>
      <c r="H722" s="144" t="s">
        <v>474</v>
      </c>
      <c r="I722" s="144" t="s">
        <v>1346</v>
      </c>
      <c r="J722" s="144">
        <v>2</v>
      </c>
      <c r="K722" s="145">
        <v>1014</v>
      </c>
      <c r="L722" s="144" t="s">
        <v>153</v>
      </c>
      <c r="M722" s="295" t="s">
        <v>531</v>
      </c>
    </row>
    <row r="723" spans="2:13" ht="45" x14ac:dyDescent="0.2">
      <c r="B723" s="285">
        <v>706</v>
      </c>
      <c r="C723" s="144" t="s">
        <v>526</v>
      </c>
      <c r="D723" s="144" t="s">
        <v>304</v>
      </c>
      <c r="E723" s="144" t="s">
        <v>1347</v>
      </c>
      <c r="F723" s="144"/>
      <c r="G723" s="294" t="s">
        <v>473</v>
      </c>
      <c r="H723" s="144" t="s">
        <v>474</v>
      </c>
      <c r="I723" s="144" t="s">
        <v>1348</v>
      </c>
      <c r="J723" s="144">
        <v>1</v>
      </c>
      <c r="K723" s="145">
        <v>50000</v>
      </c>
      <c r="L723" s="144" t="s">
        <v>122</v>
      </c>
      <c r="M723" s="295" t="s">
        <v>531</v>
      </c>
    </row>
    <row r="724" spans="2:13" ht="45" x14ac:dyDescent="0.2">
      <c r="B724" s="285">
        <v>707</v>
      </c>
      <c r="C724" s="144" t="s">
        <v>526</v>
      </c>
      <c r="D724" s="144" t="s">
        <v>304</v>
      </c>
      <c r="E724" s="144" t="s">
        <v>1349</v>
      </c>
      <c r="F724" s="144"/>
      <c r="G724" s="294" t="s">
        <v>473</v>
      </c>
      <c r="H724" s="144" t="s">
        <v>474</v>
      </c>
      <c r="I724" s="144" t="s">
        <v>1350</v>
      </c>
      <c r="J724" s="144">
        <v>1</v>
      </c>
      <c r="K724" s="145">
        <v>50000</v>
      </c>
      <c r="L724" s="144" t="s">
        <v>122</v>
      </c>
      <c r="M724" s="295" t="s">
        <v>531</v>
      </c>
    </row>
    <row r="725" spans="2:13" ht="45" x14ac:dyDescent="0.2">
      <c r="B725" s="285">
        <v>708</v>
      </c>
      <c r="C725" s="144" t="s">
        <v>526</v>
      </c>
      <c r="D725" s="144" t="s">
        <v>304</v>
      </c>
      <c r="E725" s="144" t="s">
        <v>1351</v>
      </c>
      <c r="F725" s="144"/>
      <c r="G725" s="294" t="s">
        <v>473</v>
      </c>
      <c r="H725" s="144" t="s">
        <v>474</v>
      </c>
      <c r="I725" s="144" t="s">
        <v>1352</v>
      </c>
      <c r="J725" s="144">
        <v>1</v>
      </c>
      <c r="K725" s="145">
        <v>50000</v>
      </c>
      <c r="L725" s="144" t="s">
        <v>122</v>
      </c>
      <c r="M725" s="295" t="s">
        <v>531</v>
      </c>
    </row>
    <row r="726" spans="2:13" ht="45" x14ac:dyDescent="0.2">
      <c r="B726" s="285">
        <v>709</v>
      </c>
      <c r="C726" s="144" t="s">
        <v>526</v>
      </c>
      <c r="D726" s="144" t="s">
        <v>304</v>
      </c>
      <c r="E726" s="144" t="s">
        <v>1353</v>
      </c>
      <c r="F726" s="294"/>
      <c r="G726" s="294" t="s">
        <v>473</v>
      </c>
      <c r="H726" s="144" t="s">
        <v>474</v>
      </c>
      <c r="I726" s="144" t="s">
        <v>1354</v>
      </c>
      <c r="J726" s="144">
        <v>1</v>
      </c>
      <c r="K726" s="145">
        <v>50000</v>
      </c>
      <c r="L726" s="144" t="s">
        <v>122</v>
      </c>
      <c r="M726" s="295" t="s">
        <v>531</v>
      </c>
    </row>
    <row r="727" spans="2:13" ht="45" x14ac:dyDescent="0.2">
      <c r="B727" s="285">
        <v>710</v>
      </c>
      <c r="C727" s="144" t="s">
        <v>526</v>
      </c>
      <c r="D727" s="144" t="s">
        <v>304</v>
      </c>
      <c r="E727" s="144" t="s">
        <v>1355</v>
      </c>
      <c r="F727" s="144"/>
      <c r="G727" s="294" t="s">
        <v>473</v>
      </c>
      <c r="H727" s="144" t="s">
        <v>474</v>
      </c>
      <c r="I727" s="144" t="s">
        <v>1356</v>
      </c>
      <c r="J727" s="144">
        <v>1</v>
      </c>
      <c r="K727" s="145">
        <v>50000</v>
      </c>
      <c r="L727" s="144" t="s">
        <v>122</v>
      </c>
      <c r="M727" s="295" t="s">
        <v>531</v>
      </c>
    </row>
    <row r="728" spans="2:13" ht="45" x14ac:dyDescent="0.2">
      <c r="B728" s="285">
        <v>711</v>
      </c>
      <c r="C728" s="144" t="s">
        <v>526</v>
      </c>
      <c r="D728" s="144" t="s">
        <v>304</v>
      </c>
      <c r="E728" s="144" t="s">
        <v>1357</v>
      </c>
      <c r="F728" s="144"/>
      <c r="G728" s="294" t="s">
        <v>473</v>
      </c>
      <c r="H728" s="144" t="s">
        <v>474</v>
      </c>
      <c r="I728" s="144" t="s">
        <v>1356</v>
      </c>
      <c r="J728" s="144">
        <v>1</v>
      </c>
      <c r="K728" s="145">
        <v>50000</v>
      </c>
      <c r="L728" s="144" t="s">
        <v>122</v>
      </c>
      <c r="M728" s="295" t="s">
        <v>531</v>
      </c>
    </row>
    <row r="729" spans="2:13" ht="45" x14ac:dyDescent="0.2">
      <c r="B729" s="285">
        <v>712</v>
      </c>
      <c r="C729" s="144" t="s">
        <v>620</v>
      </c>
      <c r="D729" s="144" t="s">
        <v>304</v>
      </c>
      <c r="E729" s="144" t="s">
        <v>1358</v>
      </c>
      <c r="F729" s="144"/>
      <c r="G729" s="294" t="s">
        <v>473</v>
      </c>
      <c r="H729" s="144" t="s">
        <v>474</v>
      </c>
      <c r="I729" s="144" t="s">
        <v>1359</v>
      </c>
      <c r="J729" s="144" t="s">
        <v>1055</v>
      </c>
      <c r="K729" s="145">
        <v>30000</v>
      </c>
      <c r="L729" s="144" t="s">
        <v>153</v>
      </c>
      <c r="M729" s="295" t="s">
        <v>531</v>
      </c>
    </row>
    <row r="730" spans="2:13" ht="120" x14ac:dyDescent="0.2">
      <c r="B730" s="285">
        <v>713</v>
      </c>
      <c r="C730" s="144" t="s">
        <v>526</v>
      </c>
      <c r="D730" s="144" t="s">
        <v>429</v>
      </c>
      <c r="E730" s="144" t="s">
        <v>1360</v>
      </c>
      <c r="F730" s="144"/>
      <c r="G730" s="294" t="s">
        <v>473</v>
      </c>
      <c r="H730" s="144" t="s">
        <v>474</v>
      </c>
      <c r="I730" s="144" t="s">
        <v>1361</v>
      </c>
      <c r="J730" s="144">
        <v>12</v>
      </c>
      <c r="K730" s="145">
        <v>65000</v>
      </c>
      <c r="L730" s="144" t="s">
        <v>122</v>
      </c>
      <c r="M730" s="295" t="s">
        <v>531</v>
      </c>
    </row>
    <row r="731" spans="2:13" ht="45" x14ac:dyDescent="0.2">
      <c r="B731" s="285">
        <v>714</v>
      </c>
      <c r="C731" s="144" t="s">
        <v>526</v>
      </c>
      <c r="D731" s="144" t="s">
        <v>429</v>
      </c>
      <c r="E731" s="144" t="s">
        <v>1362</v>
      </c>
      <c r="F731" s="144"/>
      <c r="G731" s="294" t="s">
        <v>473</v>
      </c>
      <c r="H731" s="144" t="s">
        <v>474</v>
      </c>
      <c r="I731" s="144" t="s">
        <v>1363</v>
      </c>
      <c r="J731" s="144">
        <v>10</v>
      </c>
      <c r="K731" s="145">
        <v>62725.59</v>
      </c>
      <c r="L731" s="144" t="s">
        <v>153</v>
      </c>
      <c r="M731" s="295" t="s">
        <v>531</v>
      </c>
    </row>
    <row r="732" spans="2:13" ht="45" x14ac:dyDescent="0.2">
      <c r="B732" s="285">
        <v>715</v>
      </c>
      <c r="C732" s="144" t="s">
        <v>526</v>
      </c>
      <c r="D732" s="144" t="s">
        <v>429</v>
      </c>
      <c r="E732" s="144" t="s">
        <v>1364</v>
      </c>
      <c r="F732" s="144"/>
      <c r="G732" s="294" t="s">
        <v>473</v>
      </c>
      <c r="H732" s="144" t="s">
        <v>474</v>
      </c>
      <c r="I732" s="144" t="s">
        <v>1363</v>
      </c>
      <c r="J732" s="144">
        <v>2</v>
      </c>
      <c r="K732" s="145">
        <v>62725.59</v>
      </c>
      <c r="L732" s="144" t="s">
        <v>153</v>
      </c>
      <c r="M732" s="295" t="s">
        <v>531</v>
      </c>
    </row>
    <row r="733" spans="2:13" ht="15" x14ac:dyDescent="0.2">
      <c r="B733" s="285"/>
      <c r="C733" s="144"/>
      <c r="D733" s="144"/>
      <c r="E733" s="144"/>
      <c r="F733" s="144"/>
      <c r="G733" s="294"/>
      <c r="H733" s="144"/>
      <c r="I733" s="144"/>
      <c r="J733" s="144"/>
      <c r="K733" s="145"/>
      <c r="L733" s="144"/>
      <c r="M733" s="295"/>
    </row>
    <row r="734" spans="2:13" ht="15" x14ac:dyDescent="0.2">
      <c r="B734" s="285"/>
      <c r="C734" s="144"/>
      <c r="D734" s="144"/>
      <c r="E734" s="144"/>
      <c r="F734" s="144"/>
      <c r="G734" s="294"/>
      <c r="H734" s="144"/>
      <c r="I734" s="144"/>
      <c r="J734" s="144"/>
      <c r="K734" s="145"/>
      <c r="L734" s="144"/>
      <c r="M734" s="295"/>
    </row>
    <row r="735" spans="2:13" ht="15" x14ac:dyDescent="0.2">
      <c r="B735" s="285"/>
      <c r="C735" s="144"/>
      <c r="D735" s="144"/>
      <c r="E735" s="144"/>
      <c r="F735" s="144"/>
      <c r="G735" s="294"/>
      <c r="H735" s="144"/>
      <c r="I735" s="144"/>
      <c r="J735" s="144"/>
      <c r="K735" s="145"/>
      <c r="L735" s="144"/>
      <c r="M735" s="295"/>
    </row>
    <row r="736" spans="2:13" ht="15" x14ac:dyDescent="0.2">
      <c r="B736" s="285"/>
      <c r="C736" s="144"/>
      <c r="D736" s="144"/>
      <c r="E736" s="144"/>
      <c r="F736" s="144"/>
      <c r="G736" s="294"/>
      <c r="H736" s="144"/>
      <c r="I736" s="144"/>
      <c r="J736" s="144"/>
      <c r="K736" s="145"/>
      <c r="L736" s="144"/>
      <c r="M736" s="295"/>
    </row>
    <row r="737" spans="2:13" ht="15" x14ac:dyDescent="0.2">
      <c r="B737" s="285"/>
      <c r="C737" s="144"/>
      <c r="D737" s="144"/>
      <c r="E737" s="144"/>
      <c r="F737" s="144"/>
      <c r="G737" s="294"/>
      <c r="H737" s="144"/>
      <c r="I737" s="144"/>
      <c r="J737" s="144"/>
      <c r="K737" s="145"/>
      <c r="L737" s="144"/>
      <c r="M737" s="295"/>
    </row>
    <row r="738" spans="2:13" ht="15" x14ac:dyDescent="0.2">
      <c r="B738" s="285"/>
      <c r="C738" s="144"/>
      <c r="D738" s="144"/>
      <c r="E738" s="144"/>
      <c r="F738" s="294"/>
      <c r="G738" s="294"/>
      <c r="H738" s="144"/>
      <c r="I738" s="144"/>
      <c r="J738" s="144"/>
      <c r="K738" s="145"/>
      <c r="L738" s="144"/>
      <c r="M738" s="295"/>
    </row>
    <row r="739" spans="2:13" ht="15" x14ac:dyDescent="0.2">
      <c r="B739" s="285"/>
      <c r="C739" s="144"/>
      <c r="D739" s="144"/>
      <c r="E739" s="144"/>
      <c r="F739" s="294"/>
      <c r="G739" s="294"/>
      <c r="H739" s="144"/>
      <c r="I739" s="144"/>
      <c r="J739" s="144"/>
      <c r="K739" s="145"/>
      <c r="L739" s="144"/>
      <c r="M739" s="295"/>
    </row>
    <row r="740" spans="2:13" ht="15" x14ac:dyDescent="0.2">
      <c r="B740" s="285"/>
      <c r="C740" s="144"/>
      <c r="D740" s="144"/>
      <c r="E740" s="144"/>
      <c r="F740" s="144"/>
      <c r="G740" s="294"/>
      <c r="H740" s="144"/>
      <c r="I740" s="144"/>
      <c r="J740" s="144"/>
      <c r="K740" s="145"/>
      <c r="L740" s="144"/>
      <c r="M740" s="295"/>
    </row>
    <row r="741" spans="2:13" ht="15" x14ac:dyDescent="0.2">
      <c r="B741" s="285"/>
      <c r="C741" s="144"/>
      <c r="D741" s="144"/>
      <c r="E741" s="144"/>
      <c r="F741" s="144"/>
      <c r="G741" s="294"/>
      <c r="H741" s="144"/>
      <c r="I741" s="144"/>
      <c r="J741" s="144"/>
      <c r="K741" s="145"/>
      <c r="L741" s="144"/>
      <c r="M741" s="295"/>
    </row>
    <row r="742" spans="2:13" ht="15" x14ac:dyDescent="0.2">
      <c r="B742" s="285"/>
      <c r="C742" s="144"/>
      <c r="D742" s="144"/>
      <c r="E742" s="144"/>
      <c r="F742" s="144"/>
      <c r="G742" s="294"/>
      <c r="H742" s="144"/>
      <c r="I742" s="144"/>
      <c r="J742" s="144"/>
      <c r="K742" s="145"/>
      <c r="L742" s="144"/>
      <c r="M742" s="295"/>
    </row>
    <row r="743" spans="2:13" ht="15" x14ac:dyDescent="0.2">
      <c r="B743" s="285"/>
      <c r="C743" s="144"/>
      <c r="D743" s="144"/>
      <c r="E743" s="144"/>
      <c r="F743" s="144"/>
      <c r="G743" s="294"/>
      <c r="H743" s="144"/>
      <c r="I743" s="144"/>
      <c r="J743" s="144"/>
      <c r="K743" s="145"/>
      <c r="L743" s="144"/>
      <c r="M743" s="295"/>
    </row>
    <row r="744" spans="2:13" ht="15" x14ac:dyDescent="0.2">
      <c r="B744" s="285"/>
      <c r="C744" s="144"/>
      <c r="D744" s="144"/>
      <c r="E744" s="144"/>
      <c r="F744" s="144"/>
      <c r="G744" s="294"/>
      <c r="H744" s="144"/>
      <c r="I744" s="144"/>
      <c r="J744" s="144"/>
      <c r="K744" s="145"/>
      <c r="L744" s="144"/>
      <c r="M744" s="295"/>
    </row>
    <row r="745" spans="2:13" ht="15" x14ac:dyDescent="0.2">
      <c r="B745" s="285"/>
      <c r="C745" s="144"/>
      <c r="D745" s="144"/>
      <c r="E745" s="144"/>
      <c r="F745" s="144"/>
      <c r="G745" s="294"/>
      <c r="H745" s="144"/>
      <c r="I745" s="144"/>
      <c r="J745" s="144"/>
      <c r="K745" s="145"/>
      <c r="L745" s="144"/>
      <c r="M745" s="295"/>
    </row>
    <row r="746" spans="2:13" ht="15" x14ac:dyDescent="0.2">
      <c r="B746" s="285"/>
      <c r="C746" s="144"/>
      <c r="D746" s="144"/>
      <c r="E746" s="144"/>
      <c r="F746" s="294"/>
      <c r="G746" s="294"/>
      <c r="H746" s="144"/>
      <c r="I746" s="144"/>
      <c r="J746" s="144"/>
      <c r="K746" s="145"/>
      <c r="L746" s="144"/>
      <c r="M746" s="295"/>
    </row>
    <row r="747" spans="2:13" ht="15" x14ac:dyDescent="0.2">
      <c r="B747" s="285"/>
      <c r="C747" s="144"/>
      <c r="D747" s="144"/>
      <c r="E747" s="144"/>
      <c r="F747" s="144"/>
      <c r="G747" s="294"/>
      <c r="H747" s="144"/>
      <c r="I747" s="144"/>
      <c r="J747" s="144"/>
      <c r="K747" s="145"/>
      <c r="L747" s="144"/>
      <c r="M747" s="295"/>
    </row>
    <row r="748" spans="2:13" ht="15" x14ac:dyDescent="0.2">
      <c r="B748" s="285"/>
      <c r="C748" s="144"/>
      <c r="D748" s="144"/>
      <c r="E748" s="144"/>
      <c r="F748" s="294"/>
      <c r="G748" s="294"/>
      <c r="H748" s="144"/>
      <c r="I748" s="144"/>
      <c r="J748" s="144"/>
      <c r="K748" s="145"/>
      <c r="L748" s="144"/>
      <c r="M748" s="295"/>
    </row>
    <row r="749" spans="2:13" ht="15" x14ac:dyDescent="0.2">
      <c r="B749" s="285"/>
      <c r="C749" s="144"/>
      <c r="D749" s="144"/>
      <c r="E749" s="144"/>
      <c r="F749" s="144"/>
      <c r="G749" s="294"/>
      <c r="H749" s="144"/>
      <c r="I749" s="144"/>
      <c r="J749" s="144"/>
      <c r="K749" s="145"/>
      <c r="L749" s="144"/>
      <c r="M749" s="295"/>
    </row>
    <row r="750" spans="2:13" ht="15" x14ac:dyDescent="0.2">
      <c r="B750" s="285"/>
      <c r="C750" s="144"/>
      <c r="D750" s="144"/>
      <c r="E750" s="144"/>
      <c r="F750" s="294"/>
      <c r="G750" s="294"/>
      <c r="H750" s="144"/>
      <c r="I750" s="144"/>
      <c r="J750" s="144"/>
      <c r="K750" s="145"/>
      <c r="L750" s="144"/>
      <c r="M750" s="295"/>
    </row>
    <row r="751" spans="2:13" ht="15" x14ac:dyDescent="0.2">
      <c r="B751" s="285"/>
      <c r="C751" s="144"/>
      <c r="D751" s="144"/>
      <c r="E751" s="144"/>
      <c r="F751" s="144"/>
      <c r="G751" s="294"/>
      <c r="H751" s="144"/>
      <c r="I751" s="144"/>
      <c r="J751" s="144"/>
      <c r="K751" s="145"/>
      <c r="L751" s="144"/>
      <c r="M751" s="295"/>
    </row>
    <row r="752" spans="2:13" ht="15" x14ac:dyDescent="0.2">
      <c r="B752" s="285"/>
      <c r="C752" s="144"/>
      <c r="D752" s="144"/>
      <c r="E752" s="144"/>
      <c r="F752" s="144"/>
      <c r="G752" s="294"/>
      <c r="H752" s="144"/>
      <c r="I752" s="144"/>
      <c r="J752" s="144"/>
      <c r="K752" s="145"/>
      <c r="L752" s="144"/>
      <c r="M752" s="295"/>
    </row>
    <row r="753" spans="2:13" ht="15" x14ac:dyDescent="0.2">
      <c r="B753" s="285"/>
      <c r="C753" s="144"/>
      <c r="D753" s="144"/>
      <c r="E753" s="144"/>
      <c r="F753" s="144"/>
      <c r="G753" s="294"/>
      <c r="H753" s="144"/>
      <c r="I753" s="144"/>
      <c r="J753" s="144"/>
      <c r="K753" s="145"/>
      <c r="L753" s="144"/>
      <c r="M753" s="295"/>
    </row>
    <row r="754" spans="2:13" ht="15" x14ac:dyDescent="0.2">
      <c r="B754" s="285"/>
      <c r="C754" s="144"/>
      <c r="D754" s="144"/>
      <c r="E754" s="144"/>
      <c r="F754" s="144"/>
      <c r="G754" s="294"/>
      <c r="H754" s="144"/>
      <c r="I754" s="144"/>
      <c r="J754" s="144"/>
      <c r="K754" s="145"/>
      <c r="L754" s="144"/>
      <c r="M754" s="295"/>
    </row>
    <row r="755" spans="2:13" ht="15" x14ac:dyDescent="0.2">
      <c r="B755" s="285"/>
      <c r="C755" s="144"/>
      <c r="D755" s="144"/>
      <c r="E755" s="144"/>
      <c r="F755" s="144"/>
      <c r="G755" s="294"/>
      <c r="H755" s="144"/>
      <c r="I755" s="144"/>
      <c r="J755" s="144"/>
      <c r="K755" s="145"/>
      <c r="L755" s="144"/>
      <c r="M755" s="295"/>
    </row>
    <row r="756" spans="2:13" ht="15" x14ac:dyDescent="0.2">
      <c r="B756" s="285"/>
      <c r="C756" s="144"/>
      <c r="D756" s="144"/>
      <c r="E756" s="144"/>
      <c r="F756" s="144"/>
      <c r="G756" s="294"/>
      <c r="H756" s="144"/>
      <c r="I756" s="144"/>
      <c r="J756" s="144"/>
      <c r="K756" s="145"/>
      <c r="L756" s="144"/>
      <c r="M756" s="295"/>
    </row>
    <row r="757" spans="2:13" ht="15" x14ac:dyDescent="0.2">
      <c r="B757" s="285"/>
      <c r="C757" s="144"/>
      <c r="D757" s="144"/>
      <c r="E757" s="144"/>
      <c r="F757" s="144"/>
      <c r="G757" s="294"/>
      <c r="H757" s="144"/>
      <c r="I757" s="144"/>
      <c r="J757" s="144"/>
      <c r="K757" s="145"/>
      <c r="L757" s="144"/>
      <c r="M757" s="295"/>
    </row>
    <row r="758" spans="2:13" ht="15" x14ac:dyDescent="0.2">
      <c r="B758" s="285"/>
      <c r="C758" s="144"/>
      <c r="D758" s="144"/>
      <c r="E758" s="144"/>
      <c r="F758" s="144"/>
      <c r="G758" s="294"/>
      <c r="H758" s="144"/>
      <c r="I758" s="144"/>
      <c r="J758" s="144"/>
      <c r="K758" s="145"/>
      <c r="L758" s="144"/>
      <c r="M758" s="295"/>
    </row>
    <row r="759" spans="2:13" ht="15" x14ac:dyDescent="0.2">
      <c r="B759" s="285"/>
      <c r="C759" s="144"/>
      <c r="D759" s="144"/>
      <c r="E759" s="144"/>
      <c r="F759" s="144"/>
      <c r="G759" s="294"/>
      <c r="H759" s="144"/>
      <c r="I759" s="144"/>
      <c r="J759" s="144"/>
      <c r="K759" s="145"/>
      <c r="L759" s="144"/>
      <c r="M759" s="295"/>
    </row>
    <row r="760" spans="2:13" ht="15" x14ac:dyDescent="0.2">
      <c r="B760" s="285"/>
      <c r="C760" s="144"/>
      <c r="D760" s="144"/>
      <c r="E760" s="144"/>
      <c r="F760" s="294"/>
      <c r="G760" s="294"/>
      <c r="H760" s="144"/>
      <c r="I760" s="144"/>
      <c r="J760" s="144"/>
      <c r="K760" s="145"/>
      <c r="L760" s="144"/>
      <c r="M760" s="295"/>
    </row>
    <row r="761" spans="2:13" ht="15" x14ac:dyDescent="0.2">
      <c r="B761" s="285"/>
      <c r="C761" s="144"/>
      <c r="D761" s="144"/>
      <c r="E761" s="144"/>
      <c r="F761" s="144"/>
      <c r="G761" s="294"/>
      <c r="H761" s="144"/>
      <c r="I761" s="144"/>
      <c r="J761" s="144"/>
      <c r="K761" s="145"/>
      <c r="L761" s="144"/>
      <c r="M761" s="295"/>
    </row>
    <row r="762" spans="2:13" ht="15" x14ac:dyDescent="0.2">
      <c r="B762" s="285"/>
      <c r="C762" s="144"/>
      <c r="D762" s="144"/>
      <c r="E762" s="144"/>
      <c r="F762" s="144"/>
      <c r="G762" s="294"/>
      <c r="H762" s="144"/>
      <c r="I762" s="144"/>
      <c r="J762" s="144"/>
      <c r="K762" s="145"/>
      <c r="L762" s="144"/>
      <c r="M762" s="295"/>
    </row>
    <row r="763" spans="2:13" ht="15" x14ac:dyDescent="0.2">
      <c r="B763" s="285"/>
      <c r="C763" s="144"/>
      <c r="D763" s="144"/>
      <c r="E763" s="144"/>
      <c r="F763" s="144"/>
      <c r="G763" s="294"/>
      <c r="H763" s="144"/>
      <c r="I763" s="144"/>
      <c r="J763" s="144"/>
      <c r="K763" s="145"/>
      <c r="L763" s="144"/>
      <c r="M763" s="295"/>
    </row>
    <row r="764" spans="2:13" ht="15" x14ac:dyDescent="0.2">
      <c r="B764" s="285"/>
      <c r="C764" s="144"/>
      <c r="D764" s="144"/>
      <c r="E764" s="144"/>
      <c r="F764" s="144"/>
      <c r="G764" s="294"/>
      <c r="H764" s="144"/>
      <c r="I764" s="144"/>
      <c r="J764" s="144"/>
      <c r="K764" s="145"/>
      <c r="L764" s="144"/>
      <c r="M764" s="295"/>
    </row>
    <row r="765" spans="2:13" ht="15" x14ac:dyDescent="0.2">
      <c r="B765" s="285"/>
      <c r="C765" s="144"/>
      <c r="D765" s="144"/>
      <c r="E765" s="144"/>
      <c r="F765" s="144"/>
      <c r="G765" s="294"/>
      <c r="H765" s="144"/>
      <c r="I765" s="144"/>
      <c r="J765" s="144"/>
      <c r="K765" s="145"/>
      <c r="L765" s="144"/>
      <c r="M765" s="295"/>
    </row>
    <row r="766" spans="2:13" ht="15" x14ac:dyDescent="0.2">
      <c r="B766" s="285"/>
      <c r="C766" s="144"/>
      <c r="D766" s="144"/>
      <c r="E766" s="144"/>
      <c r="F766" s="294"/>
      <c r="G766" s="294"/>
      <c r="H766" s="144"/>
      <c r="I766" s="144"/>
      <c r="J766" s="144"/>
      <c r="K766" s="145"/>
      <c r="L766" s="144"/>
      <c r="M766" s="295"/>
    </row>
    <row r="767" spans="2:13" ht="15" x14ac:dyDescent="0.2">
      <c r="B767" s="285"/>
      <c r="C767" s="144"/>
      <c r="D767" s="144"/>
      <c r="E767" s="144"/>
      <c r="F767" s="144"/>
      <c r="G767" s="294"/>
      <c r="H767" s="144"/>
      <c r="I767" s="144"/>
      <c r="J767" s="144"/>
      <c r="K767" s="145"/>
      <c r="L767" s="144"/>
      <c r="M767" s="295"/>
    </row>
    <row r="768" spans="2:13" ht="15" x14ac:dyDescent="0.2">
      <c r="B768" s="285"/>
      <c r="C768" s="144"/>
      <c r="D768" s="144"/>
      <c r="E768" s="144"/>
      <c r="F768" s="144"/>
      <c r="G768" s="294"/>
      <c r="H768" s="144"/>
      <c r="I768" s="144"/>
      <c r="J768" s="144"/>
      <c r="K768" s="145"/>
      <c r="L768" s="144"/>
      <c r="M768" s="295"/>
    </row>
    <row r="769" spans="2:13" ht="15" x14ac:dyDescent="0.2">
      <c r="B769" s="285"/>
      <c r="C769" s="144"/>
      <c r="D769" s="144"/>
      <c r="E769" s="144"/>
      <c r="F769" s="144"/>
      <c r="G769" s="294"/>
      <c r="H769" s="144"/>
      <c r="I769" s="144"/>
      <c r="J769" s="144"/>
      <c r="K769" s="145"/>
      <c r="L769" s="144"/>
      <c r="M769" s="295"/>
    </row>
    <row r="770" spans="2:13" ht="15" x14ac:dyDescent="0.2">
      <c r="B770" s="285"/>
      <c r="C770" s="144"/>
      <c r="D770" s="144"/>
      <c r="E770" s="144"/>
      <c r="F770" s="144"/>
      <c r="G770" s="294"/>
      <c r="H770" s="144"/>
      <c r="I770" s="144"/>
      <c r="J770" s="144"/>
      <c r="K770" s="145"/>
      <c r="L770" s="144"/>
      <c r="M770" s="295"/>
    </row>
    <row r="771" spans="2:13" ht="15" x14ac:dyDescent="0.2">
      <c r="B771" s="285"/>
      <c r="C771" s="144"/>
      <c r="D771" s="144"/>
      <c r="E771" s="144"/>
      <c r="F771" s="144"/>
      <c r="G771" s="294"/>
      <c r="H771" s="144"/>
      <c r="I771" s="144"/>
      <c r="J771" s="144"/>
      <c r="K771" s="145"/>
      <c r="L771" s="144"/>
      <c r="M771" s="295"/>
    </row>
    <row r="772" spans="2:13" ht="15" x14ac:dyDescent="0.2">
      <c r="B772" s="285"/>
      <c r="C772" s="144"/>
      <c r="D772" s="144"/>
      <c r="E772" s="144"/>
      <c r="F772" s="144"/>
      <c r="G772" s="294"/>
      <c r="H772" s="144"/>
      <c r="I772" s="144"/>
      <c r="J772" s="144"/>
      <c r="K772" s="145"/>
      <c r="L772" s="144"/>
      <c r="M772" s="295"/>
    </row>
    <row r="773" spans="2:13" ht="15" x14ac:dyDescent="0.2">
      <c r="B773" s="285"/>
      <c r="C773" s="294"/>
      <c r="D773" s="294"/>
      <c r="E773" s="294"/>
      <c r="F773" s="294"/>
      <c r="G773" s="294"/>
      <c r="H773" s="294"/>
      <c r="I773" s="294"/>
      <c r="J773" s="294"/>
      <c r="K773" s="297"/>
      <c r="L773" s="294"/>
      <c r="M773" s="295"/>
    </row>
    <row r="774" spans="2:13" ht="15" x14ac:dyDescent="0.2">
      <c r="B774" s="285"/>
      <c r="C774" s="294"/>
      <c r="D774" s="294"/>
      <c r="E774" s="294"/>
      <c r="F774" s="294"/>
      <c r="G774" s="294"/>
      <c r="H774" s="294"/>
      <c r="I774" s="294"/>
      <c r="J774" s="294"/>
      <c r="K774" s="297"/>
      <c r="L774" s="294"/>
      <c r="M774" s="295"/>
    </row>
    <row r="775" spans="2:13" ht="15" x14ac:dyDescent="0.2">
      <c r="B775" s="285"/>
      <c r="C775" s="294"/>
      <c r="D775" s="294"/>
      <c r="E775" s="294"/>
      <c r="F775" s="294"/>
      <c r="G775" s="294"/>
      <c r="H775" s="294"/>
      <c r="I775" s="294"/>
      <c r="J775" s="294"/>
      <c r="K775" s="297"/>
      <c r="L775" s="294"/>
      <c r="M775" s="295"/>
    </row>
    <row r="776" spans="2:13" ht="15" x14ac:dyDescent="0.2">
      <c r="B776" s="285"/>
      <c r="C776" s="294"/>
      <c r="D776" s="294"/>
      <c r="E776" s="294"/>
      <c r="F776" s="294"/>
      <c r="G776" s="294"/>
      <c r="H776" s="294"/>
      <c r="I776" s="294"/>
      <c r="J776" s="294"/>
      <c r="K776" s="297"/>
      <c r="L776" s="294"/>
      <c r="M776" s="295"/>
    </row>
    <row r="777" spans="2:13" ht="15" x14ac:dyDescent="0.2">
      <c r="B777" s="285"/>
      <c r="C777" s="294"/>
      <c r="D777" s="294"/>
      <c r="E777" s="294"/>
      <c r="F777" s="294"/>
      <c r="G777" s="294"/>
      <c r="H777" s="294"/>
      <c r="I777" s="294"/>
      <c r="J777" s="294"/>
      <c r="K777" s="297"/>
      <c r="L777" s="294"/>
      <c r="M777" s="295"/>
    </row>
    <row r="778" spans="2:13" ht="15" x14ac:dyDescent="0.2">
      <c r="B778" s="285"/>
      <c r="C778" s="294"/>
      <c r="D778" s="294"/>
      <c r="E778" s="294"/>
      <c r="F778" s="294"/>
      <c r="G778" s="294"/>
      <c r="H778" s="294"/>
      <c r="I778" s="294"/>
      <c r="J778" s="294"/>
      <c r="K778" s="297"/>
      <c r="L778" s="294"/>
      <c r="M778" s="295"/>
    </row>
    <row r="779" spans="2:13" ht="15" x14ac:dyDescent="0.2">
      <c r="B779" s="285"/>
      <c r="C779" s="294"/>
      <c r="D779" s="294"/>
      <c r="E779" s="294"/>
      <c r="F779" s="294"/>
      <c r="G779" s="294"/>
      <c r="H779" s="294"/>
      <c r="I779" s="294"/>
      <c r="J779" s="294"/>
      <c r="K779" s="297"/>
      <c r="L779" s="294"/>
      <c r="M779" s="295"/>
    </row>
    <row r="780" spans="2:13" ht="15" x14ac:dyDescent="0.2">
      <c r="B780" s="285"/>
      <c r="C780" s="294"/>
      <c r="D780" s="294"/>
      <c r="E780" s="294"/>
      <c r="F780" s="294"/>
      <c r="G780" s="294"/>
      <c r="H780" s="294"/>
      <c r="I780" s="294"/>
      <c r="J780" s="294"/>
      <c r="K780" s="297"/>
      <c r="L780" s="294"/>
      <c r="M780" s="295"/>
    </row>
    <row r="781" spans="2:13" ht="15" x14ac:dyDescent="0.2">
      <c r="B781" s="285"/>
      <c r="C781" s="294"/>
      <c r="D781" s="294"/>
      <c r="E781" s="294"/>
      <c r="F781" s="294"/>
      <c r="G781" s="294"/>
      <c r="H781" s="294"/>
      <c r="I781" s="294"/>
      <c r="J781" s="294"/>
      <c r="K781" s="297"/>
      <c r="L781" s="294"/>
      <c r="M781" s="295"/>
    </row>
    <row r="782" spans="2:13" ht="15" x14ac:dyDescent="0.2">
      <c r="B782" s="285"/>
      <c r="C782" s="294"/>
      <c r="D782" s="294"/>
      <c r="E782" s="294"/>
      <c r="F782" s="294"/>
      <c r="G782" s="294"/>
      <c r="H782" s="294"/>
      <c r="I782" s="294"/>
      <c r="J782" s="294"/>
      <c r="K782" s="297"/>
      <c r="L782" s="294"/>
      <c r="M782" s="295"/>
    </row>
    <row r="783" spans="2:13" ht="15" x14ac:dyDescent="0.2">
      <c r="B783" s="285"/>
      <c r="C783" s="294"/>
      <c r="D783" s="294"/>
      <c r="E783" s="294"/>
      <c r="F783" s="294"/>
      <c r="G783" s="294"/>
      <c r="H783" s="294"/>
      <c r="I783" s="294"/>
      <c r="J783" s="294"/>
      <c r="K783" s="297"/>
      <c r="L783" s="294"/>
      <c r="M783" s="295"/>
    </row>
    <row r="784" spans="2:13" ht="15" x14ac:dyDescent="0.2">
      <c r="B784" s="285"/>
      <c r="C784" s="294"/>
      <c r="D784" s="294"/>
      <c r="E784" s="294"/>
      <c r="F784" s="294"/>
      <c r="G784" s="294"/>
      <c r="H784" s="294"/>
      <c r="I784" s="294"/>
      <c r="J784" s="294"/>
      <c r="K784" s="297"/>
      <c r="L784" s="294"/>
      <c r="M784" s="295"/>
    </row>
    <row r="785" spans="2:13" ht="15" x14ac:dyDescent="0.2">
      <c r="B785" s="285"/>
      <c r="C785" s="294"/>
      <c r="D785" s="294"/>
      <c r="E785" s="294"/>
      <c r="F785" s="294"/>
      <c r="G785" s="294"/>
      <c r="H785" s="294"/>
      <c r="I785" s="294"/>
      <c r="J785" s="294"/>
      <c r="K785" s="297"/>
      <c r="L785" s="294"/>
      <c r="M785" s="295"/>
    </row>
    <row r="786" spans="2:13" ht="15" x14ac:dyDescent="0.2">
      <c r="B786" s="285"/>
      <c r="C786" s="294"/>
      <c r="D786" s="294"/>
      <c r="E786" s="294"/>
      <c r="F786" s="294"/>
      <c r="G786" s="294"/>
      <c r="H786" s="294"/>
      <c r="I786" s="294"/>
      <c r="J786" s="294"/>
      <c r="K786" s="297"/>
      <c r="L786" s="294"/>
      <c r="M786" s="295"/>
    </row>
    <row r="787" spans="2:13" ht="15" x14ac:dyDescent="0.2">
      <c r="B787" s="285"/>
      <c r="C787" s="294"/>
      <c r="D787" s="294"/>
      <c r="E787" s="294"/>
      <c r="F787" s="294"/>
      <c r="G787" s="294"/>
      <c r="H787" s="294"/>
      <c r="I787" s="294"/>
      <c r="J787" s="294"/>
      <c r="K787" s="297"/>
      <c r="L787" s="294"/>
      <c r="M787" s="295"/>
    </row>
    <row r="788" spans="2:13" ht="15" x14ac:dyDescent="0.2">
      <c r="B788" s="285"/>
      <c r="C788" s="294"/>
      <c r="D788" s="294"/>
      <c r="E788" s="294"/>
      <c r="F788" s="294"/>
      <c r="G788" s="294"/>
      <c r="H788" s="294"/>
      <c r="I788" s="294"/>
      <c r="J788" s="294"/>
      <c r="K788" s="297"/>
      <c r="L788" s="294"/>
      <c r="M788" s="295"/>
    </row>
    <row r="789" spans="2:13" ht="15" x14ac:dyDescent="0.2">
      <c r="B789" s="285"/>
      <c r="C789" s="294"/>
      <c r="D789" s="294"/>
      <c r="E789" s="294"/>
      <c r="F789" s="294"/>
      <c r="G789" s="294"/>
      <c r="H789" s="294"/>
      <c r="I789" s="294"/>
      <c r="J789" s="294"/>
      <c r="K789" s="297"/>
      <c r="L789" s="294"/>
      <c r="M789" s="295"/>
    </row>
    <row r="790" spans="2:13" ht="15" x14ac:dyDescent="0.2">
      <c r="B790" s="285"/>
      <c r="C790" s="294"/>
      <c r="D790" s="294"/>
      <c r="E790" s="294"/>
      <c r="F790" s="294"/>
      <c r="G790" s="294"/>
      <c r="H790" s="294"/>
      <c r="I790" s="294"/>
      <c r="J790" s="294"/>
      <c r="K790" s="297"/>
      <c r="L790" s="294"/>
      <c r="M790" s="295"/>
    </row>
    <row r="791" spans="2:13" ht="15" x14ac:dyDescent="0.2">
      <c r="B791" s="285"/>
      <c r="C791" s="294"/>
      <c r="D791" s="294"/>
      <c r="E791" s="294"/>
      <c r="F791" s="294"/>
      <c r="G791" s="294"/>
      <c r="H791" s="294"/>
      <c r="I791" s="294"/>
      <c r="J791" s="294"/>
      <c r="K791" s="297"/>
      <c r="L791" s="294"/>
      <c r="M791" s="295"/>
    </row>
    <row r="792" spans="2:13" ht="15" x14ac:dyDescent="0.2">
      <c r="B792" s="285"/>
      <c r="C792" s="294"/>
      <c r="D792" s="294"/>
      <c r="E792" s="294"/>
      <c r="F792" s="294"/>
      <c r="G792" s="294"/>
      <c r="H792" s="294"/>
      <c r="I792" s="294"/>
      <c r="J792" s="294"/>
      <c r="K792" s="297"/>
      <c r="L792" s="294"/>
      <c r="M792" s="295"/>
    </row>
    <row r="793" spans="2:13" ht="15" x14ac:dyDescent="0.2">
      <c r="B793" s="285"/>
      <c r="C793" s="294"/>
      <c r="D793" s="294"/>
      <c r="E793" s="294"/>
      <c r="F793" s="294"/>
      <c r="G793" s="294"/>
      <c r="H793" s="294"/>
      <c r="I793" s="294"/>
      <c r="J793" s="294"/>
      <c r="K793" s="297"/>
      <c r="L793" s="294"/>
      <c r="M793" s="295"/>
    </row>
    <row r="794" spans="2:13" ht="15" x14ac:dyDescent="0.2">
      <c r="B794" s="285"/>
      <c r="C794" s="294"/>
      <c r="D794" s="294"/>
      <c r="E794" s="294"/>
      <c r="F794" s="294"/>
      <c r="G794" s="294"/>
      <c r="H794" s="294"/>
      <c r="I794" s="294"/>
      <c r="J794" s="294"/>
      <c r="K794" s="297"/>
      <c r="L794" s="294"/>
      <c r="M794" s="295"/>
    </row>
    <row r="795" spans="2:13" ht="15" x14ac:dyDescent="0.2">
      <c r="B795" s="285"/>
      <c r="C795" s="294"/>
      <c r="D795" s="294"/>
      <c r="E795" s="294"/>
      <c r="F795" s="294"/>
      <c r="G795" s="294"/>
      <c r="H795" s="294"/>
      <c r="I795" s="294"/>
      <c r="J795" s="294"/>
      <c r="K795" s="297"/>
      <c r="L795" s="294"/>
      <c r="M795" s="295"/>
    </row>
    <row r="796" spans="2:13" ht="15" x14ac:dyDescent="0.2">
      <c r="B796" s="285"/>
      <c r="C796" s="294"/>
      <c r="D796" s="294"/>
      <c r="E796" s="294"/>
      <c r="F796" s="294"/>
      <c r="G796" s="294"/>
      <c r="H796" s="294"/>
      <c r="I796" s="294"/>
      <c r="J796" s="294"/>
      <c r="K796" s="297"/>
      <c r="L796" s="294"/>
      <c r="M796" s="295"/>
    </row>
    <row r="797" spans="2:13" ht="15" x14ac:dyDescent="0.2">
      <c r="B797" s="285"/>
      <c r="C797" s="294"/>
      <c r="D797" s="294"/>
      <c r="E797" s="294"/>
      <c r="F797" s="294"/>
      <c r="G797" s="294"/>
      <c r="H797" s="294"/>
      <c r="I797" s="294"/>
      <c r="J797" s="294"/>
      <c r="K797" s="297"/>
      <c r="L797" s="294"/>
      <c r="M797" s="295"/>
    </row>
    <row r="798" spans="2:13" ht="15" x14ac:dyDescent="0.2">
      <c r="B798" s="285"/>
      <c r="C798" s="294"/>
      <c r="D798" s="294"/>
      <c r="E798" s="294"/>
      <c r="F798" s="294"/>
      <c r="G798" s="294"/>
      <c r="H798" s="294"/>
      <c r="I798" s="294"/>
      <c r="J798" s="294"/>
      <c r="K798" s="297"/>
      <c r="L798" s="294"/>
      <c r="M798" s="295"/>
    </row>
    <row r="799" spans="2:13" ht="15" x14ac:dyDescent="0.2">
      <c r="B799" s="285"/>
      <c r="C799" s="294"/>
      <c r="D799" s="294"/>
      <c r="E799" s="294"/>
      <c r="F799" s="294"/>
      <c r="G799" s="294"/>
      <c r="H799" s="294"/>
      <c r="I799" s="294"/>
      <c r="J799" s="294"/>
      <c r="K799" s="297"/>
      <c r="L799" s="294"/>
      <c r="M799" s="295"/>
    </row>
    <row r="800" spans="2:13" ht="15" x14ac:dyDescent="0.2">
      <c r="B800" s="285"/>
      <c r="C800" s="294"/>
      <c r="D800" s="294"/>
      <c r="E800" s="294"/>
      <c r="F800" s="294"/>
      <c r="G800" s="294"/>
      <c r="H800" s="294"/>
      <c r="I800" s="294"/>
      <c r="J800" s="294"/>
      <c r="K800" s="297"/>
      <c r="L800" s="294"/>
      <c r="M800" s="295"/>
    </row>
    <row r="801" spans="2:13" ht="15" x14ac:dyDescent="0.2">
      <c r="B801" s="285"/>
      <c r="C801" s="294"/>
      <c r="D801" s="294"/>
      <c r="E801" s="294"/>
      <c r="F801" s="294"/>
      <c r="G801" s="294"/>
      <c r="H801" s="294"/>
      <c r="I801" s="294"/>
      <c r="J801" s="294"/>
      <c r="K801" s="297"/>
      <c r="L801" s="294"/>
      <c r="M801" s="295"/>
    </row>
    <row r="802" spans="2:13" ht="15" x14ac:dyDescent="0.2">
      <c r="B802" s="285"/>
      <c r="C802" s="294"/>
      <c r="D802" s="294"/>
      <c r="E802" s="294"/>
      <c r="F802" s="294"/>
      <c r="G802" s="294"/>
      <c r="H802" s="294"/>
      <c r="I802" s="294"/>
      <c r="J802" s="294"/>
      <c r="K802" s="297"/>
      <c r="L802" s="294"/>
      <c r="M802" s="295"/>
    </row>
    <row r="803" spans="2:13" ht="15" x14ac:dyDescent="0.2">
      <c r="B803" s="285"/>
      <c r="C803" s="294"/>
      <c r="D803" s="294"/>
      <c r="E803" s="294"/>
      <c r="F803" s="294"/>
      <c r="G803" s="294"/>
      <c r="H803" s="294"/>
      <c r="I803" s="294"/>
      <c r="J803" s="294"/>
      <c r="K803" s="297"/>
      <c r="L803" s="294"/>
      <c r="M803" s="295"/>
    </row>
    <row r="804" spans="2:13" ht="15" x14ac:dyDescent="0.2">
      <c r="B804" s="285"/>
      <c r="C804" s="294"/>
      <c r="D804" s="294"/>
      <c r="E804" s="294"/>
      <c r="F804" s="294"/>
      <c r="G804" s="294"/>
      <c r="H804" s="294"/>
      <c r="I804" s="294"/>
      <c r="J804" s="294"/>
      <c r="K804" s="297"/>
      <c r="L804" s="294"/>
      <c r="M804" s="295"/>
    </row>
    <row r="805" spans="2:13" ht="15" x14ac:dyDescent="0.2">
      <c r="B805" s="285"/>
      <c r="C805" s="294"/>
      <c r="D805" s="294"/>
      <c r="E805" s="294"/>
      <c r="F805" s="294"/>
      <c r="G805" s="294"/>
      <c r="H805" s="294"/>
      <c r="I805" s="294"/>
      <c r="J805" s="294"/>
      <c r="K805" s="297"/>
      <c r="L805" s="294"/>
      <c r="M805" s="295"/>
    </row>
    <row r="806" spans="2:13" ht="15" x14ac:dyDescent="0.2">
      <c r="B806" s="285"/>
      <c r="C806" s="294"/>
      <c r="D806" s="294"/>
      <c r="E806" s="294"/>
      <c r="F806" s="294"/>
      <c r="G806" s="294"/>
      <c r="H806" s="294"/>
      <c r="I806" s="294"/>
      <c r="J806" s="294"/>
      <c r="K806" s="297"/>
      <c r="L806" s="294"/>
      <c r="M806" s="295"/>
    </row>
    <row r="807" spans="2:13" ht="15" x14ac:dyDescent="0.2">
      <c r="B807" s="285"/>
      <c r="C807" s="294"/>
      <c r="D807" s="294"/>
      <c r="E807" s="294"/>
      <c r="F807" s="294"/>
      <c r="G807" s="294"/>
      <c r="H807" s="294"/>
      <c r="I807" s="294"/>
      <c r="J807" s="294"/>
      <c r="K807" s="297"/>
      <c r="L807" s="294"/>
      <c r="M807" s="295"/>
    </row>
    <row r="808" spans="2:13" ht="15" x14ac:dyDescent="0.2">
      <c r="B808" s="285"/>
      <c r="C808" s="294"/>
      <c r="D808" s="294"/>
      <c r="E808" s="294"/>
      <c r="F808" s="294"/>
      <c r="G808" s="294"/>
      <c r="H808" s="294"/>
      <c r="I808" s="294"/>
      <c r="J808" s="294"/>
      <c r="K808" s="297"/>
      <c r="L808" s="294"/>
      <c r="M808" s="295"/>
    </row>
    <row r="809" spans="2:13" ht="15" x14ac:dyDescent="0.2">
      <c r="B809" s="285"/>
      <c r="C809" s="294"/>
      <c r="D809" s="294"/>
      <c r="E809" s="294"/>
      <c r="F809" s="294"/>
      <c r="G809" s="294"/>
      <c r="H809" s="294"/>
      <c r="I809" s="294"/>
      <c r="J809" s="294"/>
      <c r="K809" s="297"/>
      <c r="L809" s="294"/>
      <c r="M809" s="295"/>
    </row>
    <row r="810" spans="2:13" ht="15" x14ac:dyDescent="0.2">
      <c r="B810" s="285"/>
      <c r="C810" s="294"/>
      <c r="D810" s="294"/>
      <c r="E810" s="294"/>
      <c r="F810" s="294"/>
      <c r="G810" s="294"/>
      <c r="H810" s="294"/>
      <c r="I810" s="294"/>
      <c r="J810" s="294"/>
      <c r="K810" s="297"/>
      <c r="L810" s="294"/>
      <c r="M810" s="295"/>
    </row>
    <row r="811" spans="2:13" ht="15" x14ac:dyDescent="0.2">
      <c r="B811" s="285"/>
      <c r="C811" s="294"/>
      <c r="D811" s="294"/>
      <c r="E811" s="294"/>
      <c r="F811" s="294"/>
      <c r="G811" s="294"/>
      <c r="H811" s="294"/>
      <c r="I811" s="294"/>
      <c r="J811" s="294"/>
      <c r="K811" s="297"/>
      <c r="L811" s="294"/>
      <c r="M811" s="295"/>
    </row>
    <row r="812" spans="2:13" ht="15" x14ac:dyDescent="0.2">
      <c r="B812" s="285"/>
      <c r="C812" s="294"/>
      <c r="D812" s="294"/>
      <c r="E812" s="294"/>
      <c r="F812" s="294"/>
      <c r="G812" s="294"/>
      <c r="H812" s="294"/>
      <c r="I812" s="294"/>
      <c r="J812" s="294"/>
      <c r="K812" s="297"/>
      <c r="L812" s="294"/>
      <c r="M812" s="295"/>
    </row>
    <row r="813" spans="2:13" ht="15" x14ac:dyDescent="0.2">
      <c r="B813" s="285"/>
      <c r="C813" s="294"/>
      <c r="D813" s="294"/>
      <c r="E813" s="294"/>
      <c r="F813" s="294"/>
      <c r="G813" s="294"/>
      <c r="H813" s="294"/>
      <c r="I813" s="294"/>
      <c r="J813" s="294"/>
      <c r="K813" s="297"/>
      <c r="L813" s="294"/>
      <c r="M813" s="295"/>
    </row>
    <row r="814" spans="2:13" ht="15" x14ac:dyDescent="0.2">
      <c r="B814" s="285"/>
      <c r="C814" s="294"/>
      <c r="D814" s="294"/>
      <c r="E814" s="294"/>
      <c r="F814" s="294"/>
      <c r="G814" s="294"/>
      <c r="H814" s="294"/>
      <c r="I814" s="294"/>
      <c r="J814" s="294"/>
      <c r="K814" s="297"/>
      <c r="L814" s="294"/>
      <c r="M814" s="295"/>
    </row>
    <row r="815" spans="2:13" ht="15" x14ac:dyDescent="0.2">
      <c r="B815" s="285"/>
      <c r="C815" s="294"/>
      <c r="D815" s="294"/>
      <c r="E815" s="294"/>
      <c r="F815" s="294"/>
      <c r="G815" s="294"/>
      <c r="H815" s="294"/>
      <c r="I815" s="294"/>
      <c r="J815" s="294"/>
      <c r="K815" s="297"/>
      <c r="L815" s="294"/>
      <c r="M815" s="295"/>
    </row>
    <row r="816" spans="2:13" ht="15" x14ac:dyDescent="0.2">
      <c r="B816" s="285"/>
      <c r="C816" s="294"/>
      <c r="D816" s="294"/>
      <c r="E816" s="294"/>
      <c r="F816" s="294"/>
      <c r="G816" s="294"/>
      <c r="H816" s="294"/>
      <c r="I816" s="294"/>
      <c r="J816" s="294"/>
      <c r="K816" s="297"/>
      <c r="L816" s="294"/>
      <c r="M816" s="295"/>
    </row>
    <row r="817" spans="2:13" ht="15" x14ac:dyDescent="0.2">
      <c r="B817" s="285"/>
      <c r="C817" s="294"/>
      <c r="D817" s="294"/>
      <c r="E817" s="294"/>
      <c r="F817" s="294"/>
      <c r="G817" s="294"/>
      <c r="H817" s="294"/>
      <c r="I817" s="294"/>
      <c r="J817" s="294"/>
      <c r="K817" s="297"/>
      <c r="L817" s="294"/>
      <c r="M817" s="295"/>
    </row>
    <row r="818" spans="2:13" ht="15" x14ac:dyDescent="0.2">
      <c r="B818" s="285"/>
      <c r="C818" s="294"/>
      <c r="D818" s="294"/>
      <c r="E818" s="294"/>
      <c r="F818" s="294"/>
      <c r="G818" s="294"/>
      <c r="H818" s="294"/>
      <c r="I818" s="294"/>
      <c r="J818" s="294"/>
      <c r="K818" s="297"/>
      <c r="L818" s="294"/>
      <c r="M818" s="295"/>
    </row>
    <row r="819" spans="2:13" ht="15" x14ac:dyDescent="0.2">
      <c r="B819" s="285"/>
      <c r="C819" s="294"/>
      <c r="D819" s="294"/>
      <c r="E819" s="294"/>
      <c r="F819" s="294"/>
      <c r="G819" s="294"/>
      <c r="H819" s="294"/>
      <c r="I819" s="294"/>
      <c r="J819" s="294"/>
      <c r="K819" s="297"/>
      <c r="L819" s="294"/>
      <c r="M819" s="295"/>
    </row>
    <row r="820" spans="2:13" ht="15" x14ac:dyDescent="0.2">
      <c r="B820" s="285"/>
      <c r="C820" s="294"/>
      <c r="D820" s="294"/>
      <c r="E820" s="294"/>
      <c r="F820" s="294"/>
      <c r="G820" s="294"/>
      <c r="H820" s="294"/>
      <c r="I820" s="294"/>
      <c r="J820" s="294"/>
      <c r="K820" s="297"/>
      <c r="L820" s="294"/>
      <c r="M820" s="295"/>
    </row>
    <row r="821" spans="2:13" ht="15" x14ac:dyDescent="0.2">
      <c r="B821" s="285"/>
      <c r="C821" s="294"/>
      <c r="D821" s="294"/>
      <c r="E821" s="294"/>
      <c r="F821" s="294"/>
      <c r="G821" s="294"/>
      <c r="H821" s="294"/>
      <c r="I821" s="294"/>
      <c r="J821" s="294"/>
      <c r="K821" s="297"/>
      <c r="L821" s="294"/>
      <c r="M821" s="295"/>
    </row>
    <row r="822" spans="2:13" ht="15" x14ac:dyDescent="0.2">
      <c r="B822" s="285"/>
      <c r="C822" s="294"/>
      <c r="D822" s="294"/>
      <c r="E822" s="294"/>
      <c r="F822" s="294"/>
      <c r="G822" s="294"/>
      <c r="H822" s="294"/>
      <c r="I822" s="294"/>
      <c r="J822" s="294"/>
      <c r="K822" s="297"/>
      <c r="L822" s="294"/>
      <c r="M822" s="295"/>
    </row>
    <row r="823" spans="2:13" ht="15" x14ac:dyDescent="0.2">
      <c r="B823" s="285"/>
      <c r="C823" s="294"/>
      <c r="D823" s="294"/>
      <c r="E823" s="294"/>
      <c r="F823" s="294"/>
      <c r="G823" s="294"/>
      <c r="H823" s="294"/>
      <c r="I823" s="294"/>
      <c r="J823" s="294"/>
      <c r="K823" s="297"/>
      <c r="L823" s="294"/>
      <c r="M823" s="295"/>
    </row>
    <row r="824" spans="2:13" ht="15" x14ac:dyDescent="0.2">
      <c r="B824" s="285"/>
      <c r="C824" s="294"/>
      <c r="D824" s="294"/>
      <c r="E824" s="294"/>
      <c r="F824" s="294"/>
      <c r="G824" s="294"/>
      <c r="H824" s="294"/>
      <c r="I824" s="294"/>
      <c r="J824" s="294"/>
      <c r="K824" s="297"/>
      <c r="L824" s="294"/>
      <c r="M824" s="295"/>
    </row>
    <row r="825" spans="2:13" ht="15" x14ac:dyDescent="0.2">
      <c r="B825" s="285"/>
      <c r="C825" s="294"/>
      <c r="D825" s="294"/>
      <c r="E825" s="294"/>
      <c r="F825" s="294"/>
      <c r="G825" s="294"/>
      <c r="H825" s="294"/>
      <c r="I825" s="294"/>
      <c r="J825" s="294"/>
      <c r="K825" s="297"/>
      <c r="L825" s="294"/>
      <c r="M825" s="295"/>
    </row>
    <row r="826" spans="2:13" ht="15" x14ac:dyDescent="0.2">
      <c r="B826" s="285"/>
      <c r="C826" s="294"/>
      <c r="D826" s="294"/>
      <c r="E826" s="294"/>
      <c r="F826" s="294"/>
      <c r="G826" s="294"/>
      <c r="H826" s="294"/>
      <c r="I826" s="294"/>
      <c r="J826" s="294"/>
      <c r="K826" s="297"/>
      <c r="L826" s="294"/>
      <c r="M826" s="295"/>
    </row>
    <row r="827" spans="2:13" ht="15" x14ac:dyDescent="0.2">
      <c r="B827" s="285"/>
      <c r="C827" s="294"/>
      <c r="D827" s="294"/>
      <c r="E827" s="294"/>
      <c r="F827" s="294"/>
      <c r="G827" s="294"/>
      <c r="H827" s="294"/>
      <c r="I827" s="294"/>
      <c r="J827" s="294"/>
      <c r="K827" s="297"/>
      <c r="L827" s="294"/>
      <c r="M827" s="295"/>
    </row>
    <row r="828" spans="2:13" ht="15" x14ac:dyDescent="0.2">
      <c r="B828" s="285"/>
      <c r="C828" s="294"/>
      <c r="D828" s="294"/>
      <c r="E828" s="294"/>
      <c r="F828" s="294"/>
      <c r="G828" s="294"/>
      <c r="H828" s="294"/>
      <c r="I828" s="294"/>
      <c r="J828" s="294"/>
      <c r="K828" s="297"/>
      <c r="L828" s="294"/>
      <c r="M828" s="295"/>
    </row>
    <row r="829" spans="2:13" ht="15" x14ac:dyDescent="0.2">
      <c r="B829" s="285"/>
      <c r="C829" s="294"/>
      <c r="D829" s="294"/>
      <c r="E829" s="294"/>
      <c r="F829" s="294"/>
      <c r="G829" s="294"/>
      <c r="H829" s="294"/>
      <c r="I829" s="294"/>
      <c r="J829" s="294"/>
      <c r="K829" s="297"/>
      <c r="L829" s="294"/>
      <c r="M829" s="295"/>
    </row>
    <row r="830" spans="2:13" ht="15" x14ac:dyDescent="0.2">
      <c r="B830" s="285"/>
      <c r="C830" s="294"/>
      <c r="D830" s="294"/>
      <c r="E830" s="294"/>
      <c r="F830" s="294"/>
      <c r="G830" s="294"/>
      <c r="H830" s="294"/>
      <c r="I830" s="294"/>
      <c r="J830" s="294"/>
      <c r="K830" s="297"/>
      <c r="L830" s="294"/>
      <c r="M830" s="295"/>
    </row>
    <row r="831" spans="2:13" ht="15" x14ac:dyDescent="0.2">
      <c r="B831" s="285"/>
      <c r="C831" s="294"/>
      <c r="D831" s="294"/>
      <c r="E831" s="294"/>
      <c r="F831" s="294"/>
      <c r="G831" s="294"/>
      <c r="H831" s="294"/>
      <c r="I831" s="294"/>
      <c r="J831" s="294"/>
      <c r="K831" s="297"/>
      <c r="L831" s="294"/>
      <c r="M831" s="295"/>
    </row>
    <row r="832" spans="2:13" ht="15" x14ac:dyDescent="0.2">
      <c r="B832" s="285"/>
      <c r="C832" s="294"/>
      <c r="D832" s="294"/>
      <c r="E832" s="294"/>
      <c r="F832" s="294"/>
      <c r="G832" s="294"/>
      <c r="H832" s="294"/>
      <c r="I832" s="294"/>
      <c r="J832" s="294"/>
      <c r="K832" s="297"/>
      <c r="L832" s="294"/>
      <c r="M832" s="295"/>
    </row>
    <row r="833" spans="2:13" ht="15" x14ac:dyDescent="0.2">
      <c r="B833" s="285"/>
      <c r="C833" s="294"/>
      <c r="D833" s="294"/>
      <c r="E833" s="294"/>
      <c r="F833" s="294"/>
      <c r="G833" s="294"/>
      <c r="H833" s="294"/>
      <c r="I833" s="294"/>
      <c r="J833" s="294"/>
      <c r="K833" s="297"/>
      <c r="L833" s="294"/>
      <c r="M833" s="295"/>
    </row>
    <row r="834" spans="2:13" ht="15" x14ac:dyDescent="0.2">
      <c r="B834" s="285"/>
      <c r="C834" s="294"/>
      <c r="D834" s="294"/>
      <c r="E834" s="294"/>
      <c r="F834" s="294"/>
      <c r="G834" s="294"/>
      <c r="H834" s="294"/>
      <c r="I834" s="294"/>
      <c r="J834" s="294"/>
      <c r="K834" s="297"/>
      <c r="L834" s="294"/>
      <c r="M834" s="295"/>
    </row>
    <row r="835" spans="2:13" ht="15" x14ac:dyDescent="0.2">
      <c r="B835" s="285"/>
      <c r="C835" s="294"/>
      <c r="D835" s="294"/>
      <c r="E835" s="294"/>
      <c r="F835" s="294"/>
      <c r="G835" s="294"/>
      <c r="H835" s="294"/>
      <c r="I835" s="294"/>
      <c r="J835" s="294"/>
      <c r="K835" s="297"/>
      <c r="L835" s="294"/>
      <c r="M835" s="295"/>
    </row>
    <row r="836" spans="2:13" ht="15" x14ac:dyDescent="0.2">
      <c r="B836" s="285"/>
      <c r="C836" s="294"/>
      <c r="D836" s="294"/>
      <c r="E836" s="294"/>
      <c r="F836" s="294"/>
      <c r="G836" s="294"/>
      <c r="H836" s="294"/>
      <c r="I836" s="294"/>
      <c r="J836" s="294"/>
      <c r="K836" s="297"/>
      <c r="L836" s="294"/>
      <c r="M836" s="295"/>
    </row>
    <row r="837" spans="2:13" ht="15" x14ac:dyDescent="0.2">
      <c r="B837" s="285"/>
      <c r="C837" s="294"/>
      <c r="D837" s="294"/>
      <c r="E837" s="294"/>
      <c r="F837" s="294"/>
      <c r="G837" s="294"/>
      <c r="H837" s="294"/>
      <c r="I837" s="294"/>
      <c r="J837" s="294"/>
      <c r="K837" s="297"/>
      <c r="L837" s="294"/>
      <c r="M837" s="295"/>
    </row>
    <row r="838" spans="2:13" ht="15" x14ac:dyDescent="0.2">
      <c r="B838" s="285"/>
      <c r="C838" s="294"/>
      <c r="D838" s="294"/>
      <c r="E838" s="294"/>
      <c r="F838" s="294"/>
      <c r="G838" s="294"/>
      <c r="H838" s="294"/>
      <c r="I838" s="294"/>
      <c r="J838" s="294"/>
      <c r="K838" s="297"/>
      <c r="L838" s="294"/>
      <c r="M838" s="295"/>
    </row>
    <row r="839" spans="2:13" ht="15" x14ac:dyDescent="0.2">
      <c r="B839" s="285"/>
      <c r="C839" s="294"/>
      <c r="D839" s="294"/>
      <c r="E839" s="294"/>
      <c r="F839" s="294"/>
      <c r="G839" s="294"/>
      <c r="H839" s="294"/>
      <c r="I839" s="294"/>
      <c r="J839" s="294"/>
      <c r="K839" s="297"/>
      <c r="L839" s="294"/>
      <c r="M839" s="295"/>
    </row>
    <row r="840" spans="2:13" ht="15" x14ac:dyDescent="0.2">
      <c r="B840" s="285"/>
      <c r="C840" s="294"/>
      <c r="D840" s="294"/>
      <c r="E840" s="294"/>
      <c r="F840" s="294"/>
      <c r="G840" s="294"/>
      <c r="H840" s="294"/>
      <c r="I840" s="294"/>
      <c r="J840" s="294"/>
      <c r="K840" s="297"/>
      <c r="L840" s="294"/>
      <c r="M840" s="295"/>
    </row>
    <row r="841" spans="2:13" ht="15" x14ac:dyDescent="0.2">
      <c r="B841" s="285"/>
      <c r="C841" s="294"/>
      <c r="D841" s="294"/>
      <c r="E841" s="294"/>
      <c r="F841" s="294"/>
      <c r="G841" s="294"/>
      <c r="H841" s="294"/>
      <c r="I841" s="294"/>
      <c r="J841" s="294"/>
      <c r="K841" s="297"/>
      <c r="L841" s="294"/>
      <c r="M841" s="295"/>
    </row>
    <row r="842" spans="2:13" ht="15" x14ac:dyDescent="0.2">
      <c r="B842" s="285"/>
      <c r="C842" s="294"/>
      <c r="D842" s="294"/>
      <c r="E842" s="294"/>
      <c r="F842" s="294"/>
      <c r="G842" s="294"/>
      <c r="H842" s="294"/>
      <c r="I842" s="294"/>
      <c r="J842" s="294"/>
      <c r="K842" s="297"/>
      <c r="L842" s="294"/>
      <c r="M842" s="295"/>
    </row>
    <row r="843" spans="2:13" ht="15" x14ac:dyDescent="0.2">
      <c r="B843" s="285"/>
      <c r="C843" s="294"/>
      <c r="D843" s="294"/>
      <c r="E843" s="294"/>
      <c r="F843" s="294"/>
      <c r="G843" s="294"/>
      <c r="H843" s="294"/>
      <c r="I843" s="294"/>
      <c r="J843" s="294"/>
      <c r="K843" s="297"/>
      <c r="L843" s="294"/>
      <c r="M843" s="295"/>
    </row>
    <row r="844" spans="2:13" ht="15" x14ac:dyDescent="0.2">
      <c r="B844" s="285"/>
      <c r="C844" s="294"/>
      <c r="D844" s="294"/>
      <c r="E844" s="294"/>
      <c r="F844" s="294"/>
      <c r="G844" s="294"/>
      <c r="H844" s="294"/>
      <c r="I844" s="294"/>
      <c r="J844" s="294"/>
      <c r="K844" s="297"/>
      <c r="L844" s="294"/>
      <c r="M844" s="295"/>
    </row>
    <row r="845" spans="2:13" ht="15" x14ac:dyDescent="0.2">
      <c r="B845" s="285"/>
      <c r="C845" s="294"/>
      <c r="D845" s="294"/>
      <c r="E845" s="294"/>
      <c r="F845" s="294"/>
      <c r="G845" s="294"/>
      <c r="H845" s="294"/>
      <c r="I845" s="294"/>
      <c r="J845" s="294"/>
      <c r="K845" s="297"/>
      <c r="L845" s="294"/>
      <c r="M845" s="295"/>
    </row>
    <row r="846" spans="2:13" ht="15" x14ac:dyDescent="0.2">
      <c r="B846" s="285"/>
      <c r="C846" s="294"/>
      <c r="D846" s="294"/>
      <c r="E846" s="294"/>
      <c r="F846" s="294"/>
      <c r="G846" s="294"/>
      <c r="H846" s="294"/>
      <c r="I846" s="294"/>
      <c r="J846" s="294"/>
      <c r="K846" s="297"/>
      <c r="L846" s="294"/>
      <c r="M846" s="295"/>
    </row>
    <row r="847" spans="2:13" ht="15" x14ac:dyDescent="0.2">
      <c r="B847" s="285"/>
      <c r="C847" s="294"/>
      <c r="D847" s="294"/>
      <c r="E847" s="294"/>
      <c r="F847" s="294"/>
      <c r="G847" s="294"/>
      <c r="H847" s="294"/>
      <c r="I847" s="294"/>
      <c r="J847" s="294"/>
      <c r="K847" s="297"/>
      <c r="L847" s="294"/>
      <c r="M847" s="295"/>
    </row>
    <row r="848" spans="2:13" ht="15" x14ac:dyDescent="0.2">
      <c r="B848" s="285"/>
      <c r="C848" s="294"/>
      <c r="D848" s="294"/>
      <c r="E848" s="294"/>
      <c r="F848" s="294"/>
      <c r="G848" s="294"/>
      <c r="H848" s="294"/>
      <c r="I848" s="294"/>
      <c r="J848" s="294"/>
      <c r="K848" s="297"/>
      <c r="L848" s="294"/>
      <c r="M848" s="295"/>
    </row>
    <row r="849" spans="2:13" ht="15" x14ac:dyDescent="0.2">
      <c r="B849" s="285"/>
      <c r="C849" s="294"/>
      <c r="D849" s="294"/>
      <c r="E849" s="294"/>
      <c r="F849" s="294"/>
      <c r="G849" s="294"/>
      <c r="H849" s="294"/>
      <c r="I849" s="294"/>
      <c r="J849" s="294"/>
      <c r="K849" s="297"/>
      <c r="L849" s="294"/>
      <c r="M849" s="295"/>
    </row>
    <row r="850" spans="2:13" ht="15" x14ac:dyDescent="0.2">
      <c r="B850" s="285"/>
      <c r="C850" s="294"/>
      <c r="D850" s="294"/>
      <c r="E850" s="294"/>
      <c r="F850" s="294"/>
      <c r="G850" s="294"/>
      <c r="H850" s="294"/>
      <c r="I850" s="294"/>
      <c r="J850" s="294"/>
      <c r="K850" s="297"/>
      <c r="L850" s="294"/>
      <c r="M850" s="295"/>
    </row>
    <row r="851" spans="2:13" ht="15" x14ac:dyDescent="0.2">
      <c r="B851" s="285"/>
      <c r="C851" s="294"/>
      <c r="D851" s="294"/>
      <c r="E851" s="294"/>
      <c r="F851" s="294"/>
      <c r="G851" s="294"/>
      <c r="H851" s="294"/>
      <c r="I851" s="294"/>
      <c r="J851" s="294"/>
      <c r="K851" s="297"/>
      <c r="L851" s="294"/>
      <c r="M851" s="295"/>
    </row>
    <row r="852" spans="2:13" ht="15" x14ac:dyDescent="0.2">
      <c r="B852" s="285"/>
      <c r="C852" s="294"/>
      <c r="D852" s="294"/>
      <c r="E852" s="294"/>
      <c r="F852" s="294"/>
      <c r="G852" s="294"/>
      <c r="H852" s="294"/>
      <c r="I852" s="294"/>
      <c r="J852" s="294"/>
      <c r="K852" s="297"/>
      <c r="L852" s="294"/>
      <c r="M852" s="295"/>
    </row>
    <row r="853" spans="2:13" ht="15" x14ac:dyDescent="0.2">
      <c r="B853" s="285"/>
      <c r="C853" s="294"/>
      <c r="D853" s="294"/>
      <c r="E853" s="294"/>
      <c r="F853" s="294"/>
      <c r="G853" s="294"/>
      <c r="H853" s="294"/>
      <c r="I853" s="294"/>
      <c r="J853" s="294"/>
      <c r="K853" s="297"/>
      <c r="L853" s="294"/>
      <c r="M853" s="295"/>
    </row>
    <row r="854" spans="2:13" ht="15" x14ac:dyDescent="0.2">
      <c r="B854" s="285"/>
      <c r="C854" s="294"/>
      <c r="D854" s="294"/>
      <c r="E854" s="294"/>
      <c r="F854" s="294"/>
      <c r="G854" s="294"/>
      <c r="H854" s="294"/>
      <c r="I854" s="294"/>
      <c r="J854" s="294"/>
      <c r="K854" s="297"/>
      <c r="L854" s="294"/>
      <c r="M854" s="295"/>
    </row>
    <row r="855" spans="2:13" ht="15" x14ac:dyDescent="0.2">
      <c r="B855" s="285"/>
      <c r="C855" s="294"/>
      <c r="D855" s="294"/>
      <c r="E855" s="294"/>
      <c r="F855" s="294"/>
      <c r="G855" s="294"/>
      <c r="H855" s="294"/>
      <c r="I855" s="294"/>
      <c r="J855" s="294"/>
      <c r="K855" s="297"/>
      <c r="L855" s="294"/>
      <c r="M855" s="295"/>
    </row>
    <row r="856" spans="2:13" ht="15" x14ac:dyDescent="0.2">
      <c r="B856" s="285"/>
      <c r="C856" s="294"/>
      <c r="D856" s="294"/>
      <c r="E856" s="294"/>
      <c r="F856" s="294"/>
      <c r="G856" s="294"/>
      <c r="H856" s="294"/>
      <c r="I856" s="294"/>
      <c r="J856" s="294"/>
      <c r="K856" s="297"/>
      <c r="L856" s="294"/>
      <c r="M856" s="295"/>
    </row>
    <row r="857" spans="2:13" ht="15" x14ac:dyDescent="0.2">
      <c r="B857" s="285"/>
      <c r="C857" s="294"/>
      <c r="D857" s="294"/>
      <c r="E857" s="294"/>
      <c r="F857" s="294"/>
      <c r="G857" s="294"/>
      <c r="H857" s="294"/>
      <c r="I857" s="294"/>
      <c r="J857" s="294"/>
      <c r="K857" s="297"/>
      <c r="L857" s="294"/>
      <c r="M857" s="295"/>
    </row>
    <row r="858" spans="2:13" ht="15" x14ac:dyDescent="0.2">
      <c r="B858" s="285"/>
      <c r="C858" s="294"/>
      <c r="D858" s="294"/>
      <c r="E858" s="294"/>
      <c r="F858" s="294"/>
      <c r="G858" s="294"/>
      <c r="H858" s="294"/>
      <c r="I858" s="294"/>
      <c r="J858" s="294"/>
      <c r="K858" s="297"/>
      <c r="L858" s="294"/>
      <c r="M858" s="295"/>
    </row>
    <row r="859" spans="2:13" ht="15" x14ac:dyDescent="0.2">
      <c r="B859" s="285"/>
      <c r="C859" s="294"/>
      <c r="D859" s="294"/>
      <c r="E859" s="294"/>
      <c r="F859" s="294"/>
      <c r="G859" s="294"/>
      <c r="H859" s="294"/>
      <c r="I859" s="294"/>
      <c r="J859" s="294"/>
      <c r="K859" s="297"/>
      <c r="L859" s="294"/>
      <c r="M859" s="295"/>
    </row>
    <row r="860" spans="2:13" ht="15" x14ac:dyDescent="0.2">
      <c r="B860" s="285"/>
      <c r="C860" s="294"/>
      <c r="D860" s="294"/>
      <c r="E860" s="294"/>
      <c r="F860" s="294"/>
      <c r="G860" s="294"/>
      <c r="H860" s="294"/>
      <c r="I860" s="294"/>
      <c r="J860" s="294"/>
      <c r="K860" s="297"/>
      <c r="L860" s="294"/>
      <c r="M860" s="295"/>
    </row>
    <row r="861" spans="2:13" ht="15" x14ac:dyDescent="0.2">
      <c r="B861" s="285"/>
      <c r="C861" s="294"/>
      <c r="D861" s="294"/>
      <c r="E861" s="294"/>
      <c r="F861" s="294"/>
      <c r="G861" s="294"/>
      <c r="H861" s="294"/>
      <c r="I861" s="294"/>
      <c r="J861" s="294"/>
      <c r="K861" s="297"/>
      <c r="L861" s="294"/>
      <c r="M861" s="295"/>
    </row>
    <row r="862" spans="2:13" ht="15" x14ac:dyDescent="0.2">
      <c r="B862" s="285"/>
      <c r="C862" s="294"/>
      <c r="D862" s="294"/>
      <c r="E862" s="294"/>
      <c r="F862" s="294"/>
      <c r="G862" s="294"/>
      <c r="H862" s="294"/>
      <c r="I862" s="294"/>
      <c r="J862" s="294"/>
      <c r="K862" s="297"/>
      <c r="L862" s="294"/>
      <c r="M862" s="295"/>
    </row>
    <row r="863" spans="2:13" ht="15" x14ac:dyDescent="0.2">
      <c r="B863" s="285"/>
      <c r="C863" s="294"/>
      <c r="D863" s="294"/>
      <c r="E863" s="294"/>
      <c r="F863" s="294"/>
      <c r="G863" s="294"/>
      <c r="H863" s="294"/>
      <c r="I863" s="294"/>
      <c r="J863" s="294"/>
      <c r="K863" s="297"/>
      <c r="L863" s="294"/>
      <c r="M863" s="295"/>
    </row>
    <row r="864" spans="2:13" ht="15" x14ac:dyDescent="0.2">
      <c r="B864" s="285"/>
      <c r="C864" s="294"/>
      <c r="D864" s="294"/>
      <c r="E864" s="294"/>
      <c r="F864" s="294"/>
      <c r="G864" s="294"/>
      <c r="H864" s="294"/>
      <c r="I864" s="294"/>
      <c r="J864" s="294"/>
      <c r="K864" s="297"/>
      <c r="L864" s="294"/>
      <c r="M864" s="295"/>
    </row>
    <row r="865" spans="2:13" ht="15" x14ac:dyDescent="0.2">
      <c r="B865" s="285"/>
      <c r="C865" s="294"/>
      <c r="D865" s="294"/>
      <c r="E865" s="294"/>
      <c r="F865" s="294"/>
      <c r="G865" s="294"/>
      <c r="H865" s="294"/>
      <c r="I865" s="294"/>
      <c r="J865" s="294"/>
      <c r="K865" s="297"/>
      <c r="L865" s="294"/>
      <c r="M865" s="295"/>
    </row>
    <row r="866" spans="2:13" ht="15" x14ac:dyDescent="0.2">
      <c r="B866" s="285"/>
      <c r="C866" s="294"/>
      <c r="D866" s="294"/>
      <c r="E866" s="294"/>
      <c r="F866" s="294"/>
      <c r="G866" s="294"/>
      <c r="H866" s="294"/>
      <c r="I866" s="294"/>
      <c r="J866" s="294"/>
      <c r="K866" s="297"/>
      <c r="L866" s="294"/>
      <c r="M866" s="295"/>
    </row>
    <row r="867" spans="2:13" ht="15" x14ac:dyDescent="0.2">
      <c r="B867" s="285"/>
      <c r="C867" s="294"/>
      <c r="D867" s="294"/>
      <c r="E867" s="294"/>
      <c r="F867" s="294"/>
      <c r="G867" s="294"/>
      <c r="H867" s="294"/>
      <c r="I867" s="294"/>
      <c r="J867" s="294"/>
      <c r="K867" s="297"/>
      <c r="L867" s="294"/>
      <c r="M867" s="295"/>
    </row>
    <row r="868" spans="2:13" ht="15" x14ac:dyDescent="0.2">
      <c r="B868" s="285"/>
      <c r="C868" s="294"/>
      <c r="D868" s="294"/>
      <c r="E868" s="294"/>
      <c r="F868" s="294"/>
      <c r="G868" s="294"/>
      <c r="H868" s="294"/>
      <c r="I868" s="294"/>
      <c r="J868" s="294"/>
      <c r="K868" s="297"/>
      <c r="L868" s="294"/>
      <c r="M868" s="295"/>
    </row>
    <row r="869" spans="2:13" ht="15" x14ac:dyDescent="0.2">
      <c r="B869" s="285"/>
      <c r="C869" s="294"/>
      <c r="D869" s="294"/>
      <c r="E869" s="294"/>
      <c r="F869" s="294"/>
      <c r="G869" s="294"/>
      <c r="H869" s="294"/>
      <c r="I869" s="294"/>
      <c r="J869" s="294"/>
      <c r="K869" s="297"/>
      <c r="L869" s="294"/>
      <c r="M869" s="295"/>
    </row>
    <row r="870" spans="2:13" ht="15" x14ac:dyDescent="0.2">
      <c r="B870" s="285"/>
      <c r="C870" s="294"/>
      <c r="D870" s="294"/>
      <c r="E870" s="294"/>
      <c r="F870" s="294"/>
      <c r="G870" s="294"/>
      <c r="H870" s="294"/>
      <c r="I870" s="294"/>
      <c r="J870" s="294"/>
      <c r="K870" s="297"/>
      <c r="L870" s="294"/>
      <c r="M870" s="295"/>
    </row>
    <row r="871" spans="2:13" ht="15" x14ac:dyDescent="0.2">
      <c r="B871" s="285"/>
      <c r="C871" s="294"/>
      <c r="D871" s="294"/>
      <c r="E871" s="294"/>
      <c r="F871" s="294"/>
      <c r="G871" s="294"/>
      <c r="H871" s="294"/>
      <c r="I871" s="294"/>
      <c r="J871" s="294"/>
      <c r="K871" s="297"/>
      <c r="L871" s="294"/>
      <c r="M871" s="295"/>
    </row>
    <row r="872" spans="2:13" ht="15" x14ac:dyDescent="0.2">
      <c r="B872" s="285"/>
      <c r="C872" s="294"/>
      <c r="D872" s="294"/>
      <c r="E872" s="294"/>
      <c r="F872" s="294"/>
      <c r="G872" s="294"/>
      <c r="H872" s="294"/>
      <c r="I872" s="294"/>
      <c r="J872" s="294"/>
      <c r="K872" s="297"/>
      <c r="L872" s="294"/>
      <c r="M872" s="295"/>
    </row>
    <row r="873" spans="2:13" ht="15" x14ac:dyDescent="0.2">
      <c r="B873" s="285"/>
      <c r="C873" s="294"/>
      <c r="D873" s="294"/>
      <c r="E873" s="294"/>
      <c r="F873" s="294"/>
      <c r="G873" s="294"/>
      <c r="H873" s="294"/>
      <c r="I873" s="294"/>
      <c r="J873" s="294"/>
      <c r="K873" s="297"/>
      <c r="L873" s="294"/>
      <c r="M873" s="295"/>
    </row>
    <row r="874" spans="2:13" ht="15" x14ac:dyDescent="0.2">
      <c r="B874" s="285"/>
      <c r="C874" s="294"/>
      <c r="D874" s="294"/>
      <c r="E874" s="294"/>
      <c r="F874" s="294"/>
      <c r="G874" s="294"/>
      <c r="H874" s="294"/>
      <c r="I874" s="294"/>
      <c r="J874" s="294"/>
      <c r="K874" s="297"/>
      <c r="L874" s="294"/>
      <c r="M874" s="295"/>
    </row>
    <row r="875" spans="2:13" ht="15" x14ac:dyDescent="0.2">
      <c r="B875" s="285"/>
      <c r="C875" s="294"/>
      <c r="D875" s="294"/>
      <c r="E875" s="294"/>
      <c r="F875" s="294"/>
      <c r="G875" s="294"/>
      <c r="H875" s="294"/>
      <c r="I875" s="294"/>
      <c r="J875" s="294"/>
      <c r="K875" s="297"/>
      <c r="L875" s="294"/>
      <c r="M875" s="295"/>
    </row>
    <row r="876" spans="2:13" ht="15" x14ac:dyDescent="0.2">
      <c r="B876" s="285"/>
      <c r="C876" s="294"/>
      <c r="D876" s="294"/>
      <c r="E876" s="294"/>
      <c r="F876" s="294"/>
      <c r="G876" s="294"/>
      <c r="H876" s="294"/>
      <c r="I876" s="294"/>
      <c r="J876" s="294"/>
      <c r="K876" s="297"/>
      <c r="L876" s="294"/>
      <c r="M876" s="295"/>
    </row>
    <row r="877" spans="2:13" ht="15" x14ac:dyDescent="0.2">
      <c r="B877" s="285"/>
      <c r="C877" s="294"/>
      <c r="D877" s="294"/>
      <c r="E877" s="294"/>
      <c r="F877" s="294"/>
      <c r="G877" s="294"/>
      <c r="H877" s="294"/>
      <c r="I877" s="294"/>
      <c r="J877" s="294"/>
      <c r="K877" s="297"/>
      <c r="L877" s="294"/>
      <c r="M877" s="295"/>
    </row>
    <row r="878" spans="2:13" ht="15" x14ac:dyDescent="0.2">
      <c r="B878" s="285"/>
      <c r="C878" s="294"/>
      <c r="D878" s="294"/>
      <c r="E878" s="294"/>
      <c r="F878" s="294"/>
      <c r="G878" s="294"/>
      <c r="H878" s="294"/>
      <c r="I878" s="294"/>
      <c r="J878" s="294"/>
      <c r="K878" s="297"/>
      <c r="L878" s="294"/>
      <c r="M878" s="295"/>
    </row>
    <row r="879" spans="2:13" ht="15" x14ac:dyDescent="0.2">
      <c r="B879" s="285"/>
      <c r="C879" s="294"/>
      <c r="D879" s="294"/>
      <c r="E879" s="294"/>
      <c r="F879" s="294"/>
      <c r="G879" s="294"/>
      <c r="H879" s="294"/>
      <c r="I879" s="294"/>
      <c r="J879" s="294"/>
      <c r="K879" s="297"/>
      <c r="L879" s="294"/>
      <c r="M879" s="295"/>
    </row>
    <row r="880" spans="2:13" ht="15" x14ac:dyDescent="0.2">
      <c r="B880" s="285"/>
      <c r="C880" s="294"/>
      <c r="D880" s="294"/>
      <c r="E880" s="294"/>
      <c r="F880" s="294"/>
      <c r="G880" s="294"/>
      <c r="H880" s="294"/>
      <c r="I880" s="294"/>
      <c r="J880" s="294"/>
      <c r="K880" s="297"/>
      <c r="L880" s="294"/>
      <c r="M880" s="295"/>
    </row>
    <row r="881" spans="2:13" ht="15" x14ac:dyDescent="0.2">
      <c r="B881" s="285"/>
      <c r="C881" s="294"/>
      <c r="D881" s="294"/>
      <c r="E881" s="294"/>
      <c r="F881" s="294"/>
      <c r="G881" s="294"/>
      <c r="H881" s="294"/>
      <c r="I881" s="294"/>
      <c r="J881" s="294"/>
      <c r="K881" s="297"/>
      <c r="L881" s="294"/>
      <c r="M881" s="295"/>
    </row>
    <row r="882" spans="2:13" ht="15" x14ac:dyDescent="0.2">
      <c r="B882" s="285"/>
      <c r="C882" s="294"/>
      <c r="D882" s="294"/>
      <c r="E882" s="294"/>
      <c r="F882" s="294"/>
      <c r="G882" s="294"/>
      <c r="H882" s="294"/>
      <c r="I882" s="294"/>
      <c r="J882" s="294"/>
      <c r="K882" s="297"/>
      <c r="L882" s="294"/>
      <c r="M882" s="295"/>
    </row>
    <row r="883" spans="2:13" ht="15" x14ac:dyDescent="0.2">
      <c r="B883" s="285"/>
      <c r="C883" s="294"/>
      <c r="D883" s="294"/>
      <c r="E883" s="294"/>
      <c r="F883" s="294"/>
      <c r="G883" s="294"/>
      <c r="H883" s="294"/>
      <c r="I883" s="294"/>
      <c r="J883" s="294"/>
      <c r="K883" s="297"/>
      <c r="L883" s="294"/>
      <c r="M883" s="295"/>
    </row>
    <row r="884" spans="2:13" ht="15" x14ac:dyDescent="0.2">
      <c r="B884" s="285"/>
      <c r="C884" s="294"/>
      <c r="D884" s="294"/>
      <c r="E884" s="294"/>
      <c r="F884" s="294"/>
      <c r="G884" s="294"/>
      <c r="H884" s="294"/>
      <c r="I884" s="294"/>
      <c r="J884" s="294"/>
      <c r="K884" s="297"/>
      <c r="L884" s="294"/>
      <c r="M884" s="295"/>
    </row>
    <row r="885" spans="2:13" ht="15" x14ac:dyDescent="0.2">
      <c r="B885" s="285"/>
      <c r="C885" s="294"/>
      <c r="D885" s="294"/>
      <c r="E885" s="294"/>
      <c r="F885" s="294"/>
      <c r="G885" s="294"/>
      <c r="H885" s="294"/>
      <c r="I885" s="294"/>
      <c r="J885" s="294"/>
      <c r="K885" s="297"/>
      <c r="L885" s="294"/>
      <c r="M885" s="295"/>
    </row>
    <row r="886" spans="2:13" ht="15" x14ac:dyDescent="0.2">
      <c r="B886" s="285"/>
      <c r="C886" s="294"/>
      <c r="D886" s="294"/>
      <c r="E886" s="294"/>
      <c r="F886" s="294"/>
      <c r="G886" s="294"/>
      <c r="H886" s="294"/>
      <c r="I886" s="294"/>
      <c r="J886" s="294"/>
      <c r="K886" s="297"/>
      <c r="L886" s="294"/>
      <c r="M886" s="295"/>
    </row>
    <row r="887" spans="2:13" ht="15" x14ac:dyDescent="0.2">
      <c r="B887" s="285"/>
      <c r="C887" s="294"/>
      <c r="D887" s="294"/>
      <c r="E887" s="294"/>
      <c r="F887" s="294"/>
      <c r="G887" s="294"/>
      <c r="H887" s="294"/>
      <c r="I887" s="294"/>
      <c r="J887" s="294"/>
      <c r="K887" s="297"/>
      <c r="L887" s="294"/>
      <c r="M887" s="295"/>
    </row>
    <row r="888" spans="2:13" ht="15" x14ac:dyDescent="0.2">
      <c r="B888" s="285"/>
      <c r="C888" s="294"/>
      <c r="D888" s="294"/>
      <c r="E888" s="294"/>
      <c r="F888" s="294"/>
      <c r="G888" s="294"/>
      <c r="H888" s="294"/>
      <c r="I888" s="294"/>
      <c r="J888" s="294"/>
      <c r="K888" s="297"/>
      <c r="L888" s="294"/>
      <c r="M888" s="295"/>
    </row>
    <row r="889" spans="2:13" ht="15" x14ac:dyDescent="0.2">
      <c r="B889" s="285"/>
      <c r="C889" s="294"/>
      <c r="D889" s="294"/>
      <c r="E889" s="294"/>
      <c r="F889" s="294"/>
      <c r="G889" s="294"/>
      <c r="H889" s="294"/>
      <c r="I889" s="294"/>
      <c r="J889" s="294"/>
      <c r="K889" s="297"/>
      <c r="L889" s="294"/>
      <c r="M889" s="295"/>
    </row>
    <row r="890" spans="2:13" ht="15" x14ac:dyDescent="0.2">
      <c r="B890" s="285"/>
      <c r="C890" s="294"/>
      <c r="D890" s="294"/>
      <c r="E890" s="294"/>
      <c r="F890" s="294"/>
      <c r="G890" s="294"/>
      <c r="H890" s="294"/>
      <c r="I890" s="294"/>
      <c r="J890" s="294"/>
      <c r="K890" s="297"/>
      <c r="L890" s="294"/>
      <c r="M890" s="295"/>
    </row>
    <row r="891" spans="2:13" ht="15" x14ac:dyDescent="0.2">
      <c r="B891" s="285"/>
      <c r="C891" s="294"/>
      <c r="D891" s="294"/>
      <c r="E891" s="294"/>
      <c r="F891" s="294"/>
      <c r="G891" s="294"/>
      <c r="H891" s="294"/>
      <c r="I891" s="294"/>
      <c r="J891" s="294"/>
      <c r="K891" s="297"/>
      <c r="L891" s="294"/>
      <c r="M891" s="295"/>
    </row>
    <row r="892" spans="2:13" ht="15" x14ac:dyDescent="0.2">
      <c r="B892" s="285"/>
      <c r="C892" s="294"/>
      <c r="D892" s="294"/>
      <c r="E892" s="294"/>
      <c r="F892" s="294"/>
      <c r="G892" s="294"/>
      <c r="H892" s="294"/>
      <c r="I892" s="294"/>
      <c r="J892" s="294"/>
      <c r="K892" s="297"/>
      <c r="L892" s="294"/>
      <c r="M892" s="295"/>
    </row>
    <row r="893" spans="2:13" ht="15" x14ac:dyDescent="0.2">
      <c r="B893" s="285"/>
      <c r="C893" s="294"/>
      <c r="D893" s="294"/>
      <c r="E893" s="294"/>
      <c r="F893" s="294"/>
      <c r="G893" s="294"/>
      <c r="H893" s="294"/>
      <c r="I893" s="294"/>
      <c r="J893" s="294"/>
      <c r="K893" s="297"/>
      <c r="L893" s="294"/>
      <c r="M893" s="295"/>
    </row>
    <row r="894" spans="2:13" ht="15" x14ac:dyDescent="0.2">
      <c r="B894" s="285"/>
      <c r="C894" s="294"/>
      <c r="D894" s="294"/>
      <c r="E894" s="294"/>
      <c r="F894" s="294"/>
      <c r="G894" s="294"/>
      <c r="H894" s="294"/>
      <c r="I894" s="294"/>
      <c r="J894" s="294"/>
      <c r="K894" s="297"/>
      <c r="L894" s="294"/>
      <c r="M894" s="295"/>
    </row>
    <row r="895" spans="2:13" ht="15" x14ac:dyDescent="0.2">
      <c r="B895" s="285"/>
      <c r="C895" s="294"/>
      <c r="D895" s="294"/>
      <c r="E895" s="294"/>
      <c r="F895" s="294"/>
      <c r="G895" s="294"/>
      <c r="H895" s="294"/>
      <c r="I895" s="294"/>
      <c r="J895" s="294"/>
      <c r="K895" s="297"/>
      <c r="L895" s="294"/>
      <c r="M895" s="295"/>
    </row>
    <row r="896" spans="2:13" ht="15" x14ac:dyDescent="0.2">
      <c r="B896" s="285"/>
      <c r="C896" s="294"/>
      <c r="D896" s="294"/>
      <c r="E896" s="294"/>
      <c r="F896" s="294"/>
      <c r="G896" s="294"/>
      <c r="H896" s="294"/>
      <c r="I896" s="294"/>
      <c r="J896" s="294"/>
      <c r="K896" s="297"/>
      <c r="L896" s="294"/>
      <c r="M896" s="295"/>
    </row>
    <row r="897" spans="2:13" ht="15" x14ac:dyDescent="0.2">
      <c r="B897" s="285"/>
      <c r="C897" s="294"/>
      <c r="D897" s="294"/>
      <c r="E897" s="294"/>
      <c r="F897" s="294"/>
      <c r="G897" s="294"/>
      <c r="H897" s="294"/>
      <c r="I897" s="294"/>
      <c r="J897" s="294"/>
      <c r="K897" s="297"/>
      <c r="L897" s="294"/>
      <c r="M897" s="295"/>
    </row>
    <row r="898" spans="2:13" ht="15" x14ac:dyDescent="0.2">
      <c r="B898" s="285"/>
      <c r="C898" s="294"/>
      <c r="D898" s="294"/>
      <c r="E898" s="294"/>
      <c r="F898" s="294"/>
      <c r="G898" s="294"/>
      <c r="H898" s="294"/>
      <c r="I898" s="294"/>
      <c r="J898" s="294"/>
      <c r="K898" s="297"/>
      <c r="L898" s="294"/>
      <c r="M898" s="295"/>
    </row>
    <row r="899" spans="2:13" ht="15" x14ac:dyDescent="0.2">
      <c r="B899" s="285"/>
      <c r="C899" s="294"/>
      <c r="D899" s="294"/>
      <c r="E899" s="294"/>
      <c r="F899" s="294"/>
      <c r="G899" s="294"/>
      <c r="H899" s="294"/>
      <c r="I899" s="294"/>
      <c r="J899" s="294"/>
      <c r="K899" s="297"/>
      <c r="L899" s="294"/>
      <c r="M899" s="295"/>
    </row>
    <row r="900" spans="2:13" ht="15" x14ac:dyDescent="0.2">
      <c r="B900" s="285"/>
      <c r="C900" s="294"/>
      <c r="D900" s="294"/>
      <c r="E900" s="294"/>
      <c r="F900" s="294"/>
      <c r="G900" s="294"/>
      <c r="H900" s="294"/>
      <c r="I900" s="294"/>
      <c r="J900" s="294"/>
      <c r="K900" s="297"/>
      <c r="L900" s="294"/>
      <c r="M900" s="295"/>
    </row>
    <row r="901" spans="2:13" ht="15" x14ac:dyDescent="0.2">
      <c r="B901" s="285"/>
      <c r="C901" s="294"/>
      <c r="D901" s="294"/>
      <c r="E901" s="294"/>
      <c r="F901" s="294"/>
      <c r="G901" s="294"/>
      <c r="H901" s="294"/>
      <c r="I901" s="294"/>
      <c r="J901" s="294"/>
      <c r="K901" s="297"/>
      <c r="L901" s="294"/>
      <c r="M901" s="295"/>
    </row>
    <row r="902" spans="2:13" ht="15" x14ac:dyDescent="0.2">
      <c r="B902" s="285"/>
      <c r="C902" s="294"/>
      <c r="D902" s="294"/>
      <c r="E902" s="294"/>
      <c r="F902" s="294"/>
      <c r="G902" s="294"/>
      <c r="H902" s="294"/>
      <c r="I902" s="294"/>
      <c r="J902" s="294"/>
      <c r="K902" s="297"/>
      <c r="L902" s="294"/>
      <c r="M902" s="295"/>
    </row>
    <row r="903" spans="2:13" ht="15" x14ac:dyDescent="0.2">
      <c r="B903" s="285"/>
      <c r="C903" s="294"/>
      <c r="D903" s="294"/>
      <c r="E903" s="294"/>
      <c r="F903" s="294"/>
      <c r="G903" s="294"/>
      <c r="H903" s="294"/>
      <c r="I903" s="294"/>
      <c r="J903" s="294"/>
      <c r="K903" s="297"/>
      <c r="L903" s="294"/>
      <c r="M903" s="295"/>
    </row>
    <row r="904" spans="2:13" ht="15" x14ac:dyDescent="0.2">
      <c r="B904" s="285"/>
      <c r="C904" s="294"/>
      <c r="D904" s="294"/>
      <c r="E904" s="294"/>
      <c r="F904" s="294"/>
      <c r="G904" s="294"/>
      <c r="H904" s="294"/>
      <c r="I904" s="294"/>
      <c r="J904" s="294"/>
      <c r="K904" s="297"/>
      <c r="L904" s="294"/>
      <c r="M904" s="295"/>
    </row>
    <row r="905" spans="2:13" ht="15" x14ac:dyDescent="0.2">
      <c r="B905" s="285"/>
      <c r="C905" s="294"/>
      <c r="D905" s="294"/>
      <c r="E905" s="294"/>
      <c r="F905" s="294"/>
      <c r="G905" s="294"/>
      <c r="H905" s="294"/>
      <c r="I905" s="294"/>
      <c r="J905" s="294"/>
      <c r="K905" s="297"/>
      <c r="L905" s="294"/>
      <c r="M905" s="295"/>
    </row>
    <row r="906" spans="2:13" ht="15" x14ac:dyDescent="0.2">
      <c r="B906" s="285"/>
      <c r="C906" s="294"/>
      <c r="D906" s="294"/>
      <c r="E906" s="294"/>
      <c r="F906" s="294"/>
      <c r="G906" s="294"/>
      <c r="H906" s="294"/>
      <c r="I906" s="294"/>
      <c r="J906" s="294"/>
      <c r="K906" s="297"/>
      <c r="L906" s="294"/>
      <c r="M906" s="295"/>
    </row>
    <row r="907" spans="2:13" ht="15" x14ac:dyDescent="0.2">
      <c r="B907" s="285"/>
      <c r="C907" s="294"/>
      <c r="D907" s="294"/>
      <c r="E907" s="294"/>
      <c r="F907" s="294"/>
      <c r="G907" s="294"/>
      <c r="H907" s="294"/>
      <c r="I907" s="294"/>
      <c r="J907" s="294"/>
      <c r="K907" s="297"/>
      <c r="L907" s="294"/>
      <c r="M907" s="295"/>
    </row>
    <row r="908" spans="2:13" ht="15" x14ac:dyDescent="0.2">
      <c r="B908" s="285"/>
      <c r="C908" s="294"/>
      <c r="D908" s="294"/>
      <c r="E908" s="294"/>
      <c r="F908" s="294"/>
      <c r="G908" s="294"/>
      <c r="H908" s="294"/>
      <c r="I908" s="294"/>
      <c r="J908" s="294"/>
      <c r="K908" s="297"/>
      <c r="L908" s="294"/>
      <c r="M908" s="295"/>
    </row>
    <row r="909" spans="2:13" ht="15" x14ac:dyDescent="0.2">
      <c r="B909" s="285"/>
      <c r="C909" s="294"/>
      <c r="D909" s="294"/>
      <c r="E909" s="294"/>
      <c r="F909" s="294"/>
      <c r="G909" s="294"/>
      <c r="H909" s="294"/>
      <c r="I909" s="294"/>
      <c r="J909" s="294"/>
      <c r="K909" s="297"/>
      <c r="L909" s="294"/>
      <c r="M909" s="295"/>
    </row>
    <row r="910" spans="2:13" ht="15" x14ac:dyDescent="0.2">
      <c r="B910" s="285"/>
      <c r="C910" s="294"/>
      <c r="D910" s="294"/>
      <c r="E910" s="294"/>
      <c r="F910" s="294"/>
      <c r="G910" s="294"/>
      <c r="H910" s="294"/>
      <c r="I910" s="294"/>
      <c r="J910" s="294"/>
      <c r="K910" s="297"/>
      <c r="L910" s="294"/>
      <c r="M910" s="295"/>
    </row>
    <row r="911" spans="2:13" ht="15" x14ac:dyDescent="0.2">
      <c r="B911" s="285"/>
      <c r="C911" s="294"/>
      <c r="D911" s="294"/>
      <c r="E911" s="294"/>
      <c r="F911" s="294"/>
      <c r="G911" s="294"/>
      <c r="H911" s="294"/>
      <c r="I911" s="294"/>
      <c r="J911" s="294"/>
      <c r="K911" s="297"/>
      <c r="L911" s="294"/>
      <c r="M911" s="295"/>
    </row>
    <row r="912" spans="2:13" ht="15" x14ac:dyDescent="0.2">
      <c r="B912" s="285"/>
      <c r="C912" s="294"/>
      <c r="D912" s="294"/>
      <c r="E912" s="294"/>
      <c r="F912" s="294"/>
      <c r="G912" s="294"/>
      <c r="H912" s="294"/>
      <c r="I912" s="294"/>
      <c r="J912" s="294"/>
      <c r="K912" s="297"/>
      <c r="L912" s="294"/>
      <c r="M912" s="295"/>
    </row>
    <row r="913" spans="2:13" ht="15" x14ac:dyDescent="0.2">
      <c r="B913" s="285"/>
      <c r="C913" s="294"/>
      <c r="D913" s="294"/>
      <c r="E913" s="294"/>
      <c r="F913" s="294"/>
      <c r="G913" s="294"/>
      <c r="H913" s="294"/>
      <c r="I913" s="294"/>
      <c r="J913" s="294"/>
      <c r="K913" s="297"/>
      <c r="L913" s="294"/>
      <c r="M913" s="295"/>
    </row>
    <row r="914" spans="2:13" ht="15" x14ac:dyDescent="0.2">
      <c r="B914" s="285"/>
      <c r="C914" s="294"/>
      <c r="D914" s="294"/>
      <c r="E914" s="294"/>
      <c r="F914" s="294"/>
      <c r="G914" s="294"/>
      <c r="H914" s="294"/>
      <c r="I914" s="294"/>
      <c r="J914" s="294"/>
      <c r="K914" s="297"/>
      <c r="L914" s="294"/>
      <c r="M914" s="295"/>
    </row>
    <row r="915" spans="2:13" ht="15" x14ac:dyDescent="0.2">
      <c r="B915" s="285"/>
      <c r="C915" s="294"/>
      <c r="D915" s="294"/>
      <c r="E915" s="294"/>
      <c r="F915" s="294"/>
      <c r="G915" s="294"/>
      <c r="H915" s="294"/>
      <c r="I915" s="294"/>
      <c r="J915" s="294"/>
      <c r="K915" s="297"/>
      <c r="L915" s="294"/>
      <c r="M915" s="295"/>
    </row>
    <row r="916" spans="2:13" ht="15" x14ac:dyDescent="0.2">
      <c r="B916" s="285"/>
      <c r="C916" s="294"/>
      <c r="D916" s="294"/>
      <c r="E916" s="294"/>
      <c r="F916" s="294"/>
      <c r="G916" s="294"/>
      <c r="H916" s="294"/>
      <c r="I916" s="294"/>
      <c r="J916" s="294"/>
      <c r="K916" s="297"/>
      <c r="L916" s="294"/>
      <c r="M916" s="295"/>
    </row>
    <row r="917" spans="2:13" ht="15" x14ac:dyDescent="0.2">
      <c r="B917" s="285"/>
      <c r="C917" s="294"/>
      <c r="D917" s="294"/>
      <c r="E917" s="294"/>
      <c r="F917" s="294"/>
      <c r="G917" s="294"/>
      <c r="H917" s="294"/>
      <c r="I917" s="294"/>
      <c r="J917" s="294"/>
      <c r="K917" s="297"/>
      <c r="L917" s="294"/>
      <c r="M917" s="295"/>
    </row>
    <row r="918" spans="2:13" ht="15" x14ac:dyDescent="0.2">
      <c r="B918" s="285"/>
      <c r="C918" s="294"/>
      <c r="D918" s="294"/>
      <c r="E918" s="294"/>
      <c r="F918" s="294"/>
      <c r="G918" s="294"/>
      <c r="H918" s="294"/>
      <c r="I918" s="294"/>
      <c r="J918" s="294"/>
      <c r="K918" s="297"/>
      <c r="L918" s="294"/>
      <c r="M918" s="295"/>
    </row>
    <row r="919" spans="2:13" ht="15" x14ac:dyDescent="0.2">
      <c r="B919" s="285"/>
      <c r="C919" s="294"/>
      <c r="D919" s="294"/>
      <c r="E919" s="294"/>
      <c r="F919" s="294"/>
      <c r="G919" s="294"/>
      <c r="H919" s="294"/>
      <c r="I919" s="294"/>
      <c r="J919" s="294"/>
      <c r="K919" s="297"/>
      <c r="L919" s="294"/>
      <c r="M919" s="295"/>
    </row>
    <row r="920" spans="2:13" ht="15" x14ac:dyDescent="0.2">
      <c r="B920" s="285"/>
      <c r="C920" s="294"/>
      <c r="D920" s="294"/>
      <c r="E920" s="294"/>
      <c r="F920" s="294"/>
      <c r="G920" s="294"/>
      <c r="H920" s="294"/>
      <c r="I920" s="294"/>
      <c r="J920" s="294"/>
      <c r="K920" s="297"/>
      <c r="L920" s="294"/>
      <c r="M920" s="295"/>
    </row>
    <row r="921" spans="2:13" ht="15" x14ac:dyDescent="0.2">
      <c r="B921" s="285"/>
      <c r="C921" s="294"/>
      <c r="D921" s="294"/>
      <c r="E921" s="294"/>
      <c r="F921" s="294"/>
      <c r="G921" s="294"/>
      <c r="H921" s="294"/>
      <c r="I921" s="294"/>
      <c r="J921" s="294"/>
      <c r="K921" s="297"/>
      <c r="L921" s="294"/>
      <c r="M921" s="295"/>
    </row>
    <row r="922" spans="2:13" ht="15" x14ac:dyDescent="0.2">
      <c r="B922" s="285"/>
      <c r="C922" s="294"/>
      <c r="D922" s="294"/>
      <c r="E922" s="294"/>
      <c r="F922" s="294"/>
      <c r="G922" s="294"/>
      <c r="H922" s="294"/>
      <c r="I922" s="294"/>
      <c r="J922" s="294"/>
      <c r="K922" s="297"/>
      <c r="L922" s="294"/>
      <c r="M922" s="295"/>
    </row>
    <row r="923" spans="2:13" ht="15" x14ac:dyDescent="0.2">
      <c r="B923" s="285"/>
      <c r="C923" s="294"/>
      <c r="D923" s="294"/>
      <c r="E923" s="294"/>
      <c r="F923" s="294"/>
      <c r="G923" s="294"/>
      <c r="H923" s="294"/>
      <c r="I923" s="294"/>
      <c r="J923" s="294"/>
      <c r="K923" s="297"/>
      <c r="L923" s="294"/>
      <c r="M923" s="295"/>
    </row>
    <row r="924" spans="2:13" ht="15" x14ac:dyDescent="0.2">
      <c r="B924" s="285"/>
      <c r="C924" s="294"/>
      <c r="D924" s="294"/>
      <c r="E924" s="294"/>
      <c r="F924" s="294"/>
      <c r="G924" s="294"/>
      <c r="H924" s="294"/>
      <c r="I924" s="294"/>
      <c r="J924" s="294"/>
      <c r="K924" s="297"/>
      <c r="L924" s="294"/>
      <c r="M924" s="295"/>
    </row>
    <row r="925" spans="2:13" ht="15" x14ac:dyDescent="0.2">
      <c r="B925" s="285"/>
      <c r="C925" s="294"/>
      <c r="D925" s="294"/>
      <c r="E925" s="294"/>
      <c r="F925" s="294"/>
      <c r="G925" s="294"/>
      <c r="H925" s="294"/>
      <c r="I925" s="294"/>
      <c r="J925" s="294"/>
      <c r="K925" s="297"/>
      <c r="L925" s="294"/>
      <c r="M925" s="295"/>
    </row>
    <row r="926" spans="2:13" ht="15" x14ac:dyDescent="0.2">
      <c r="B926" s="285"/>
      <c r="C926" s="294"/>
      <c r="D926" s="294"/>
      <c r="E926" s="294"/>
      <c r="F926" s="294"/>
      <c r="G926" s="294"/>
      <c r="H926" s="294"/>
      <c r="I926" s="294"/>
      <c r="J926" s="294"/>
      <c r="K926" s="297"/>
      <c r="L926" s="294"/>
      <c r="M926" s="295"/>
    </row>
    <row r="927" spans="2:13" ht="15" x14ac:dyDescent="0.2">
      <c r="B927" s="285"/>
      <c r="C927" s="294"/>
      <c r="D927" s="294"/>
      <c r="E927" s="294"/>
      <c r="F927" s="294"/>
      <c r="G927" s="294"/>
      <c r="H927" s="294"/>
      <c r="I927" s="294"/>
      <c r="J927" s="294"/>
      <c r="K927" s="297"/>
      <c r="L927" s="294"/>
      <c r="M927" s="295"/>
    </row>
    <row r="928" spans="2:13" ht="15" x14ac:dyDescent="0.2">
      <c r="B928" s="285"/>
      <c r="C928" s="294"/>
      <c r="D928" s="294"/>
      <c r="E928" s="294"/>
      <c r="F928" s="294"/>
      <c r="G928" s="294"/>
      <c r="H928" s="294"/>
      <c r="I928" s="294"/>
      <c r="J928" s="294"/>
      <c r="K928" s="297"/>
      <c r="L928" s="294"/>
      <c r="M928" s="295"/>
    </row>
    <row r="929" spans="2:13" ht="15" x14ac:dyDescent="0.2">
      <c r="B929" s="285"/>
      <c r="C929" s="294"/>
      <c r="D929" s="294"/>
      <c r="E929" s="294"/>
      <c r="F929" s="294"/>
      <c r="G929" s="294"/>
      <c r="H929" s="294"/>
      <c r="I929" s="294"/>
      <c r="J929" s="294"/>
      <c r="K929" s="297"/>
      <c r="L929" s="294"/>
      <c r="M929" s="295"/>
    </row>
    <row r="930" spans="2:13" ht="15" x14ac:dyDescent="0.2">
      <c r="B930" s="285"/>
      <c r="C930" s="294"/>
      <c r="D930" s="294"/>
      <c r="E930" s="294"/>
      <c r="F930" s="294"/>
      <c r="G930" s="294"/>
      <c r="H930" s="294"/>
      <c r="I930" s="294"/>
      <c r="J930" s="294"/>
      <c r="K930" s="297"/>
      <c r="L930" s="294"/>
      <c r="M930" s="295"/>
    </row>
    <row r="931" spans="2:13" ht="15" x14ac:dyDescent="0.2">
      <c r="B931" s="285"/>
      <c r="C931" s="294"/>
      <c r="D931" s="294"/>
      <c r="E931" s="294"/>
      <c r="F931" s="294"/>
      <c r="G931" s="294"/>
      <c r="H931" s="294"/>
      <c r="I931" s="294"/>
      <c r="J931" s="294"/>
      <c r="K931" s="297"/>
      <c r="L931" s="294"/>
      <c r="M931" s="295"/>
    </row>
    <row r="932" spans="2:13" ht="15" x14ac:dyDescent="0.2">
      <c r="B932" s="285"/>
      <c r="C932" s="294"/>
      <c r="D932" s="294"/>
      <c r="E932" s="294"/>
      <c r="F932" s="294"/>
      <c r="G932" s="294"/>
      <c r="H932" s="294"/>
      <c r="I932" s="294"/>
      <c r="J932" s="294"/>
      <c r="K932" s="297"/>
      <c r="L932" s="294"/>
      <c r="M932" s="295"/>
    </row>
    <row r="933" spans="2:13" ht="15" x14ac:dyDescent="0.2">
      <c r="B933" s="285"/>
      <c r="C933" s="294"/>
      <c r="D933" s="294"/>
      <c r="E933" s="294"/>
      <c r="F933" s="294"/>
      <c r="G933" s="294"/>
      <c r="H933" s="294"/>
      <c r="I933" s="294"/>
      <c r="J933" s="294"/>
      <c r="K933" s="297"/>
      <c r="L933" s="294"/>
      <c r="M933" s="295"/>
    </row>
    <row r="934" spans="2:13" ht="15" x14ac:dyDescent="0.2">
      <c r="B934" s="285"/>
      <c r="C934" s="294"/>
      <c r="D934" s="294"/>
      <c r="E934" s="294"/>
      <c r="F934" s="294"/>
      <c r="G934" s="294"/>
      <c r="H934" s="294"/>
      <c r="I934" s="294"/>
      <c r="J934" s="294"/>
      <c r="K934" s="297"/>
      <c r="L934" s="294"/>
      <c r="M934" s="295"/>
    </row>
    <row r="935" spans="2:13" ht="15" x14ac:dyDescent="0.2">
      <c r="B935" s="285"/>
      <c r="C935" s="294"/>
      <c r="D935" s="294"/>
      <c r="E935" s="294"/>
      <c r="F935" s="294"/>
      <c r="G935" s="294"/>
      <c r="H935" s="294"/>
      <c r="I935" s="294"/>
      <c r="J935" s="294"/>
      <c r="K935" s="297"/>
      <c r="L935" s="294"/>
      <c r="M935" s="295"/>
    </row>
    <row r="936" spans="2:13" ht="15" x14ac:dyDescent="0.2">
      <c r="B936" s="285"/>
      <c r="C936" s="294"/>
      <c r="D936" s="294"/>
      <c r="E936" s="294"/>
      <c r="F936" s="294"/>
      <c r="G936" s="294"/>
      <c r="H936" s="294"/>
      <c r="I936" s="294"/>
      <c r="J936" s="294"/>
      <c r="K936" s="297"/>
      <c r="L936" s="294"/>
      <c r="M936" s="295"/>
    </row>
    <row r="937" spans="2:13" ht="15" x14ac:dyDescent="0.2">
      <c r="B937" s="285"/>
      <c r="C937" s="294"/>
      <c r="D937" s="294"/>
      <c r="E937" s="294"/>
      <c r="F937" s="294"/>
      <c r="G937" s="294"/>
      <c r="H937" s="294"/>
      <c r="I937" s="294"/>
      <c r="J937" s="294"/>
      <c r="K937" s="297"/>
      <c r="L937" s="294"/>
      <c r="M937" s="295"/>
    </row>
    <row r="938" spans="2:13" ht="15" x14ac:dyDescent="0.2">
      <c r="B938" s="285"/>
      <c r="C938" s="294"/>
      <c r="D938" s="294"/>
      <c r="E938" s="294"/>
      <c r="F938" s="294"/>
      <c r="G938" s="294"/>
      <c r="H938" s="294"/>
      <c r="I938" s="294"/>
      <c r="J938" s="294"/>
      <c r="K938" s="297"/>
      <c r="L938" s="294"/>
      <c r="M938" s="295"/>
    </row>
    <row r="939" spans="2:13" ht="15" x14ac:dyDescent="0.2">
      <c r="B939" s="285"/>
      <c r="C939" s="294"/>
      <c r="D939" s="294"/>
      <c r="E939" s="294"/>
      <c r="F939" s="294"/>
      <c r="G939" s="294"/>
      <c r="H939" s="294"/>
      <c r="I939" s="294"/>
      <c r="J939" s="294"/>
      <c r="K939" s="297"/>
      <c r="L939" s="294"/>
      <c r="M939" s="295"/>
    </row>
    <row r="940" spans="2:13" ht="15" x14ac:dyDescent="0.2">
      <c r="B940" s="285"/>
      <c r="C940" s="294"/>
      <c r="D940" s="294"/>
      <c r="E940" s="294"/>
      <c r="F940" s="294"/>
      <c r="G940" s="294"/>
      <c r="H940" s="294"/>
      <c r="I940" s="294"/>
      <c r="J940" s="294"/>
      <c r="K940" s="297"/>
      <c r="L940" s="294"/>
      <c r="M940" s="295"/>
    </row>
    <row r="941" spans="2:13" ht="15" x14ac:dyDescent="0.2">
      <c r="B941" s="285"/>
      <c r="C941" s="294"/>
      <c r="D941" s="294"/>
      <c r="E941" s="294"/>
      <c r="F941" s="294"/>
      <c r="G941" s="294"/>
      <c r="H941" s="294"/>
      <c r="I941" s="294"/>
      <c r="J941" s="294"/>
      <c r="K941" s="297"/>
      <c r="L941" s="294"/>
      <c r="M941" s="295"/>
    </row>
    <row r="942" spans="2:13" ht="15" x14ac:dyDescent="0.2">
      <c r="B942" s="285"/>
      <c r="C942" s="294"/>
      <c r="D942" s="294"/>
      <c r="E942" s="294"/>
      <c r="F942" s="294"/>
      <c r="G942" s="294"/>
      <c r="H942" s="294"/>
      <c r="I942" s="294"/>
      <c r="J942" s="294"/>
      <c r="K942" s="297"/>
      <c r="L942" s="294"/>
      <c r="M942" s="295"/>
    </row>
    <row r="943" spans="2:13" ht="15" x14ac:dyDescent="0.2">
      <c r="B943" s="285"/>
      <c r="C943" s="294"/>
      <c r="D943" s="294"/>
      <c r="E943" s="294"/>
      <c r="F943" s="294"/>
      <c r="G943" s="294"/>
      <c r="H943" s="294"/>
      <c r="I943" s="294"/>
      <c r="J943" s="294"/>
      <c r="K943" s="297"/>
      <c r="L943" s="294"/>
      <c r="M943" s="295"/>
    </row>
    <row r="944" spans="2:13" ht="15" x14ac:dyDescent="0.2">
      <c r="B944" s="285"/>
      <c r="C944" s="294"/>
      <c r="D944" s="294"/>
      <c r="E944" s="294"/>
      <c r="F944" s="294"/>
      <c r="G944" s="294"/>
      <c r="H944" s="294"/>
      <c r="I944" s="294"/>
      <c r="J944" s="294"/>
      <c r="K944" s="297"/>
      <c r="L944" s="294"/>
      <c r="M944" s="295"/>
    </row>
    <row r="945" spans="2:13" ht="15" x14ac:dyDescent="0.2">
      <c r="B945" s="285"/>
      <c r="C945" s="294"/>
      <c r="D945" s="294"/>
      <c r="E945" s="294"/>
      <c r="F945" s="294"/>
      <c r="G945" s="294"/>
      <c r="H945" s="294"/>
      <c r="I945" s="294"/>
      <c r="J945" s="294"/>
      <c r="K945" s="297"/>
      <c r="L945" s="294"/>
      <c r="M945" s="295"/>
    </row>
    <row r="946" spans="2:13" ht="15" x14ac:dyDescent="0.2">
      <c r="B946" s="285"/>
      <c r="C946" s="294"/>
      <c r="D946" s="294"/>
      <c r="E946" s="294"/>
      <c r="F946" s="294"/>
      <c r="G946" s="294"/>
      <c r="H946" s="294"/>
      <c r="I946" s="294"/>
      <c r="J946" s="294"/>
      <c r="K946" s="297"/>
      <c r="L946" s="294"/>
      <c r="M946" s="295"/>
    </row>
    <row r="947" spans="2:13" ht="15" x14ac:dyDescent="0.2">
      <c r="B947" s="285"/>
      <c r="C947" s="294"/>
      <c r="D947" s="294"/>
      <c r="E947" s="294"/>
      <c r="F947" s="294"/>
      <c r="G947" s="294"/>
      <c r="H947" s="294"/>
      <c r="I947" s="294"/>
      <c r="J947" s="294"/>
      <c r="K947" s="297"/>
      <c r="L947" s="294"/>
      <c r="M947" s="295"/>
    </row>
    <row r="948" spans="2:13" ht="15" x14ac:dyDescent="0.2">
      <c r="B948" s="285"/>
      <c r="C948" s="294"/>
      <c r="D948" s="294"/>
      <c r="E948" s="294"/>
      <c r="F948" s="294"/>
      <c r="G948" s="294"/>
      <c r="H948" s="294"/>
      <c r="I948" s="294"/>
      <c r="J948" s="294"/>
      <c r="K948" s="297"/>
      <c r="L948" s="294"/>
      <c r="M948" s="295"/>
    </row>
    <row r="949" spans="2:13" ht="15" x14ac:dyDescent="0.2">
      <c r="B949" s="285"/>
      <c r="C949" s="294"/>
      <c r="D949" s="294"/>
      <c r="E949" s="294"/>
      <c r="F949" s="294"/>
      <c r="G949" s="294"/>
      <c r="H949" s="294"/>
      <c r="I949" s="294"/>
      <c r="J949" s="294"/>
      <c r="K949" s="297"/>
      <c r="L949" s="294"/>
      <c r="M949" s="295"/>
    </row>
    <row r="950" spans="2:13" ht="15" x14ac:dyDescent="0.2">
      <c r="B950" s="285"/>
      <c r="C950" s="294"/>
      <c r="D950" s="294"/>
      <c r="E950" s="294"/>
      <c r="F950" s="294"/>
      <c r="G950" s="294"/>
      <c r="H950" s="294"/>
      <c r="I950" s="294"/>
      <c r="J950" s="294"/>
      <c r="K950" s="297"/>
      <c r="L950" s="294"/>
      <c r="M950" s="295"/>
    </row>
    <row r="951" spans="2:13" ht="15" x14ac:dyDescent="0.2">
      <c r="B951" s="285"/>
      <c r="C951" s="294"/>
      <c r="D951" s="294"/>
      <c r="E951" s="294"/>
      <c r="F951" s="294"/>
      <c r="G951" s="294"/>
      <c r="H951" s="294"/>
      <c r="I951" s="294"/>
      <c r="J951" s="294"/>
      <c r="K951" s="297"/>
      <c r="L951" s="294"/>
      <c r="M951" s="295"/>
    </row>
    <row r="952" spans="2:13" ht="15" x14ac:dyDescent="0.2">
      <c r="B952" s="285"/>
      <c r="C952" s="294"/>
      <c r="D952" s="294"/>
      <c r="E952" s="294"/>
      <c r="F952" s="294"/>
      <c r="G952" s="294"/>
      <c r="H952" s="294"/>
      <c r="I952" s="294"/>
      <c r="J952" s="294"/>
      <c r="K952" s="297"/>
      <c r="L952" s="294"/>
      <c r="M952" s="295"/>
    </row>
    <row r="953" spans="2:13" ht="15" x14ac:dyDescent="0.2">
      <c r="B953" s="285"/>
      <c r="C953" s="294"/>
      <c r="D953" s="294"/>
      <c r="E953" s="294"/>
      <c r="F953" s="294"/>
      <c r="G953" s="294"/>
      <c r="H953" s="294"/>
      <c r="I953" s="294"/>
      <c r="J953" s="294"/>
      <c r="K953" s="297"/>
      <c r="L953" s="294"/>
      <c r="M953" s="295"/>
    </row>
    <row r="954" spans="2:13" ht="15" x14ac:dyDescent="0.2">
      <c r="B954" s="285"/>
      <c r="C954" s="294"/>
      <c r="D954" s="294"/>
      <c r="E954" s="294"/>
      <c r="F954" s="294"/>
      <c r="G954" s="294"/>
      <c r="H954" s="294"/>
      <c r="I954" s="294"/>
      <c r="J954" s="294"/>
      <c r="K954" s="297"/>
      <c r="L954" s="294"/>
      <c r="M954" s="295"/>
    </row>
    <row r="955" spans="2:13" ht="15" x14ac:dyDescent="0.2">
      <c r="B955" s="285"/>
      <c r="C955" s="294"/>
      <c r="D955" s="294"/>
      <c r="E955" s="294"/>
      <c r="F955" s="294"/>
      <c r="G955" s="294"/>
      <c r="H955" s="294"/>
      <c r="I955" s="294"/>
      <c r="J955" s="294"/>
      <c r="K955" s="297"/>
      <c r="L955" s="294"/>
      <c r="M955" s="295"/>
    </row>
    <row r="956" spans="2:13" ht="15" x14ac:dyDescent="0.2">
      <c r="B956" s="285"/>
      <c r="C956" s="294"/>
      <c r="D956" s="294"/>
      <c r="E956" s="294"/>
      <c r="F956" s="294"/>
      <c r="G956" s="294"/>
      <c r="H956" s="294"/>
      <c r="I956" s="294"/>
      <c r="J956" s="294"/>
      <c r="K956" s="297"/>
      <c r="L956" s="294"/>
      <c r="M956" s="295"/>
    </row>
    <row r="957" spans="2:13" ht="15" x14ac:dyDescent="0.2">
      <c r="B957" s="285"/>
      <c r="C957" s="294"/>
      <c r="D957" s="294"/>
      <c r="E957" s="294"/>
      <c r="F957" s="294"/>
      <c r="G957" s="294"/>
      <c r="H957" s="294"/>
      <c r="I957" s="294"/>
      <c r="J957" s="294"/>
      <c r="K957" s="297"/>
      <c r="L957" s="294"/>
      <c r="M957" s="295"/>
    </row>
    <row r="958" spans="2:13" ht="15" x14ac:dyDescent="0.2">
      <c r="B958" s="285"/>
      <c r="C958" s="294"/>
      <c r="D958" s="294"/>
      <c r="E958" s="294"/>
      <c r="F958" s="294"/>
      <c r="G958" s="294"/>
      <c r="H958" s="294"/>
      <c r="I958" s="294"/>
      <c r="J958" s="294"/>
      <c r="K958" s="297"/>
      <c r="L958" s="294"/>
      <c r="M958" s="295"/>
    </row>
    <row r="959" spans="2:13" ht="15" x14ac:dyDescent="0.2">
      <c r="B959" s="285"/>
      <c r="C959" s="294"/>
      <c r="D959" s="294"/>
      <c r="E959" s="294"/>
      <c r="F959" s="294"/>
      <c r="G959" s="294"/>
      <c r="H959" s="294"/>
      <c r="I959" s="294"/>
      <c r="J959" s="294"/>
      <c r="K959" s="297"/>
      <c r="L959" s="294"/>
      <c r="M959" s="295"/>
    </row>
    <row r="960" spans="2:13" ht="15" x14ac:dyDescent="0.2">
      <c r="B960" s="285"/>
      <c r="C960" s="294"/>
      <c r="D960" s="294"/>
      <c r="E960" s="294"/>
      <c r="F960" s="294"/>
      <c r="G960" s="294"/>
      <c r="H960" s="294"/>
      <c r="I960" s="294"/>
      <c r="J960" s="294"/>
      <c r="K960" s="297"/>
      <c r="L960" s="294"/>
      <c r="M960" s="295"/>
    </row>
    <row r="961" spans="2:13" ht="15" x14ac:dyDescent="0.2">
      <c r="B961" s="285"/>
      <c r="C961" s="294"/>
      <c r="D961" s="294"/>
      <c r="E961" s="294"/>
      <c r="F961" s="294"/>
      <c r="G961" s="294"/>
      <c r="H961" s="294"/>
      <c r="I961" s="294"/>
      <c r="J961" s="294"/>
      <c r="K961" s="297"/>
      <c r="L961" s="294"/>
      <c r="M961" s="295"/>
    </row>
    <row r="962" spans="2:13" ht="15" x14ac:dyDescent="0.2">
      <c r="B962" s="285"/>
      <c r="C962" s="294"/>
      <c r="D962" s="294"/>
      <c r="E962" s="294"/>
      <c r="F962" s="294"/>
      <c r="G962" s="294"/>
      <c r="H962" s="294"/>
      <c r="I962" s="294"/>
      <c r="J962" s="294"/>
      <c r="K962" s="297"/>
      <c r="L962" s="294"/>
      <c r="M962" s="295"/>
    </row>
    <row r="963" spans="2:13" ht="15" x14ac:dyDescent="0.2">
      <c r="B963" s="285"/>
      <c r="C963" s="294"/>
      <c r="D963" s="294"/>
      <c r="E963" s="294"/>
      <c r="F963" s="294"/>
      <c r="G963" s="294"/>
      <c r="H963" s="294"/>
      <c r="I963" s="294"/>
      <c r="J963" s="294"/>
      <c r="K963" s="297"/>
      <c r="L963" s="294"/>
      <c r="M963" s="295"/>
    </row>
    <row r="964" spans="2:13" ht="15" x14ac:dyDescent="0.2">
      <c r="B964" s="285"/>
      <c r="C964" s="294"/>
      <c r="D964" s="294"/>
      <c r="E964" s="294"/>
      <c r="F964" s="294"/>
      <c r="G964" s="294"/>
      <c r="H964" s="294"/>
      <c r="I964" s="294"/>
      <c r="J964" s="294"/>
      <c r="K964" s="297"/>
      <c r="L964" s="294"/>
      <c r="M964" s="295"/>
    </row>
    <row r="965" spans="2:13" ht="15" x14ac:dyDescent="0.2">
      <c r="B965" s="285"/>
      <c r="C965" s="294"/>
      <c r="D965" s="294"/>
      <c r="E965" s="294"/>
      <c r="F965" s="294"/>
      <c r="G965" s="294"/>
      <c r="H965" s="294"/>
      <c r="I965" s="294"/>
      <c r="J965" s="294"/>
      <c r="K965" s="297"/>
      <c r="L965" s="294"/>
      <c r="M965" s="295"/>
    </row>
    <row r="966" spans="2:13" ht="15" x14ac:dyDescent="0.2">
      <c r="B966" s="285"/>
      <c r="C966" s="294"/>
      <c r="D966" s="294"/>
      <c r="E966" s="294"/>
      <c r="F966" s="294"/>
      <c r="G966" s="294"/>
      <c r="H966" s="294"/>
      <c r="I966" s="294"/>
      <c r="J966" s="294"/>
      <c r="K966" s="297"/>
      <c r="L966" s="294"/>
      <c r="M966" s="295"/>
    </row>
    <row r="967" spans="2:13" ht="15" x14ac:dyDescent="0.2">
      <c r="B967" s="285"/>
      <c r="C967" s="294"/>
      <c r="D967" s="294"/>
      <c r="E967" s="294"/>
      <c r="F967" s="294"/>
      <c r="G967" s="294"/>
      <c r="H967" s="294"/>
      <c r="I967" s="294"/>
      <c r="J967" s="294"/>
      <c r="K967" s="297"/>
      <c r="L967" s="294"/>
      <c r="M967" s="295"/>
    </row>
    <row r="968" spans="2:13" ht="15" x14ac:dyDescent="0.2">
      <c r="B968" s="285"/>
      <c r="C968" s="294"/>
      <c r="D968" s="294"/>
      <c r="E968" s="294"/>
      <c r="F968" s="294"/>
      <c r="G968" s="294"/>
      <c r="H968" s="294"/>
      <c r="I968" s="294"/>
      <c r="J968" s="294"/>
      <c r="K968" s="297"/>
      <c r="L968" s="294"/>
      <c r="M968" s="295"/>
    </row>
    <row r="969" spans="2:13" ht="15" x14ac:dyDescent="0.2">
      <c r="B969" s="285"/>
      <c r="C969" s="294"/>
      <c r="D969" s="294"/>
      <c r="E969" s="294"/>
      <c r="F969" s="294"/>
      <c r="G969" s="294"/>
      <c r="H969" s="294"/>
      <c r="I969" s="294"/>
      <c r="J969" s="294"/>
      <c r="K969" s="297"/>
      <c r="L969" s="294"/>
      <c r="M969" s="295"/>
    </row>
    <row r="970" spans="2:13" ht="15" x14ac:dyDescent="0.2">
      <c r="B970" s="285"/>
      <c r="C970" s="294"/>
      <c r="D970" s="294"/>
      <c r="E970" s="294"/>
      <c r="F970" s="294"/>
      <c r="G970" s="294"/>
      <c r="H970" s="294"/>
      <c r="I970" s="294"/>
      <c r="J970" s="294"/>
      <c r="K970" s="297"/>
      <c r="L970" s="294"/>
      <c r="M970" s="295"/>
    </row>
    <row r="971" spans="2:13" ht="15" x14ac:dyDescent="0.2">
      <c r="B971" s="285"/>
      <c r="C971" s="294"/>
      <c r="D971" s="294"/>
      <c r="E971" s="294"/>
      <c r="F971" s="294"/>
      <c r="G971" s="294"/>
      <c r="H971" s="294"/>
      <c r="I971" s="294"/>
      <c r="J971" s="294"/>
      <c r="K971" s="297"/>
      <c r="L971" s="294"/>
      <c r="M971" s="295"/>
    </row>
    <row r="972" spans="2:13" ht="15" x14ac:dyDescent="0.2">
      <c r="B972" s="285"/>
      <c r="C972" s="294"/>
      <c r="D972" s="294"/>
      <c r="E972" s="294"/>
      <c r="F972" s="294"/>
      <c r="G972" s="294"/>
      <c r="H972" s="294"/>
      <c r="I972" s="294"/>
      <c r="J972" s="294"/>
      <c r="K972" s="297"/>
      <c r="L972" s="294"/>
      <c r="M972" s="295"/>
    </row>
    <row r="973" spans="2:13" ht="15" x14ac:dyDescent="0.2">
      <c r="B973" s="285"/>
      <c r="C973" s="294"/>
      <c r="D973" s="294"/>
      <c r="E973" s="294"/>
      <c r="F973" s="294"/>
      <c r="G973" s="294"/>
      <c r="H973" s="294"/>
      <c r="I973" s="294"/>
      <c r="J973" s="294"/>
      <c r="K973" s="297"/>
      <c r="L973" s="294"/>
      <c r="M973" s="295"/>
    </row>
    <row r="974" spans="2:13" ht="15" x14ac:dyDescent="0.2">
      <c r="B974" s="285"/>
      <c r="C974" s="294"/>
      <c r="D974" s="294"/>
      <c r="E974" s="294"/>
      <c r="F974" s="294"/>
      <c r="G974" s="294"/>
      <c r="H974" s="294"/>
      <c r="I974" s="294"/>
      <c r="J974" s="294"/>
      <c r="K974" s="297"/>
      <c r="L974" s="294"/>
      <c r="M974" s="295"/>
    </row>
    <row r="975" spans="2:13" ht="15" x14ac:dyDescent="0.2">
      <c r="B975" s="285"/>
      <c r="C975" s="294"/>
      <c r="D975" s="294"/>
      <c r="E975" s="294"/>
      <c r="F975" s="294"/>
      <c r="G975" s="294"/>
      <c r="H975" s="294"/>
      <c r="I975" s="294"/>
      <c r="J975" s="294"/>
      <c r="K975" s="297"/>
      <c r="L975" s="294"/>
      <c r="M975" s="295"/>
    </row>
    <row r="976" spans="2:13" ht="15" x14ac:dyDescent="0.2">
      <c r="B976" s="285"/>
      <c r="C976" s="294"/>
      <c r="D976" s="294"/>
      <c r="E976" s="294"/>
      <c r="F976" s="294"/>
      <c r="G976" s="294"/>
      <c r="H976" s="294"/>
      <c r="I976" s="294"/>
      <c r="J976" s="294"/>
      <c r="K976" s="297"/>
      <c r="L976" s="294"/>
      <c r="M976" s="295"/>
    </row>
    <row r="977" spans="2:13" ht="15" x14ac:dyDescent="0.2">
      <c r="B977" s="285"/>
      <c r="C977" s="294"/>
      <c r="D977" s="294"/>
      <c r="E977" s="294"/>
      <c r="F977" s="294"/>
      <c r="G977" s="294"/>
      <c r="H977" s="294"/>
      <c r="I977" s="294"/>
      <c r="J977" s="294"/>
      <c r="K977" s="297"/>
      <c r="L977" s="294"/>
      <c r="M977" s="295"/>
    </row>
    <row r="978" spans="2:13" ht="15" x14ac:dyDescent="0.2">
      <c r="B978" s="285"/>
      <c r="C978" s="294"/>
      <c r="D978" s="294"/>
      <c r="E978" s="294"/>
      <c r="F978" s="294"/>
      <c r="G978" s="294"/>
      <c r="H978" s="294"/>
      <c r="I978" s="294"/>
      <c r="J978" s="294"/>
      <c r="K978" s="297"/>
      <c r="L978" s="294"/>
      <c r="M978" s="295"/>
    </row>
    <row r="979" spans="2:13" ht="15" x14ac:dyDescent="0.2">
      <c r="B979" s="285"/>
      <c r="C979" s="294"/>
      <c r="D979" s="294"/>
      <c r="E979" s="294"/>
      <c r="F979" s="294"/>
      <c r="G979" s="294"/>
      <c r="H979" s="294"/>
      <c r="I979" s="294"/>
      <c r="J979" s="294"/>
      <c r="K979" s="297"/>
      <c r="L979" s="294"/>
      <c r="M979" s="295"/>
    </row>
    <row r="980" spans="2:13" ht="15" x14ac:dyDescent="0.2">
      <c r="B980" s="285"/>
      <c r="C980" s="294"/>
      <c r="D980" s="294"/>
      <c r="E980" s="294"/>
      <c r="F980" s="294"/>
      <c r="G980" s="294"/>
      <c r="H980" s="294"/>
      <c r="I980" s="294"/>
      <c r="J980" s="294"/>
      <c r="K980" s="297"/>
      <c r="L980" s="294"/>
      <c r="M980" s="295"/>
    </row>
    <row r="981" spans="2:13" ht="15" x14ac:dyDescent="0.2">
      <c r="B981" s="285"/>
      <c r="C981" s="294"/>
      <c r="D981" s="294"/>
      <c r="E981" s="294"/>
      <c r="F981" s="294"/>
      <c r="G981" s="294"/>
      <c r="H981" s="294"/>
      <c r="I981" s="294"/>
      <c r="J981" s="294"/>
      <c r="K981" s="297"/>
      <c r="L981" s="294"/>
      <c r="M981" s="295"/>
    </row>
    <row r="982" spans="2:13" ht="15" x14ac:dyDescent="0.2">
      <c r="B982" s="285"/>
      <c r="C982" s="294"/>
      <c r="D982" s="294"/>
      <c r="E982" s="294"/>
      <c r="F982" s="294"/>
      <c r="G982" s="294"/>
      <c r="H982" s="294"/>
      <c r="I982" s="294"/>
      <c r="J982" s="294"/>
      <c r="K982" s="297"/>
      <c r="L982" s="294"/>
      <c r="M982" s="295"/>
    </row>
    <row r="983" spans="2:13" ht="15" x14ac:dyDescent="0.2">
      <c r="B983" s="285"/>
      <c r="C983" s="294"/>
      <c r="D983" s="294"/>
      <c r="E983" s="294"/>
      <c r="F983" s="294"/>
      <c r="G983" s="294"/>
      <c r="H983" s="294"/>
      <c r="I983" s="294"/>
      <c r="J983" s="294"/>
      <c r="K983" s="297"/>
      <c r="L983" s="294"/>
      <c r="M983" s="295"/>
    </row>
    <row r="984" spans="2:13" ht="15" x14ac:dyDescent="0.2">
      <c r="B984" s="285"/>
      <c r="C984" s="294"/>
      <c r="D984" s="294"/>
      <c r="E984" s="294"/>
      <c r="F984" s="294"/>
      <c r="G984" s="294"/>
      <c r="H984" s="294"/>
      <c r="I984" s="294"/>
      <c r="J984" s="294"/>
      <c r="K984" s="297"/>
      <c r="L984" s="294"/>
      <c r="M984" s="295"/>
    </row>
    <row r="985" spans="2:13" ht="15" x14ac:dyDescent="0.2">
      <c r="B985" s="285"/>
      <c r="C985" s="294"/>
      <c r="D985" s="294"/>
      <c r="E985" s="294"/>
      <c r="F985" s="294"/>
      <c r="G985" s="294"/>
      <c r="H985" s="294"/>
      <c r="I985" s="294"/>
      <c r="J985" s="294"/>
      <c r="K985" s="297"/>
      <c r="L985" s="294"/>
      <c r="M985" s="295"/>
    </row>
    <row r="986" spans="2:13" ht="15" x14ac:dyDescent="0.2">
      <c r="B986" s="285"/>
      <c r="C986" s="294"/>
      <c r="D986" s="294"/>
      <c r="E986" s="294"/>
      <c r="F986" s="294"/>
      <c r="G986" s="294"/>
      <c r="H986" s="294"/>
      <c r="I986" s="294"/>
      <c r="J986" s="294"/>
      <c r="K986" s="297"/>
      <c r="L986" s="294"/>
      <c r="M986" s="295"/>
    </row>
    <row r="987" spans="2:13" ht="15" x14ac:dyDescent="0.2">
      <c r="B987" s="285"/>
      <c r="C987" s="294"/>
      <c r="D987" s="294"/>
      <c r="E987" s="294"/>
      <c r="F987" s="294"/>
      <c r="G987" s="294"/>
      <c r="H987" s="294"/>
      <c r="I987" s="294"/>
      <c r="J987" s="294"/>
      <c r="K987" s="297"/>
      <c r="L987" s="294"/>
      <c r="M987" s="295"/>
    </row>
    <row r="988" spans="2:13" ht="15" x14ac:dyDescent="0.2">
      <c r="B988" s="285"/>
      <c r="C988" s="294"/>
      <c r="D988" s="294"/>
      <c r="E988" s="294"/>
      <c r="F988" s="294"/>
      <c r="G988" s="294"/>
      <c r="H988" s="294"/>
      <c r="I988" s="294"/>
      <c r="J988" s="294"/>
      <c r="K988" s="297"/>
      <c r="L988" s="294"/>
      <c r="M988" s="295"/>
    </row>
    <row r="989" spans="2:13" ht="15" x14ac:dyDescent="0.2">
      <c r="B989" s="285"/>
      <c r="C989" s="294"/>
      <c r="D989" s="294"/>
      <c r="E989" s="294"/>
      <c r="F989" s="294"/>
      <c r="G989" s="294"/>
      <c r="H989" s="294"/>
      <c r="I989" s="294"/>
      <c r="J989" s="294"/>
      <c r="K989" s="297"/>
      <c r="L989" s="294"/>
      <c r="M989" s="295"/>
    </row>
    <row r="990" spans="2:13" ht="15" x14ac:dyDescent="0.2">
      <c r="B990" s="285"/>
      <c r="C990" s="294"/>
      <c r="D990" s="294"/>
      <c r="E990" s="294"/>
      <c r="F990" s="294"/>
      <c r="G990" s="294"/>
      <c r="H990" s="294"/>
      <c r="I990" s="294"/>
      <c r="J990" s="294"/>
      <c r="K990" s="297"/>
      <c r="L990" s="294"/>
      <c r="M990" s="295"/>
    </row>
    <row r="991" spans="2:13" ht="15" x14ac:dyDescent="0.2">
      <c r="B991" s="285"/>
      <c r="C991" s="294"/>
      <c r="D991" s="294"/>
      <c r="E991" s="294"/>
      <c r="F991" s="294"/>
      <c r="G991" s="294"/>
      <c r="H991" s="294"/>
      <c r="I991" s="294"/>
      <c r="J991" s="294"/>
      <c r="K991" s="297"/>
      <c r="L991" s="294"/>
      <c r="M991" s="295"/>
    </row>
    <row r="992" spans="2:13" ht="15" x14ac:dyDescent="0.2">
      <c r="B992" s="285"/>
      <c r="C992" s="294"/>
      <c r="D992" s="294"/>
      <c r="E992" s="294"/>
      <c r="F992" s="294"/>
      <c r="G992" s="294"/>
      <c r="H992" s="294"/>
      <c r="I992" s="294"/>
      <c r="J992" s="294"/>
      <c r="K992" s="297"/>
      <c r="L992" s="294"/>
      <c r="M992" s="295"/>
    </row>
    <row r="993" spans="2:13" ht="15" x14ac:dyDescent="0.2">
      <c r="B993" s="285"/>
      <c r="C993" s="294"/>
      <c r="D993" s="294"/>
      <c r="E993" s="294"/>
      <c r="F993" s="294"/>
      <c r="G993" s="294"/>
      <c r="H993" s="294"/>
      <c r="I993" s="294"/>
      <c r="J993" s="294"/>
      <c r="K993" s="297"/>
      <c r="L993" s="294"/>
      <c r="M993" s="295"/>
    </row>
    <row r="994" spans="2:13" ht="15" x14ac:dyDescent="0.2">
      <c r="B994" s="285"/>
      <c r="C994" s="294"/>
      <c r="D994" s="294"/>
      <c r="E994" s="294"/>
      <c r="F994" s="294"/>
      <c r="G994" s="294"/>
      <c r="H994" s="294"/>
      <c r="I994" s="294"/>
      <c r="J994" s="294"/>
      <c r="K994" s="297"/>
      <c r="L994" s="294"/>
      <c r="M994" s="295"/>
    </row>
    <row r="995" spans="2:13" ht="15" x14ac:dyDescent="0.2">
      <c r="B995" s="285"/>
      <c r="C995" s="294"/>
      <c r="D995" s="294"/>
      <c r="E995" s="294"/>
      <c r="F995" s="294"/>
      <c r="G995" s="294"/>
      <c r="H995" s="294"/>
      <c r="I995" s="294"/>
      <c r="J995" s="294"/>
      <c r="K995" s="297"/>
      <c r="L995" s="294"/>
      <c r="M995" s="295"/>
    </row>
    <row r="996" spans="2:13" ht="15" x14ac:dyDescent="0.2">
      <c r="B996" s="285"/>
      <c r="C996" s="294"/>
      <c r="D996" s="294"/>
      <c r="E996" s="294"/>
      <c r="F996" s="294"/>
      <c r="G996" s="294"/>
      <c r="H996" s="294"/>
      <c r="I996" s="294"/>
      <c r="J996" s="294"/>
      <c r="K996" s="297"/>
      <c r="L996" s="294"/>
      <c r="M996" s="295"/>
    </row>
    <row r="997" spans="2:13" ht="15" x14ac:dyDescent="0.2">
      <c r="B997" s="285"/>
      <c r="C997" s="294"/>
      <c r="D997" s="294"/>
      <c r="E997" s="294"/>
      <c r="F997" s="294"/>
      <c r="G997" s="294"/>
      <c r="H997" s="294"/>
      <c r="I997" s="294"/>
      <c r="J997" s="294"/>
      <c r="K997" s="297"/>
      <c r="L997" s="294"/>
      <c r="M997" s="295"/>
    </row>
    <row r="998" spans="2:13" ht="15" x14ac:dyDescent="0.2">
      <c r="B998" s="285"/>
      <c r="C998" s="294"/>
      <c r="D998" s="294"/>
      <c r="E998" s="294"/>
      <c r="F998" s="294"/>
      <c r="G998" s="294"/>
      <c r="H998" s="294"/>
      <c r="I998" s="294"/>
      <c r="J998" s="294"/>
      <c r="K998" s="297"/>
      <c r="L998" s="294"/>
      <c r="M998" s="295"/>
    </row>
    <row r="999" spans="2:13" ht="15" x14ac:dyDescent="0.2">
      <c r="B999" s="285"/>
      <c r="C999" s="294"/>
      <c r="D999" s="294"/>
      <c r="E999" s="294"/>
      <c r="F999" s="294"/>
      <c r="G999" s="294"/>
      <c r="H999" s="294"/>
      <c r="I999" s="294"/>
      <c r="J999" s="294"/>
      <c r="K999" s="297"/>
      <c r="L999" s="294"/>
      <c r="M999" s="295"/>
    </row>
    <row r="1000" spans="2:13" ht="15" x14ac:dyDescent="0.2">
      <c r="B1000" s="285"/>
      <c r="C1000" s="294"/>
      <c r="D1000" s="294"/>
      <c r="E1000" s="294"/>
      <c r="F1000" s="294"/>
      <c r="G1000" s="294"/>
      <c r="H1000" s="294"/>
      <c r="I1000" s="294"/>
      <c r="J1000" s="294"/>
      <c r="K1000" s="297"/>
      <c r="L1000" s="294"/>
      <c r="M1000" s="295"/>
    </row>
    <row r="1001" spans="2:13" ht="15" x14ac:dyDescent="0.2">
      <c r="B1001" s="285"/>
      <c r="C1001" s="294"/>
      <c r="D1001" s="294"/>
      <c r="E1001" s="294"/>
      <c r="F1001" s="294"/>
      <c r="G1001" s="294"/>
      <c r="H1001" s="294"/>
      <c r="I1001" s="294"/>
      <c r="J1001" s="294"/>
      <c r="K1001" s="297"/>
      <c r="L1001" s="294"/>
      <c r="M1001" s="295"/>
    </row>
    <row r="1002" spans="2:13" ht="15" x14ac:dyDescent="0.2">
      <c r="B1002" s="285"/>
      <c r="C1002" s="294"/>
      <c r="D1002" s="294"/>
      <c r="E1002" s="294"/>
      <c r="F1002" s="294"/>
      <c r="G1002" s="294"/>
      <c r="H1002" s="294"/>
      <c r="I1002" s="294"/>
      <c r="J1002" s="294"/>
      <c r="K1002" s="297"/>
      <c r="L1002" s="294"/>
      <c r="M1002" s="295"/>
    </row>
    <row r="1003" spans="2:13" ht="15" x14ac:dyDescent="0.2">
      <c r="B1003" s="285"/>
      <c r="C1003" s="294"/>
      <c r="D1003" s="294"/>
      <c r="E1003" s="294"/>
      <c r="F1003" s="294"/>
      <c r="G1003" s="294"/>
      <c r="H1003" s="294"/>
      <c r="I1003" s="294"/>
      <c r="J1003" s="294"/>
      <c r="K1003" s="297"/>
      <c r="L1003" s="294"/>
      <c r="M1003" s="295"/>
    </row>
    <row r="1004" spans="2:13" ht="15" x14ac:dyDescent="0.2">
      <c r="B1004" s="285"/>
      <c r="C1004" s="294"/>
      <c r="D1004" s="294"/>
      <c r="E1004" s="294"/>
      <c r="F1004" s="294"/>
      <c r="G1004" s="294"/>
      <c r="H1004" s="294"/>
      <c r="I1004" s="294"/>
      <c r="J1004" s="294"/>
      <c r="K1004" s="297"/>
      <c r="L1004" s="294"/>
      <c r="M1004" s="295"/>
    </row>
    <row r="1005" spans="2:13" ht="15" x14ac:dyDescent="0.2">
      <c r="B1005" s="285"/>
      <c r="C1005" s="294"/>
      <c r="D1005" s="294"/>
      <c r="E1005" s="294"/>
      <c r="F1005" s="294"/>
      <c r="G1005" s="294"/>
      <c r="H1005" s="294"/>
      <c r="I1005" s="294"/>
      <c r="J1005" s="294"/>
      <c r="K1005" s="297"/>
      <c r="L1005" s="294"/>
      <c r="M1005" s="295"/>
    </row>
    <row r="1006" spans="2:13" ht="15" x14ac:dyDescent="0.2">
      <c r="B1006" s="285"/>
      <c r="C1006" s="294"/>
      <c r="D1006" s="294"/>
      <c r="E1006" s="294"/>
      <c r="F1006" s="294"/>
      <c r="G1006" s="294"/>
      <c r="H1006" s="294"/>
      <c r="I1006" s="294"/>
      <c r="J1006" s="294"/>
      <c r="K1006" s="297"/>
      <c r="L1006" s="294"/>
      <c r="M1006" s="295"/>
    </row>
    <row r="1007" spans="2:13" ht="15" x14ac:dyDescent="0.2">
      <c r="B1007" s="285"/>
      <c r="C1007" s="294"/>
      <c r="D1007" s="294"/>
      <c r="E1007" s="294"/>
      <c r="F1007" s="294"/>
      <c r="G1007" s="294"/>
      <c r="H1007" s="294"/>
      <c r="I1007" s="294"/>
      <c r="J1007" s="294"/>
      <c r="K1007" s="297"/>
      <c r="L1007" s="294"/>
      <c r="M1007" s="295"/>
    </row>
    <row r="1008" spans="2:13" ht="15" x14ac:dyDescent="0.2">
      <c r="B1008" s="285"/>
      <c r="C1008" s="294"/>
      <c r="D1008" s="294"/>
      <c r="E1008" s="294"/>
      <c r="F1008" s="294"/>
      <c r="G1008" s="294"/>
      <c r="H1008" s="294"/>
      <c r="I1008" s="294"/>
      <c r="J1008" s="294"/>
      <c r="K1008" s="297"/>
      <c r="L1008" s="294"/>
      <c r="M1008" s="295"/>
    </row>
    <row r="1009" spans="2:13" ht="15" x14ac:dyDescent="0.2">
      <c r="B1009" s="285"/>
      <c r="C1009" s="294"/>
      <c r="D1009" s="294"/>
      <c r="E1009" s="294"/>
      <c r="F1009" s="294"/>
      <c r="G1009" s="294"/>
      <c r="H1009" s="294"/>
      <c r="I1009" s="294"/>
      <c r="J1009" s="294"/>
      <c r="K1009" s="297"/>
      <c r="L1009" s="294"/>
      <c r="M1009" s="295"/>
    </row>
    <row r="1010" spans="2:13" ht="15" x14ac:dyDescent="0.2">
      <c r="B1010" s="285"/>
      <c r="C1010" s="294"/>
      <c r="D1010" s="294"/>
      <c r="E1010" s="294"/>
      <c r="F1010" s="294"/>
      <c r="G1010" s="294"/>
      <c r="H1010" s="294"/>
      <c r="I1010" s="294"/>
      <c r="J1010" s="294"/>
      <c r="K1010" s="297"/>
      <c r="L1010" s="294"/>
      <c r="M1010" s="295"/>
    </row>
    <row r="1011" spans="2:13" ht="15" x14ac:dyDescent="0.2">
      <c r="B1011" s="285"/>
      <c r="C1011" s="294"/>
      <c r="D1011" s="294"/>
      <c r="E1011" s="294"/>
      <c r="F1011" s="294"/>
      <c r="G1011" s="294"/>
      <c r="H1011" s="294"/>
      <c r="I1011" s="294"/>
      <c r="J1011" s="294"/>
      <c r="K1011" s="297"/>
      <c r="L1011" s="294"/>
      <c r="M1011" s="295"/>
    </row>
    <row r="1012" spans="2:13" ht="15" x14ac:dyDescent="0.2">
      <c r="B1012" s="285"/>
      <c r="C1012" s="294"/>
      <c r="D1012" s="294"/>
      <c r="E1012" s="294"/>
      <c r="F1012" s="294"/>
      <c r="G1012" s="294"/>
      <c r="H1012" s="294"/>
      <c r="I1012" s="294"/>
      <c r="J1012" s="294"/>
      <c r="K1012" s="297"/>
      <c r="L1012" s="294"/>
      <c r="M1012" s="295"/>
    </row>
    <row r="1013" spans="2:13" ht="15" x14ac:dyDescent="0.2">
      <c r="B1013" s="285"/>
      <c r="C1013" s="294"/>
      <c r="D1013" s="294"/>
      <c r="E1013" s="294"/>
      <c r="F1013" s="294"/>
      <c r="G1013" s="294"/>
      <c r="H1013" s="294"/>
      <c r="I1013" s="294"/>
      <c r="J1013" s="294"/>
      <c r="K1013" s="297"/>
      <c r="L1013" s="294"/>
      <c r="M1013" s="295"/>
    </row>
    <row r="1014" spans="2:13" ht="15" x14ac:dyDescent="0.2">
      <c r="B1014" s="285"/>
      <c r="C1014" s="294"/>
      <c r="D1014" s="294"/>
      <c r="E1014" s="294"/>
      <c r="F1014" s="294"/>
      <c r="G1014" s="294"/>
      <c r="H1014" s="294"/>
      <c r="I1014" s="294"/>
      <c r="J1014" s="294"/>
      <c r="K1014" s="297"/>
      <c r="L1014" s="294"/>
      <c r="M1014" s="295"/>
    </row>
    <row r="1015" spans="2:13" ht="15" x14ac:dyDescent="0.2">
      <c r="B1015" s="285"/>
      <c r="C1015" s="294"/>
      <c r="D1015" s="294"/>
      <c r="E1015" s="294"/>
      <c r="F1015" s="294"/>
      <c r="G1015" s="294"/>
      <c r="H1015" s="294"/>
      <c r="I1015" s="294"/>
      <c r="J1015" s="294"/>
      <c r="K1015" s="297"/>
      <c r="L1015" s="294"/>
      <c r="M1015" s="295"/>
    </row>
    <row r="1016" spans="2:13" ht="15" x14ac:dyDescent="0.2">
      <c r="B1016" s="285"/>
      <c r="C1016" s="294"/>
      <c r="D1016" s="294"/>
      <c r="E1016" s="294"/>
      <c r="F1016" s="294"/>
      <c r="G1016" s="294"/>
      <c r="H1016" s="294"/>
      <c r="I1016" s="294"/>
      <c r="J1016" s="294"/>
      <c r="K1016" s="297"/>
      <c r="L1016" s="294"/>
      <c r="M1016" s="295"/>
    </row>
    <row r="1017" spans="2:13" ht="15" x14ac:dyDescent="0.2">
      <c r="B1017" s="285"/>
      <c r="C1017" s="294"/>
      <c r="D1017" s="294"/>
      <c r="E1017" s="294"/>
      <c r="F1017" s="294"/>
      <c r="G1017" s="294"/>
      <c r="H1017" s="294"/>
      <c r="I1017" s="294"/>
      <c r="J1017" s="294"/>
      <c r="K1017" s="297"/>
      <c r="L1017" s="294"/>
      <c r="M1017" s="295"/>
    </row>
    <row r="1018" spans="2:13" ht="15" x14ac:dyDescent="0.2">
      <c r="B1018" s="285"/>
      <c r="C1018" s="294"/>
      <c r="D1018" s="294"/>
      <c r="E1018" s="294"/>
      <c r="F1018" s="294"/>
      <c r="G1018" s="294"/>
      <c r="H1018" s="294"/>
      <c r="I1018" s="294"/>
      <c r="J1018" s="294"/>
      <c r="K1018" s="297"/>
      <c r="L1018" s="294"/>
      <c r="M1018" s="295"/>
    </row>
    <row r="1019" spans="2:13" ht="15" x14ac:dyDescent="0.2">
      <c r="B1019" s="285"/>
      <c r="C1019" s="294"/>
      <c r="D1019" s="294"/>
      <c r="E1019" s="294"/>
      <c r="F1019" s="294"/>
      <c r="G1019" s="294"/>
      <c r="H1019" s="294"/>
      <c r="I1019" s="294"/>
      <c r="J1019" s="294"/>
      <c r="K1019" s="297"/>
      <c r="L1019" s="294"/>
      <c r="M1019" s="295"/>
    </row>
    <row r="1020" spans="2:13" ht="15" x14ac:dyDescent="0.2">
      <c r="B1020" s="285"/>
      <c r="C1020" s="294"/>
      <c r="D1020" s="294"/>
      <c r="E1020" s="294"/>
      <c r="F1020" s="294"/>
      <c r="G1020" s="294"/>
      <c r="H1020" s="294"/>
      <c r="I1020" s="294"/>
      <c r="J1020" s="294"/>
      <c r="K1020" s="297"/>
      <c r="L1020" s="294"/>
      <c r="M1020" s="295"/>
    </row>
    <row r="1021" spans="2:13" ht="15" x14ac:dyDescent="0.2">
      <c r="B1021" s="285"/>
      <c r="C1021" s="294"/>
      <c r="D1021" s="294"/>
      <c r="E1021" s="294"/>
      <c r="F1021" s="294"/>
      <c r="G1021" s="294"/>
      <c r="H1021" s="294"/>
      <c r="I1021" s="294"/>
      <c r="J1021" s="294"/>
      <c r="K1021" s="297"/>
      <c r="L1021" s="294"/>
      <c r="M1021" s="295"/>
    </row>
    <row r="1022" spans="2:13" ht="15" x14ac:dyDescent="0.2">
      <c r="B1022" s="285"/>
      <c r="C1022" s="294"/>
      <c r="D1022" s="294"/>
      <c r="E1022" s="294"/>
      <c r="F1022" s="294"/>
      <c r="G1022" s="294"/>
      <c r="H1022" s="294"/>
      <c r="I1022" s="294"/>
      <c r="J1022" s="294"/>
      <c r="K1022" s="297"/>
      <c r="L1022" s="294"/>
      <c r="M1022" s="295"/>
    </row>
    <row r="1023" spans="2:13" ht="15" x14ac:dyDescent="0.2">
      <c r="B1023" s="285"/>
      <c r="C1023" s="294"/>
      <c r="D1023" s="294"/>
      <c r="E1023" s="294"/>
      <c r="F1023" s="294"/>
      <c r="G1023" s="294"/>
      <c r="H1023" s="294"/>
      <c r="I1023" s="294"/>
      <c r="J1023" s="294"/>
      <c r="K1023" s="297"/>
      <c r="L1023" s="294"/>
      <c r="M1023" s="295"/>
    </row>
    <row r="1024" spans="2:13" ht="15" x14ac:dyDescent="0.2">
      <c r="B1024" s="285"/>
      <c r="C1024" s="294"/>
      <c r="D1024" s="294"/>
      <c r="E1024" s="294"/>
      <c r="F1024" s="294"/>
      <c r="G1024" s="294"/>
      <c r="H1024" s="294"/>
      <c r="I1024" s="294"/>
      <c r="J1024" s="294"/>
      <c r="K1024" s="297"/>
      <c r="L1024" s="294"/>
      <c r="M1024" s="295"/>
    </row>
    <row r="1025" spans="2:13" ht="15" x14ac:dyDescent="0.2">
      <c r="B1025" s="285"/>
      <c r="C1025" s="294"/>
      <c r="D1025" s="294"/>
      <c r="E1025" s="294"/>
      <c r="F1025" s="294"/>
      <c r="G1025" s="294"/>
      <c r="H1025" s="294"/>
      <c r="I1025" s="294"/>
      <c r="J1025" s="294"/>
      <c r="K1025" s="297"/>
      <c r="L1025" s="294"/>
      <c r="M1025" s="295"/>
    </row>
    <row r="1026" spans="2:13" ht="15" x14ac:dyDescent="0.2">
      <c r="B1026" s="285"/>
      <c r="C1026" s="294"/>
      <c r="D1026" s="294"/>
      <c r="E1026" s="294"/>
      <c r="F1026" s="294"/>
      <c r="G1026" s="294"/>
      <c r="H1026" s="294"/>
      <c r="I1026" s="294"/>
      <c r="J1026" s="294"/>
      <c r="K1026" s="297"/>
      <c r="L1026" s="294"/>
      <c r="M1026" s="295"/>
    </row>
    <row r="1027" spans="2:13" ht="15" x14ac:dyDescent="0.2">
      <c r="B1027" s="285"/>
      <c r="C1027" s="294"/>
      <c r="D1027" s="294"/>
      <c r="E1027" s="294"/>
      <c r="F1027" s="294"/>
      <c r="G1027" s="294"/>
      <c r="H1027" s="294"/>
      <c r="I1027" s="294"/>
      <c r="J1027" s="294"/>
      <c r="K1027" s="297"/>
      <c r="L1027" s="294"/>
      <c r="M1027" s="295"/>
    </row>
    <row r="1028" spans="2:13" ht="15" x14ac:dyDescent="0.2">
      <c r="B1028" s="285"/>
      <c r="C1028" s="294"/>
      <c r="D1028" s="294"/>
      <c r="E1028" s="294"/>
      <c r="F1028" s="294"/>
      <c r="G1028" s="294"/>
      <c r="H1028" s="294"/>
      <c r="I1028" s="294"/>
      <c r="J1028" s="294"/>
      <c r="K1028" s="297"/>
      <c r="L1028" s="294"/>
      <c r="M1028" s="295"/>
    </row>
    <row r="1029" spans="2:13" ht="15" x14ac:dyDescent="0.2">
      <c r="B1029" s="285"/>
      <c r="C1029" s="294"/>
      <c r="D1029" s="294"/>
      <c r="E1029" s="294"/>
      <c r="F1029" s="294"/>
      <c r="G1029" s="294"/>
      <c r="H1029" s="294"/>
      <c r="I1029" s="294"/>
      <c r="J1029" s="294"/>
      <c r="K1029" s="297"/>
      <c r="L1029" s="294"/>
      <c r="M1029" s="295"/>
    </row>
    <row r="1030" spans="2:13" ht="15" x14ac:dyDescent="0.2">
      <c r="B1030" s="285"/>
      <c r="C1030" s="294"/>
      <c r="D1030" s="294"/>
      <c r="E1030" s="294"/>
      <c r="F1030" s="294"/>
      <c r="G1030" s="294"/>
      <c r="H1030" s="294"/>
      <c r="I1030" s="294"/>
      <c r="J1030" s="294"/>
      <c r="K1030" s="297"/>
      <c r="L1030" s="294"/>
      <c r="M1030" s="295"/>
    </row>
    <row r="1031" spans="2:13" ht="15" x14ac:dyDescent="0.2">
      <c r="B1031" s="285"/>
      <c r="C1031" s="294"/>
      <c r="D1031" s="294"/>
      <c r="E1031" s="294"/>
      <c r="F1031" s="294"/>
      <c r="G1031" s="294"/>
      <c r="H1031" s="294"/>
      <c r="I1031" s="294"/>
      <c r="J1031" s="294"/>
      <c r="K1031" s="297"/>
      <c r="L1031" s="294"/>
      <c r="M1031" s="295"/>
    </row>
    <row r="1032" spans="2:13" ht="15" x14ac:dyDescent="0.2">
      <c r="B1032" s="285"/>
      <c r="C1032" s="294"/>
      <c r="D1032" s="294"/>
      <c r="E1032" s="294"/>
      <c r="F1032" s="294"/>
      <c r="G1032" s="294"/>
      <c r="H1032" s="294"/>
      <c r="I1032" s="294"/>
      <c r="J1032" s="294"/>
      <c r="K1032" s="297"/>
      <c r="L1032" s="294"/>
      <c r="M1032" s="295"/>
    </row>
    <row r="1033" spans="2:13" ht="15" x14ac:dyDescent="0.2">
      <c r="B1033" s="285"/>
      <c r="C1033" s="294"/>
      <c r="D1033" s="294"/>
      <c r="E1033" s="294"/>
      <c r="F1033" s="294"/>
      <c r="G1033" s="294"/>
      <c r="H1033" s="294"/>
      <c r="I1033" s="294"/>
      <c r="J1033" s="294"/>
      <c r="K1033" s="297"/>
      <c r="L1033" s="294"/>
      <c r="M1033" s="295"/>
    </row>
    <row r="1034" spans="2:13" ht="15" x14ac:dyDescent="0.2">
      <c r="B1034" s="285"/>
      <c r="C1034" s="294"/>
      <c r="D1034" s="294"/>
      <c r="E1034" s="294"/>
      <c r="F1034" s="294"/>
      <c r="G1034" s="294"/>
      <c r="H1034" s="294"/>
      <c r="I1034" s="294"/>
      <c r="J1034" s="294"/>
      <c r="K1034" s="297"/>
      <c r="L1034" s="294"/>
      <c r="M1034" s="295"/>
    </row>
    <row r="1035" spans="2:13" ht="15" x14ac:dyDescent="0.2">
      <c r="B1035" s="285"/>
      <c r="C1035" s="294"/>
      <c r="D1035" s="294"/>
      <c r="E1035" s="294"/>
      <c r="F1035" s="294"/>
      <c r="G1035" s="294"/>
      <c r="H1035" s="294"/>
      <c r="I1035" s="294"/>
      <c r="J1035" s="294"/>
      <c r="K1035" s="297"/>
      <c r="L1035" s="294"/>
      <c r="M1035" s="295"/>
    </row>
    <row r="1036" spans="2:13" ht="15" x14ac:dyDescent="0.2">
      <c r="B1036" s="285"/>
      <c r="C1036" s="294"/>
      <c r="D1036" s="294"/>
      <c r="E1036" s="294"/>
      <c r="F1036" s="294"/>
      <c r="G1036" s="294"/>
      <c r="H1036" s="294"/>
      <c r="I1036" s="294"/>
      <c r="J1036" s="294"/>
      <c r="K1036" s="297"/>
      <c r="L1036" s="294"/>
      <c r="M1036" s="295"/>
    </row>
    <row r="1037" spans="2:13" ht="15" x14ac:dyDescent="0.2">
      <c r="B1037" s="285"/>
      <c r="C1037" s="294"/>
      <c r="D1037" s="294"/>
      <c r="E1037" s="294"/>
      <c r="F1037" s="294"/>
      <c r="G1037" s="294"/>
      <c r="H1037" s="294"/>
      <c r="I1037" s="294"/>
      <c r="J1037" s="294"/>
      <c r="K1037" s="297"/>
      <c r="L1037" s="294"/>
      <c r="M1037" s="295"/>
    </row>
    <row r="1038" spans="2:13" ht="15" x14ac:dyDescent="0.2">
      <c r="B1038" s="285"/>
      <c r="C1038" s="294"/>
      <c r="D1038" s="294"/>
      <c r="E1038" s="294"/>
      <c r="F1038" s="294"/>
      <c r="G1038" s="294"/>
      <c r="H1038" s="294"/>
      <c r="I1038" s="294"/>
      <c r="J1038" s="294"/>
      <c r="K1038" s="297"/>
      <c r="L1038" s="294"/>
      <c r="M1038" s="295"/>
    </row>
    <row r="1039" spans="2:13" ht="15" x14ac:dyDescent="0.2">
      <c r="B1039" s="285"/>
      <c r="C1039" s="294"/>
      <c r="D1039" s="294"/>
      <c r="E1039" s="294"/>
      <c r="F1039" s="294"/>
      <c r="G1039" s="294"/>
      <c r="H1039" s="294"/>
      <c r="I1039" s="294"/>
      <c r="J1039" s="294"/>
      <c r="K1039" s="297"/>
      <c r="L1039" s="294"/>
      <c r="M1039" s="295"/>
    </row>
    <row r="1040" spans="2:13" ht="15" x14ac:dyDescent="0.2">
      <c r="B1040" s="285"/>
      <c r="C1040" s="294"/>
      <c r="D1040" s="294"/>
      <c r="E1040" s="294"/>
      <c r="F1040" s="294"/>
      <c r="G1040" s="294"/>
      <c r="H1040" s="294"/>
      <c r="I1040" s="294"/>
      <c r="J1040" s="294"/>
      <c r="K1040" s="297"/>
      <c r="L1040" s="294"/>
      <c r="M1040" s="295"/>
    </row>
    <row r="1041" spans="2:13" ht="15" x14ac:dyDescent="0.2">
      <c r="B1041" s="285"/>
      <c r="C1041" s="294"/>
      <c r="D1041" s="294"/>
      <c r="E1041" s="294"/>
      <c r="F1041" s="294"/>
      <c r="G1041" s="294"/>
      <c r="H1041" s="294"/>
      <c r="I1041" s="294"/>
      <c r="J1041" s="294"/>
      <c r="K1041" s="297"/>
      <c r="L1041" s="294"/>
      <c r="M1041" s="295"/>
    </row>
    <row r="1042" spans="2:13" ht="15" x14ac:dyDescent="0.2">
      <c r="B1042" s="285"/>
      <c r="C1042" s="294"/>
      <c r="D1042" s="294"/>
      <c r="E1042" s="294"/>
      <c r="F1042" s="294"/>
      <c r="G1042" s="294"/>
      <c r="H1042" s="294"/>
      <c r="I1042" s="294"/>
      <c r="J1042" s="294"/>
      <c r="K1042" s="297"/>
      <c r="L1042" s="294"/>
      <c r="M1042" s="295"/>
    </row>
    <row r="1043" spans="2:13" ht="15" x14ac:dyDescent="0.2">
      <c r="B1043" s="285"/>
      <c r="C1043" s="294"/>
      <c r="D1043" s="294"/>
      <c r="E1043" s="294"/>
      <c r="F1043" s="294"/>
      <c r="G1043" s="294"/>
      <c r="H1043" s="294"/>
      <c r="I1043" s="294"/>
      <c r="J1043" s="294"/>
      <c r="K1043" s="297"/>
      <c r="L1043" s="294"/>
      <c r="M1043" s="295"/>
    </row>
    <row r="1044" spans="2:13" ht="15" x14ac:dyDescent="0.2">
      <c r="B1044" s="285"/>
      <c r="C1044" s="294"/>
      <c r="D1044" s="294"/>
      <c r="E1044" s="294"/>
      <c r="F1044" s="294"/>
      <c r="G1044" s="294"/>
      <c r="H1044" s="294"/>
      <c r="I1044" s="294"/>
      <c r="J1044" s="294"/>
      <c r="K1044" s="297"/>
      <c r="L1044" s="294"/>
      <c r="M1044" s="295"/>
    </row>
    <row r="1045" spans="2:13" ht="15" x14ac:dyDescent="0.2">
      <c r="B1045" s="285"/>
      <c r="C1045" s="294"/>
      <c r="D1045" s="294"/>
      <c r="E1045" s="294"/>
      <c r="F1045" s="294"/>
      <c r="G1045" s="294"/>
      <c r="H1045" s="294"/>
      <c r="I1045" s="294"/>
      <c r="J1045" s="294"/>
      <c r="K1045" s="297"/>
      <c r="L1045" s="294"/>
      <c r="M1045" s="295"/>
    </row>
    <row r="1046" spans="2:13" ht="15" x14ac:dyDescent="0.2">
      <c r="B1046" s="285"/>
      <c r="C1046" s="294"/>
      <c r="D1046" s="294"/>
      <c r="E1046" s="294"/>
      <c r="F1046" s="294"/>
      <c r="G1046" s="294"/>
      <c r="H1046" s="294"/>
      <c r="I1046" s="294"/>
      <c r="J1046" s="294"/>
      <c r="K1046" s="297"/>
      <c r="L1046" s="294"/>
      <c r="M1046" s="295"/>
    </row>
    <row r="1047" spans="2:13" ht="15" x14ac:dyDescent="0.2">
      <c r="B1047" s="285"/>
      <c r="C1047" s="294"/>
      <c r="D1047" s="294"/>
      <c r="E1047" s="294"/>
      <c r="F1047" s="294"/>
      <c r="G1047" s="294"/>
      <c r="H1047" s="294"/>
      <c r="I1047" s="294"/>
      <c r="J1047" s="294"/>
      <c r="K1047" s="297"/>
      <c r="L1047" s="294"/>
      <c r="M1047" s="295"/>
    </row>
    <row r="1048" spans="2:13" ht="15" x14ac:dyDescent="0.2">
      <c r="B1048" s="285"/>
      <c r="C1048" s="294"/>
      <c r="D1048" s="294"/>
      <c r="E1048" s="294"/>
      <c r="F1048" s="294"/>
      <c r="G1048" s="294"/>
      <c r="H1048" s="294"/>
      <c r="I1048" s="294"/>
      <c r="J1048" s="294"/>
      <c r="K1048" s="297"/>
      <c r="L1048" s="294"/>
      <c r="M1048" s="295"/>
    </row>
    <row r="1049" spans="2:13" ht="15" x14ac:dyDescent="0.2">
      <c r="B1049" s="285"/>
      <c r="C1049" s="294"/>
      <c r="D1049" s="294"/>
      <c r="E1049" s="294"/>
      <c r="F1049" s="294"/>
      <c r="G1049" s="294"/>
      <c r="H1049" s="294"/>
      <c r="I1049" s="294"/>
      <c r="J1049" s="294"/>
      <c r="K1049" s="297"/>
      <c r="L1049" s="294"/>
      <c r="M1049" s="295"/>
    </row>
    <row r="1050" spans="2:13" ht="15" x14ac:dyDescent="0.2">
      <c r="B1050" s="285"/>
      <c r="C1050" s="294"/>
      <c r="D1050" s="294"/>
      <c r="E1050" s="294"/>
      <c r="F1050" s="294"/>
      <c r="G1050" s="294"/>
      <c r="H1050" s="294"/>
      <c r="I1050" s="294"/>
      <c r="J1050" s="294"/>
      <c r="K1050" s="297"/>
      <c r="L1050" s="294"/>
      <c r="M1050" s="295"/>
    </row>
    <row r="1051" spans="2:13" ht="15" x14ac:dyDescent="0.2">
      <c r="B1051" s="285"/>
      <c r="C1051" s="294"/>
      <c r="D1051" s="294"/>
      <c r="E1051" s="294"/>
      <c r="F1051" s="294"/>
      <c r="G1051" s="294"/>
      <c r="H1051" s="294"/>
      <c r="I1051" s="294"/>
      <c r="J1051" s="294"/>
      <c r="K1051" s="297"/>
      <c r="L1051" s="294"/>
      <c r="M1051" s="295"/>
    </row>
    <row r="1052" spans="2:13" ht="15" x14ac:dyDescent="0.2">
      <c r="B1052" s="285"/>
      <c r="C1052" s="294"/>
      <c r="D1052" s="294"/>
      <c r="E1052" s="294"/>
      <c r="F1052" s="294"/>
      <c r="G1052" s="294"/>
      <c r="H1052" s="294"/>
      <c r="I1052" s="294"/>
      <c r="J1052" s="294"/>
      <c r="K1052" s="297"/>
      <c r="L1052" s="294"/>
      <c r="M1052" s="295"/>
    </row>
    <row r="1053" spans="2:13" ht="15" x14ac:dyDescent="0.2">
      <c r="B1053" s="285"/>
      <c r="C1053" s="294"/>
      <c r="D1053" s="294"/>
      <c r="E1053" s="294"/>
      <c r="F1053" s="294"/>
      <c r="G1053" s="294"/>
      <c r="H1053" s="294"/>
      <c r="I1053" s="294"/>
      <c r="J1053" s="294"/>
      <c r="K1053" s="297"/>
      <c r="L1053" s="294"/>
      <c r="M1053" s="295"/>
    </row>
    <row r="1054" spans="2:13" ht="15" x14ac:dyDescent="0.2">
      <c r="B1054" s="285"/>
      <c r="C1054" s="294"/>
      <c r="D1054" s="294"/>
      <c r="E1054" s="294"/>
      <c r="F1054" s="294"/>
      <c r="G1054" s="294"/>
      <c r="H1054" s="294"/>
      <c r="I1054" s="294"/>
      <c r="J1054" s="294"/>
      <c r="K1054" s="297"/>
      <c r="L1054" s="294"/>
      <c r="M1054" s="295"/>
    </row>
    <row r="1055" spans="2:13" ht="15" x14ac:dyDescent="0.2">
      <c r="B1055" s="285"/>
      <c r="C1055" s="294"/>
      <c r="D1055" s="294"/>
      <c r="E1055" s="294"/>
      <c r="F1055" s="294"/>
      <c r="G1055" s="294"/>
      <c r="H1055" s="294"/>
      <c r="I1055" s="294"/>
      <c r="J1055" s="294"/>
      <c r="K1055" s="297"/>
      <c r="L1055" s="294"/>
      <c r="M1055" s="295"/>
    </row>
    <row r="1056" spans="2:13" ht="15" x14ac:dyDescent="0.2">
      <c r="B1056" s="285"/>
      <c r="C1056" s="294"/>
      <c r="D1056" s="294"/>
      <c r="E1056" s="294"/>
      <c r="F1056" s="294"/>
      <c r="G1056" s="294"/>
      <c r="H1056" s="294"/>
      <c r="I1056" s="294"/>
      <c r="J1056" s="294"/>
      <c r="K1056" s="297"/>
      <c r="L1056" s="294"/>
      <c r="M1056" s="295"/>
    </row>
    <row r="1057" spans="2:13" ht="15" x14ac:dyDescent="0.2">
      <c r="B1057" s="285"/>
      <c r="C1057" s="294"/>
      <c r="D1057" s="294"/>
      <c r="E1057" s="294"/>
      <c r="F1057" s="294"/>
      <c r="G1057" s="294"/>
      <c r="H1057" s="294"/>
      <c r="I1057" s="294"/>
      <c r="J1057" s="294"/>
      <c r="K1057" s="297"/>
      <c r="L1057" s="294"/>
      <c r="M1057" s="295"/>
    </row>
    <row r="1058" spans="2:13" ht="15" x14ac:dyDescent="0.2">
      <c r="B1058" s="285"/>
      <c r="C1058" s="294"/>
      <c r="D1058" s="294"/>
      <c r="E1058" s="294"/>
      <c r="F1058" s="294"/>
      <c r="G1058" s="294"/>
      <c r="H1058" s="294"/>
      <c r="I1058" s="294"/>
      <c r="J1058" s="294"/>
      <c r="K1058" s="297"/>
      <c r="L1058" s="294"/>
      <c r="M1058" s="295"/>
    </row>
    <row r="1059" spans="2:13" ht="15" x14ac:dyDescent="0.2">
      <c r="B1059" s="285"/>
      <c r="C1059" s="294"/>
      <c r="D1059" s="294"/>
      <c r="E1059" s="294"/>
      <c r="F1059" s="294"/>
      <c r="G1059" s="294"/>
      <c r="H1059" s="294"/>
      <c r="I1059" s="294"/>
      <c r="J1059" s="294"/>
      <c r="K1059" s="297"/>
      <c r="L1059" s="294"/>
      <c r="M1059" s="295"/>
    </row>
    <row r="1060" spans="2:13" ht="15" x14ac:dyDescent="0.2">
      <c r="B1060" s="285"/>
      <c r="C1060" s="294"/>
      <c r="D1060" s="294"/>
      <c r="E1060" s="294"/>
      <c r="F1060" s="294"/>
      <c r="G1060" s="294"/>
      <c r="H1060" s="294"/>
      <c r="I1060" s="294"/>
      <c r="J1060" s="294"/>
      <c r="K1060" s="297"/>
      <c r="L1060" s="294"/>
      <c r="M1060" s="295"/>
    </row>
    <row r="1061" spans="2:13" ht="15" x14ac:dyDescent="0.2">
      <c r="B1061" s="285"/>
      <c r="C1061" s="294"/>
      <c r="D1061" s="294"/>
      <c r="E1061" s="294"/>
      <c r="F1061" s="294"/>
      <c r="G1061" s="294"/>
      <c r="H1061" s="294"/>
      <c r="I1061" s="294"/>
      <c r="J1061" s="294"/>
      <c r="K1061" s="297"/>
      <c r="L1061" s="294"/>
      <c r="M1061" s="295"/>
    </row>
    <row r="1062" spans="2:13" ht="15" x14ac:dyDescent="0.2">
      <c r="B1062" s="285"/>
      <c r="C1062" s="294"/>
      <c r="D1062" s="294"/>
      <c r="E1062" s="294"/>
      <c r="F1062" s="294"/>
      <c r="G1062" s="294"/>
      <c r="H1062" s="294"/>
      <c r="I1062" s="294"/>
      <c r="J1062" s="294"/>
      <c r="K1062" s="297"/>
      <c r="L1062" s="294"/>
      <c r="M1062" s="295"/>
    </row>
    <row r="1063" spans="2:13" ht="15" x14ac:dyDescent="0.2">
      <c r="B1063" s="285"/>
      <c r="C1063" s="294"/>
      <c r="D1063" s="294"/>
      <c r="E1063" s="294"/>
      <c r="F1063" s="294"/>
      <c r="G1063" s="294"/>
      <c r="H1063" s="294"/>
      <c r="I1063" s="294"/>
      <c r="J1063" s="294"/>
      <c r="K1063" s="297"/>
      <c r="L1063" s="294"/>
      <c r="M1063" s="295"/>
    </row>
    <row r="1064" spans="2:13" ht="15" x14ac:dyDescent="0.2">
      <c r="B1064" s="285"/>
      <c r="C1064" s="294"/>
      <c r="D1064" s="294"/>
      <c r="E1064" s="294"/>
      <c r="F1064" s="294"/>
      <c r="G1064" s="294"/>
      <c r="H1064" s="294"/>
      <c r="I1064" s="294"/>
      <c r="J1064" s="294"/>
      <c r="K1064" s="297"/>
      <c r="L1064" s="294"/>
      <c r="M1064" s="295"/>
    </row>
    <row r="1065" spans="2:13" ht="15" x14ac:dyDescent="0.2">
      <c r="B1065" s="285"/>
      <c r="C1065" s="294"/>
      <c r="D1065" s="294"/>
      <c r="E1065" s="294"/>
      <c r="F1065" s="294"/>
      <c r="G1065" s="294"/>
      <c r="H1065" s="294"/>
      <c r="I1065" s="294"/>
      <c r="J1065" s="294"/>
      <c r="K1065" s="297"/>
      <c r="L1065" s="294"/>
      <c r="M1065" s="295"/>
    </row>
    <row r="1066" spans="2:13" ht="15" x14ac:dyDescent="0.2">
      <c r="B1066" s="285"/>
      <c r="C1066" s="294"/>
      <c r="D1066" s="294"/>
      <c r="E1066" s="294"/>
      <c r="F1066" s="294"/>
      <c r="G1066" s="294"/>
      <c r="H1066" s="294"/>
      <c r="I1066" s="294"/>
      <c r="J1066" s="294"/>
      <c r="K1066" s="297"/>
      <c r="L1066" s="294"/>
      <c r="M1066" s="295"/>
    </row>
    <row r="1067" spans="2:13" ht="15" x14ac:dyDescent="0.2">
      <c r="B1067" s="285"/>
      <c r="C1067" s="294"/>
      <c r="D1067" s="294"/>
      <c r="E1067" s="294"/>
      <c r="F1067" s="294"/>
      <c r="G1067" s="294"/>
      <c r="H1067" s="294"/>
      <c r="I1067" s="294"/>
      <c r="J1067" s="294"/>
      <c r="K1067" s="297"/>
      <c r="L1067" s="294"/>
      <c r="M1067" s="295"/>
    </row>
    <row r="1068" spans="2:13" ht="15" x14ac:dyDescent="0.2">
      <c r="B1068" s="285"/>
      <c r="C1068" s="294"/>
      <c r="D1068" s="294"/>
      <c r="E1068" s="294"/>
      <c r="F1068" s="294"/>
      <c r="G1068" s="294"/>
      <c r="H1068" s="294"/>
      <c r="I1068" s="294"/>
      <c r="J1068" s="294"/>
      <c r="K1068" s="297"/>
      <c r="L1068" s="294"/>
      <c r="M1068" s="295"/>
    </row>
    <row r="1069" spans="2:13" ht="15" x14ac:dyDescent="0.2">
      <c r="B1069" s="285"/>
      <c r="C1069" s="294"/>
      <c r="D1069" s="294"/>
      <c r="E1069" s="294"/>
      <c r="F1069" s="294"/>
      <c r="G1069" s="294"/>
      <c r="H1069" s="294"/>
      <c r="I1069" s="294"/>
      <c r="J1069" s="294"/>
      <c r="K1069" s="297"/>
      <c r="L1069" s="294"/>
      <c r="M1069" s="295"/>
    </row>
    <row r="1070" spans="2:13" ht="15" x14ac:dyDescent="0.2">
      <c r="B1070" s="285"/>
      <c r="C1070" s="294"/>
      <c r="D1070" s="294"/>
      <c r="E1070" s="294"/>
      <c r="F1070" s="294"/>
      <c r="G1070" s="294"/>
      <c r="H1070" s="294"/>
      <c r="I1070" s="294"/>
      <c r="J1070" s="294"/>
      <c r="K1070" s="297"/>
      <c r="L1070" s="294"/>
      <c r="M1070" s="295"/>
    </row>
    <row r="1071" spans="2:13" ht="15" x14ac:dyDescent="0.2">
      <c r="B1071" s="285"/>
      <c r="C1071" s="294"/>
      <c r="D1071" s="294"/>
      <c r="E1071" s="294"/>
      <c r="F1071" s="294"/>
      <c r="G1071" s="294"/>
      <c r="H1071" s="294"/>
      <c r="I1071" s="294"/>
      <c r="J1071" s="294"/>
      <c r="K1071" s="297"/>
      <c r="L1071" s="294"/>
      <c r="M1071" s="295"/>
    </row>
    <row r="1072" spans="2:13" ht="15" x14ac:dyDescent="0.2">
      <c r="B1072" s="285"/>
      <c r="C1072" s="294"/>
      <c r="D1072" s="294"/>
      <c r="E1072" s="294"/>
      <c r="F1072" s="294"/>
      <c r="G1072" s="294"/>
      <c r="H1072" s="294"/>
      <c r="I1072" s="294"/>
      <c r="J1072" s="294"/>
      <c r="K1072" s="297"/>
      <c r="L1072" s="294"/>
      <c r="M1072" s="295"/>
    </row>
    <row r="1073" spans="2:13" ht="15" x14ac:dyDescent="0.2">
      <c r="B1073" s="285"/>
      <c r="C1073" s="294"/>
      <c r="D1073" s="294"/>
      <c r="E1073" s="294"/>
      <c r="F1073" s="294"/>
      <c r="G1073" s="294"/>
      <c r="H1073" s="294"/>
      <c r="I1073" s="294"/>
      <c r="J1073" s="294"/>
      <c r="K1073" s="297"/>
      <c r="L1073" s="294"/>
      <c r="M1073" s="295"/>
    </row>
    <row r="1074" spans="2:13" ht="15" x14ac:dyDescent="0.2">
      <c r="B1074" s="285"/>
      <c r="C1074" s="294"/>
      <c r="D1074" s="294"/>
      <c r="E1074" s="294"/>
      <c r="F1074" s="294"/>
      <c r="G1074" s="294"/>
      <c r="H1074" s="294"/>
      <c r="I1074" s="294"/>
      <c r="J1074" s="294"/>
      <c r="K1074" s="297"/>
      <c r="L1074" s="294"/>
      <c r="M1074" s="295"/>
    </row>
    <row r="1075" spans="2:13" ht="15" x14ac:dyDescent="0.2">
      <c r="B1075" s="285"/>
      <c r="C1075" s="294"/>
      <c r="D1075" s="294"/>
      <c r="E1075" s="294"/>
      <c r="F1075" s="294"/>
      <c r="G1075" s="294"/>
      <c r="H1075" s="294"/>
      <c r="I1075" s="294"/>
      <c r="J1075" s="294"/>
      <c r="K1075" s="297"/>
      <c r="L1075" s="294"/>
      <c r="M1075" s="295"/>
    </row>
    <row r="1076" spans="2:13" ht="15" x14ac:dyDescent="0.2">
      <c r="B1076" s="285"/>
      <c r="C1076" s="294"/>
      <c r="D1076" s="294"/>
      <c r="E1076" s="294"/>
      <c r="F1076" s="294"/>
      <c r="G1076" s="294"/>
      <c r="H1076" s="294"/>
      <c r="I1076" s="294"/>
      <c r="J1076" s="294"/>
      <c r="K1076" s="297"/>
      <c r="L1076" s="294"/>
      <c r="M1076" s="295"/>
    </row>
    <row r="1077" spans="2:13" ht="15" x14ac:dyDescent="0.2">
      <c r="B1077" s="285"/>
      <c r="C1077" s="294"/>
      <c r="D1077" s="294"/>
      <c r="E1077" s="294"/>
      <c r="F1077" s="294"/>
      <c r="G1077" s="294"/>
      <c r="H1077" s="294"/>
      <c r="I1077" s="294"/>
      <c r="J1077" s="294"/>
      <c r="K1077" s="297"/>
      <c r="L1077" s="294"/>
      <c r="M1077" s="295"/>
    </row>
    <row r="1078" spans="2:13" ht="15" x14ac:dyDescent="0.2">
      <c r="B1078" s="285"/>
      <c r="C1078" s="294"/>
      <c r="D1078" s="294"/>
      <c r="E1078" s="294"/>
      <c r="F1078" s="294"/>
      <c r="G1078" s="294"/>
      <c r="H1078" s="294"/>
      <c r="I1078" s="294"/>
      <c r="J1078" s="294"/>
      <c r="K1078" s="297"/>
      <c r="L1078" s="294"/>
      <c r="M1078" s="295"/>
    </row>
    <row r="1079" spans="2:13" ht="15" x14ac:dyDescent="0.2">
      <c r="B1079" s="285"/>
      <c r="C1079" s="294"/>
      <c r="D1079" s="294"/>
      <c r="E1079" s="294"/>
      <c r="F1079" s="294"/>
      <c r="G1079" s="294"/>
      <c r="H1079" s="294"/>
      <c r="I1079" s="294"/>
      <c r="J1079" s="294"/>
      <c r="K1079" s="297"/>
      <c r="L1079" s="294"/>
      <c r="M1079" s="295"/>
    </row>
    <row r="1080" spans="2:13" ht="15" x14ac:dyDescent="0.2">
      <c r="B1080" s="285"/>
      <c r="C1080" s="294"/>
      <c r="D1080" s="294"/>
      <c r="E1080" s="294"/>
      <c r="F1080" s="294"/>
      <c r="G1080" s="294"/>
      <c r="H1080" s="294"/>
      <c r="I1080" s="294"/>
      <c r="J1080" s="294"/>
      <c r="K1080" s="297"/>
      <c r="L1080" s="294"/>
      <c r="M1080" s="295"/>
    </row>
    <row r="1081" spans="2:13" ht="15" x14ac:dyDescent="0.2">
      <c r="B1081" s="285"/>
      <c r="C1081" s="294"/>
      <c r="D1081" s="294"/>
      <c r="E1081" s="294"/>
      <c r="F1081" s="294"/>
      <c r="G1081" s="294"/>
      <c r="H1081" s="294"/>
      <c r="I1081" s="294"/>
      <c r="J1081" s="294"/>
      <c r="K1081" s="297"/>
      <c r="L1081" s="294"/>
      <c r="M1081" s="295"/>
    </row>
    <row r="1082" spans="2:13" ht="15" x14ac:dyDescent="0.2">
      <c r="B1082" s="285"/>
      <c r="C1082" s="294"/>
      <c r="D1082" s="294"/>
      <c r="E1082" s="294"/>
      <c r="F1082" s="294"/>
      <c r="G1082" s="294"/>
      <c r="H1082" s="294"/>
      <c r="I1082" s="294"/>
      <c r="J1082" s="294"/>
      <c r="K1082" s="297"/>
      <c r="L1082" s="294"/>
      <c r="M1082" s="295"/>
    </row>
    <row r="1083" spans="2:13" ht="15" x14ac:dyDescent="0.2">
      <c r="B1083" s="285"/>
      <c r="C1083" s="294"/>
      <c r="D1083" s="294"/>
      <c r="E1083" s="294"/>
      <c r="F1083" s="294"/>
      <c r="G1083" s="294"/>
      <c r="H1083" s="294"/>
      <c r="I1083" s="294"/>
      <c r="J1083" s="294"/>
      <c r="K1083" s="297"/>
      <c r="L1083" s="294"/>
      <c r="M1083" s="295"/>
    </row>
    <row r="1084" spans="2:13" ht="15" x14ac:dyDescent="0.2">
      <c r="B1084" s="285"/>
      <c r="C1084" s="294"/>
      <c r="D1084" s="294"/>
      <c r="E1084" s="294"/>
      <c r="F1084" s="294"/>
      <c r="G1084" s="294"/>
      <c r="H1084" s="294"/>
      <c r="I1084" s="294"/>
      <c r="J1084" s="294"/>
      <c r="K1084" s="297"/>
      <c r="L1084" s="294"/>
      <c r="M1084" s="295"/>
    </row>
    <row r="1085" spans="2:13" ht="15" x14ac:dyDescent="0.2">
      <c r="B1085" s="285"/>
      <c r="C1085" s="294"/>
      <c r="D1085" s="294"/>
      <c r="E1085" s="294"/>
      <c r="F1085" s="294"/>
      <c r="G1085" s="294"/>
      <c r="H1085" s="294"/>
      <c r="I1085" s="294"/>
      <c r="J1085" s="294"/>
      <c r="K1085" s="297"/>
      <c r="L1085" s="294"/>
      <c r="M1085" s="295"/>
    </row>
    <row r="1086" spans="2:13" ht="15" x14ac:dyDescent="0.2">
      <c r="B1086" s="285"/>
      <c r="C1086" s="294"/>
      <c r="D1086" s="294"/>
      <c r="E1086" s="294"/>
      <c r="F1086" s="294"/>
      <c r="G1086" s="294"/>
      <c r="H1086" s="294"/>
      <c r="I1086" s="294"/>
      <c r="J1086" s="294"/>
      <c r="K1086" s="297"/>
      <c r="L1086" s="294"/>
      <c r="M1086" s="295"/>
    </row>
    <row r="1087" spans="2:13" ht="15" x14ac:dyDescent="0.2">
      <c r="B1087" s="285"/>
      <c r="C1087" s="294"/>
      <c r="D1087" s="294"/>
      <c r="E1087" s="294"/>
      <c r="F1087" s="294"/>
      <c r="G1087" s="294"/>
      <c r="H1087" s="294"/>
      <c r="I1087" s="294"/>
      <c r="J1087" s="294"/>
      <c r="K1087" s="297"/>
      <c r="L1087" s="294"/>
      <c r="M1087" s="295"/>
    </row>
    <row r="1088" spans="2:13" ht="15" x14ac:dyDescent="0.2">
      <c r="B1088" s="285"/>
      <c r="C1088" s="294"/>
      <c r="D1088" s="294"/>
      <c r="E1088" s="294"/>
      <c r="F1088" s="294"/>
      <c r="G1088" s="294"/>
      <c r="H1088" s="294"/>
      <c r="I1088" s="294"/>
      <c r="J1088" s="294"/>
      <c r="K1088" s="297"/>
      <c r="L1088" s="294"/>
      <c r="M1088" s="295"/>
    </row>
    <row r="1089" spans="2:13" ht="15" x14ac:dyDescent="0.2">
      <c r="B1089" s="285"/>
      <c r="C1089" s="294"/>
      <c r="D1089" s="294"/>
      <c r="E1089" s="294"/>
      <c r="F1089" s="294"/>
      <c r="G1089" s="294"/>
      <c r="H1089" s="294"/>
      <c r="I1089" s="294"/>
      <c r="J1089" s="294"/>
      <c r="K1089" s="297"/>
      <c r="L1089" s="294"/>
      <c r="M1089" s="295"/>
    </row>
    <row r="1090" spans="2:13" ht="15" x14ac:dyDescent="0.2">
      <c r="B1090" s="285"/>
      <c r="C1090" s="294"/>
      <c r="D1090" s="294"/>
      <c r="E1090" s="294"/>
      <c r="F1090" s="294"/>
      <c r="G1090" s="294"/>
      <c r="H1090" s="294"/>
      <c r="I1090" s="294"/>
      <c r="J1090" s="294"/>
      <c r="K1090" s="297"/>
      <c r="L1090" s="294"/>
      <c r="M1090" s="295"/>
    </row>
    <row r="1091" spans="2:13" ht="15" x14ac:dyDescent="0.2">
      <c r="B1091" s="285"/>
      <c r="C1091" s="294"/>
      <c r="D1091" s="294"/>
      <c r="E1091" s="294"/>
      <c r="F1091" s="294"/>
      <c r="G1091" s="294"/>
      <c r="H1091" s="294"/>
      <c r="I1091" s="294"/>
      <c r="J1091" s="294"/>
      <c r="K1091" s="297"/>
      <c r="L1091" s="294"/>
      <c r="M1091" s="295"/>
    </row>
    <row r="1092" spans="2:13" ht="15" x14ac:dyDescent="0.2">
      <c r="B1092" s="285"/>
      <c r="C1092" s="294"/>
      <c r="D1092" s="294"/>
      <c r="E1092" s="294"/>
      <c r="F1092" s="294"/>
      <c r="G1092" s="294"/>
      <c r="H1092" s="294"/>
      <c r="I1092" s="294"/>
      <c r="J1092" s="294"/>
      <c r="K1092" s="297"/>
      <c r="L1092" s="294"/>
      <c r="M1092" s="295"/>
    </row>
    <row r="1093" spans="2:13" ht="15" x14ac:dyDescent="0.2">
      <c r="B1093" s="285"/>
      <c r="C1093" s="294"/>
      <c r="D1093" s="294"/>
      <c r="E1093" s="294"/>
      <c r="F1093" s="294"/>
      <c r="G1093" s="294"/>
      <c r="H1093" s="294"/>
      <c r="I1093" s="294"/>
      <c r="J1093" s="294"/>
      <c r="K1093" s="297"/>
      <c r="L1093" s="294"/>
      <c r="M1093" s="295"/>
    </row>
    <row r="1094" spans="2:13" ht="15" x14ac:dyDescent="0.2">
      <c r="B1094" s="285"/>
      <c r="C1094" s="294"/>
      <c r="D1094" s="294"/>
      <c r="E1094" s="294"/>
      <c r="F1094" s="294"/>
      <c r="G1094" s="294"/>
      <c r="H1094" s="294"/>
      <c r="I1094" s="294"/>
      <c r="J1094" s="294"/>
      <c r="K1094" s="297"/>
      <c r="L1094" s="294"/>
      <c r="M1094" s="295"/>
    </row>
    <row r="1095" spans="2:13" ht="15" x14ac:dyDescent="0.2">
      <c r="B1095" s="285"/>
      <c r="C1095" s="294"/>
      <c r="D1095" s="294"/>
      <c r="E1095" s="294"/>
      <c r="F1095" s="294"/>
      <c r="G1095" s="294"/>
      <c r="H1095" s="294"/>
      <c r="I1095" s="294"/>
      <c r="J1095" s="294"/>
      <c r="K1095" s="297"/>
      <c r="L1095" s="294"/>
      <c r="M1095" s="295"/>
    </row>
    <row r="1096" spans="2:13" ht="15" x14ac:dyDescent="0.2">
      <c r="B1096" s="285"/>
      <c r="C1096" s="294"/>
      <c r="D1096" s="294"/>
      <c r="E1096" s="294"/>
      <c r="F1096" s="294"/>
      <c r="G1096" s="294"/>
      <c r="H1096" s="294"/>
      <c r="I1096" s="294"/>
      <c r="J1096" s="294"/>
      <c r="K1096" s="297"/>
      <c r="L1096" s="294"/>
      <c r="M1096" s="295"/>
    </row>
    <row r="1097" spans="2:13" ht="15" x14ac:dyDescent="0.2">
      <c r="B1097" s="285"/>
      <c r="C1097" s="294"/>
      <c r="D1097" s="294"/>
      <c r="E1097" s="294"/>
      <c r="F1097" s="294"/>
      <c r="G1097" s="294"/>
      <c r="H1097" s="294"/>
      <c r="I1097" s="294"/>
      <c r="J1097" s="294"/>
      <c r="K1097" s="297"/>
      <c r="L1097" s="294"/>
      <c r="M1097" s="295"/>
    </row>
    <row r="1098" spans="2:13" ht="15" x14ac:dyDescent="0.2">
      <c r="B1098" s="285"/>
      <c r="C1098" s="294"/>
      <c r="D1098" s="294"/>
      <c r="E1098" s="294"/>
      <c r="F1098" s="294"/>
      <c r="G1098" s="294"/>
      <c r="H1098" s="294"/>
      <c r="I1098" s="294"/>
      <c r="J1098" s="294"/>
      <c r="K1098" s="297"/>
      <c r="L1098" s="294"/>
      <c r="M1098" s="295"/>
    </row>
    <row r="1099" spans="2:13" ht="15" x14ac:dyDescent="0.2">
      <c r="B1099" s="285"/>
      <c r="C1099" s="294"/>
      <c r="D1099" s="294"/>
      <c r="E1099" s="294"/>
      <c r="F1099" s="294"/>
      <c r="G1099" s="294"/>
      <c r="H1099" s="294"/>
      <c r="I1099" s="294"/>
      <c r="J1099" s="294"/>
      <c r="K1099" s="297"/>
      <c r="L1099" s="294"/>
      <c r="M1099" s="295"/>
    </row>
    <row r="1100" spans="2:13" ht="15" x14ac:dyDescent="0.2">
      <c r="B1100" s="285"/>
      <c r="C1100" s="294"/>
      <c r="D1100" s="294"/>
      <c r="E1100" s="294"/>
      <c r="F1100" s="294"/>
      <c r="G1100" s="294"/>
      <c r="H1100" s="294"/>
      <c r="I1100" s="294"/>
      <c r="J1100" s="294"/>
      <c r="K1100" s="297"/>
      <c r="L1100" s="294"/>
      <c r="M1100" s="295"/>
    </row>
    <row r="1101" spans="2:13" ht="15" x14ac:dyDescent="0.2">
      <c r="B1101" s="285"/>
      <c r="C1101" s="294"/>
      <c r="D1101" s="294"/>
      <c r="E1101" s="294"/>
      <c r="F1101" s="294"/>
      <c r="G1101" s="294"/>
      <c r="H1101" s="294"/>
      <c r="I1101" s="294"/>
      <c r="J1101" s="294"/>
      <c r="K1101" s="297"/>
      <c r="L1101" s="294"/>
      <c r="M1101" s="295"/>
    </row>
    <row r="1102" spans="2:13" ht="15" x14ac:dyDescent="0.2">
      <c r="B1102" s="285"/>
      <c r="C1102" s="294"/>
      <c r="D1102" s="294"/>
      <c r="E1102" s="294"/>
      <c r="F1102" s="294"/>
      <c r="G1102" s="294"/>
      <c r="H1102" s="294"/>
      <c r="I1102" s="294"/>
      <c r="J1102" s="294"/>
      <c r="K1102" s="297"/>
      <c r="L1102" s="294"/>
      <c r="M1102" s="295"/>
    </row>
    <row r="1103" spans="2:13" ht="15" x14ac:dyDescent="0.2">
      <c r="B1103" s="285"/>
      <c r="C1103" s="294"/>
      <c r="D1103" s="294"/>
      <c r="E1103" s="294"/>
      <c r="F1103" s="294"/>
      <c r="G1103" s="294"/>
      <c r="H1103" s="294"/>
      <c r="I1103" s="294"/>
      <c r="J1103" s="294"/>
      <c r="K1103" s="297"/>
      <c r="L1103" s="294"/>
      <c r="M1103" s="295"/>
    </row>
    <row r="1104" spans="2:13" ht="15" x14ac:dyDescent="0.2">
      <c r="B1104" s="285"/>
      <c r="C1104" s="294"/>
      <c r="D1104" s="294"/>
      <c r="E1104" s="294"/>
      <c r="F1104" s="294"/>
      <c r="G1104" s="294"/>
      <c r="H1104" s="294"/>
      <c r="I1104" s="294"/>
      <c r="J1104" s="294"/>
      <c r="K1104" s="297"/>
      <c r="L1104" s="294"/>
      <c r="M1104" s="295"/>
    </row>
    <row r="1105" spans="2:13" ht="15" x14ac:dyDescent="0.2">
      <c r="B1105" s="285"/>
      <c r="C1105" s="294"/>
      <c r="D1105" s="294"/>
      <c r="E1105" s="294"/>
      <c r="F1105" s="294"/>
      <c r="G1105" s="294"/>
      <c r="H1105" s="294"/>
      <c r="I1105" s="294"/>
      <c r="J1105" s="294"/>
      <c r="K1105" s="297"/>
      <c r="L1105" s="294"/>
      <c r="M1105" s="295"/>
    </row>
    <row r="1106" spans="2:13" ht="15" x14ac:dyDescent="0.2">
      <c r="B1106" s="285"/>
      <c r="C1106" s="294"/>
      <c r="D1106" s="294"/>
      <c r="E1106" s="294"/>
      <c r="F1106" s="294"/>
      <c r="G1106" s="294"/>
      <c r="H1106" s="294"/>
      <c r="I1106" s="294"/>
      <c r="J1106" s="294"/>
      <c r="K1106" s="297"/>
      <c r="L1106" s="294"/>
      <c r="M1106" s="295"/>
    </row>
    <row r="1107" spans="2:13" ht="15" x14ac:dyDescent="0.2">
      <c r="B1107" s="285"/>
      <c r="C1107" s="294"/>
      <c r="D1107" s="294"/>
      <c r="E1107" s="294"/>
      <c r="F1107" s="294"/>
      <c r="G1107" s="294"/>
      <c r="H1107" s="294"/>
      <c r="I1107" s="294"/>
      <c r="J1107" s="294"/>
      <c r="K1107" s="297"/>
      <c r="L1107" s="294"/>
      <c r="M1107" s="295"/>
    </row>
    <row r="1108" spans="2:13" ht="15" x14ac:dyDescent="0.2">
      <c r="B1108" s="285"/>
      <c r="C1108" s="294"/>
      <c r="D1108" s="294"/>
      <c r="E1108" s="294"/>
      <c r="F1108" s="294"/>
      <c r="G1108" s="294"/>
      <c r="H1108" s="294"/>
      <c r="I1108" s="294"/>
      <c r="J1108" s="294"/>
      <c r="K1108" s="297"/>
      <c r="L1108" s="294"/>
      <c r="M1108" s="295"/>
    </row>
    <row r="1109" spans="2:13" ht="15" x14ac:dyDescent="0.2">
      <c r="B1109" s="285"/>
      <c r="C1109" s="294"/>
      <c r="D1109" s="294"/>
      <c r="E1109" s="294"/>
      <c r="F1109" s="294"/>
      <c r="G1109" s="294"/>
      <c r="H1109" s="294"/>
      <c r="I1109" s="294"/>
      <c r="J1109" s="294"/>
      <c r="K1109" s="297"/>
      <c r="L1109" s="294"/>
      <c r="M1109" s="295"/>
    </row>
    <row r="1110" spans="2:13" ht="15" x14ac:dyDescent="0.2">
      <c r="B1110" s="285"/>
      <c r="C1110" s="294"/>
      <c r="D1110" s="294"/>
      <c r="E1110" s="294"/>
      <c r="F1110" s="294"/>
      <c r="G1110" s="294"/>
      <c r="H1110" s="294"/>
      <c r="I1110" s="294"/>
      <c r="J1110" s="294"/>
      <c r="K1110" s="297"/>
      <c r="L1110" s="294"/>
      <c r="M1110" s="295"/>
    </row>
    <row r="1111" spans="2:13" ht="15" x14ac:dyDescent="0.2">
      <c r="B1111" s="285"/>
      <c r="C1111" s="294"/>
      <c r="D1111" s="294"/>
      <c r="E1111" s="294"/>
      <c r="F1111" s="294"/>
      <c r="G1111" s="294"/>
      <c r="H1111" s="294"/>
      <c r="I1111" s="294"/>
      <c r="J1111" s="294"/>
      <c r="K1111" s="297"/>
      <c r="L1111" s="294"/>
      <c r="M1111" s="295"/>
    </row>
    <row r="1112" spans="2:13" ht="15" x14ac:dyDescent="0.2">
      <c r="B1112" s="285"/>
      <c r="C1112" s="294"/>
      <c r="D1112" s="294"/>
      <c r="E1112" s="294"/>
      <c r="F1112" s="294"/>
      <c r="G1112" s="294"/>
      <c r="H1112" s="294"/>
      <c r="I1112" s="294"/>
      <c r="J1112" s="294"/>
      <c r="K1112" s="297"/>
      <c r="L1112" s="294"/>
      <c r="M1112" s="295"/>
    </row>
    <row r="1113" spans="2:13" ht="15" x14ac:dyDescent="0.2">
      <c r="B1113" s="285"/>
      <c r="C1113" s="294"/>
      <c r="D1113" s="294"/>
      <c r="E1113" s="294"/>
      <c r="F1113" s="294"/>
      <c r="G1113" s="294"/>
      <c r="H1113" s="294"/>
      <c r="I1113" s="294"/>
      <c r="J1113" s="294"/>
      <c r="K1113" s="297"/>
      <c r="L1113" s="294"/>
      <c r="M1113" s="295"/>
    </row>
    <row r="1114" spans="2:13" ht="15" x14ac:dyDescent="0.2">
      <c r="B1114" s="285"/>
      <c r="C1114" s="294"/>
      <c r="D1114" s="294"/>
      <c r="E1114" s="294"/>
      <c r="F1114" s="294"/>
      <c r="G1114" s="294"/>
      <c r="H1114" s="294"/>
      <c r="I1114" s="294"/>
      <c r="J1114" s="294"/>
      <c r="K1114" s="297"/>
      <c r="L1114" s="294"/>
      <c r="M1114" s="295"/>
    </row>
    <row r="1115" spans="2:13" ht="15" x14ac:dyDescent="0.2">
      <c r="B1115" s="285"/>
      <c r="C1115" s="294"/>
      <c r="D1115" s="294"/>
      <c r="E1115" s="294"/>
      <c r="F1115" s="294"/>
      <c r="G1115" s="294"/>
      <c r="H1115" s="294"/>
      <c r="I1115" s="294"/>
      <c r="J1115" s="294"/>
      <c r="K1115" s="297"/>
      <c r="L1115" s="294"/>
      <c r="M1115" s="295"/>
    </row>
    <row r="1116" spans="2:13" ht="15" x14ac:dyDescent="0.2">
      <c r="B1116" s="285"/>
      <c r="C1116" s="294"/>
      <c r="D1116" s="294"/>
      <c r="E1116" s="294"/>
      <c r="F1116" s="294"/>
      <c r="G1116" s="294"/>
      <c r="H1116" s="294"/>
      <c r="I1116" s="294"/>
      <c r="J1116" s="294"/>
      <c r="K1116" s="297"/>
      <c r="L1116" s="294"/>
      <c r="M1116" s="295"/>
    </row>
    <row r="1117" spans="2:13" ht="15" x14ac:dyDescent="0.2">
      <c r="B1117" s="285"/>
      <c r="C1117" s="294"/>
      <c r="D1117" s="294"/>
      <c r="E1117" s="294"/>
      <c r="F1117" s="294"/>
      <c r="G1117" s="294"/>
      <c r="H1117" s="294"/>
      <c r="I1117" s="294"/>
      <c r="J1117" s="294"/>
      <c r="K1117" s="297"/>
      <c r="L1117" s="294"/>
      <c r="M1117" s="295"/>
    </row>
    <row r="1118" spans="2:13" ht="15" x14ac:dyDescent="0.2">
      <c r="B1118" s="285"/>
      <c r="C1118" s="294"/>
      <c r="D1118" s="294"/>
      <c r="E1118" s="294"/>
      <c r="F1118" s="294"/>
      <c r="G1118" s="294"/>
      <c r="H1118" s="294"/>
      <c r="I1118" s="294"/>
      <c r="J1118" s="294"/>
      <c r="K1118" s="297"/>
      <c r="L1118" s="294"/>
      <c r="M1118" s="295"/>
    </row>
    <row r="1119" spans="2:13" ht="15" x14ac:dyDescent="0.2">
      <c r="B1119" s="285"/>
      <c r="C1119" s="294"/>
      <c r="D1119" s="294"/>
      <c r="E1119" s="294"/>
      <c r="F1119" s="294"/>
      <c r="G1119" s="294"/>
      <c r="H1119" s="294"/>
      <c r="I1119" s="294"/>
      <c r="J1119" s="294"/>
      <c r="K1119" s="297"/>
      <c r="L1119" s="294"/>
      <c r="M1119" s="295"/>
    </row>
    <row r="1120" spans="2:13" ht="15" x14ac:dyDescent="0.2">
      <c r="B1120" s="285"/>
      <c r="C1120" s="294"/>
      <c r="D1120" s="294"/>
      <c r="E1120" s="294"/>
      <c r="F1120" s="294"/>
      <c r="G1120" s="294"/>
      <c r="H1120" s="294"/>
      <c r="I1120" s="294"/>
      <c r="J1120" s="294"/>
      <c r="K1120" s="297"/>
      <c r="L1120" s="294"/>
      <c r="M1120" s="295"/>
    </row>
    <row r="1121" spans="2:13" ht="15" x14ac:dyDescent="0.2">
      <c r="B1121" s="285"/>
      <c r="C1121" s="294"/>
      <c r="D1121" s="294"/>
      <c r="E1121" s="294"/>
      <c r="F1121" s="294"/>
      <c r="G1121" s="294"/>
      <c r="H1121" s="294"/>
      <c r="I1121" s="294"/>
      <c r="J1121" s="294"/>
      <c r="K1121" s="297"/>
      <c r="L1121" s="294"/>
      <c r="M1121" s="295"/>
    </row>
    <row r="1122" spans="2:13" ht="15" x14ac:dyDescent="0.2">
      <c r="B1122" s="285"/>
      <c r="C1122" s="294"/>
      <c r="D1122" s="294"/>
      <c r="E1122" s="294"/>
      <c r="F1122" s="294"/>
      <c r="G1122" s="294"/>
      <c r="H1122" s="294"/>
      <c r="I1122" s="294"/>
      <c r="J1122" s="294"/>
      <c r="K1122" s="297"/>
      <c r="L1122" s="294"/>
      <c r="M1122" s="295"/>
    </row>
    <row r="1123" spans="2:13" ht="15" x14ac:dyDescent="0.2">
      <c r="B1123" s="285"/>
      <c r="C1123" s="294"/>
      <c r="D1123" s="294"/>
      <c r="E1123" s="294"/>
      <c r="F1123" s="294"/>
      <c r="G1123" s="294"/>
      <c r="H1123" s="294"/>
      <c r="I1123" s="294"/>
      <c r="J1123" s="294"/>
      <c r="K1123" s="297"/>
      <c r="L1123" s="294"/>
      <c r="M1123" s="295"/>
    </row>
    <row r="1124" spans="2:13" ht="15" x14ac:dyDescent="0.2">
      <c r="B1124" s="285"/>
      <c r="C1124" s="294"/>
      <c r="D1124" s="294"/>
      <c r="E1124" s="294"/>
      <c r="F1124" s="294"/>
      <c r="G1124" s="294"/>
      <c r="H1124" s="294"/>
      <c r="I1124" s="294"/>
      <c r="J1124" s="294"/>
      <c r="K1124" s="297"/>
      <c r="L1124" s="294"/>
      <c r="M1124" s="295"/>
    </row>
    <row r="1125" spans="2:13" ht="15" x14ac:dyDescent="0.2">
      <c r="B1125" s="285"/>
      <c r="C1125" s="294"/>
      <c r="D1125" s="294"/>
      <c r="E1125" s="294"/>
      <c r="F1125" s="294"/>
      <c r="G1125" s="294"/>
      <c r="H1125" s="294"/>
      <c r="I1125" s="294"/>
      <c r="J1125" s="294"/>
      <c r="K1125" s="297"/>
      <c r="L1125" s="294"/>
      <c r="M1125" s="295"/>
    </row>
    <row r="1126" spans="2:13" ht="15" x14ac:dyDescent="0.2">
      <c r="B1126" s="285"/>
      <c r="C1126" s="294"/>
      <c r="D1126" s="294"/>
      <c r="E1126" s="294"/>
      <c r="F1126" s="294"/>
      <c r="G1126" s="294"/>
      <c r="H1126" s="294"/>
      <c r="I1126" s="294"/>
      <c r="J1126" s="294"/>
      <c r="K1126" s="297"/>
      <c r="L1126" s="294"/>
      <c r="M1126" s="295"/>
    </row>
    <row r="1127" spans="2:13" ht="15" x14ac:dyDescent="0.2">
      <c r="B1127" s="285"/>
      <c r="C1127" s="294"/>
      <c r="D1127" s="294"/>
      <c r="E1127" s="294"/>
      <c r="F1127" s="294"/>
      <c r="G1127" s="294"/>
      <c r="H1127" s="294"/>
      <c r="I1127" s="294"/>
      <c r="J1127" s="294"/>
      <c r="K1127" s="297"/>
      <c r="L1127" s="294"/>
      <c r="M1127" s="295"/>
    </row>
    <row r="1128" spans="2:13" ht="15" x14ac:dyDescent="0.2">
      <c r="B1128" s="285"/>
      <c r="C1128" s="294"/>
      <c r="D1128" s="294"/>
      <c r="E1128" s="294"/>
      <c r="F1128" s="294"/>
      <c r="G1128" s="294"/>
      <c r="H1128" s="294"/>
      <c r="I1128" s="294"/>
      <c r="J1128" s="294"/>
      <c r="K1128" s="297"/>
      <c r="L1128" s="294"/>
      <c r="M1128" s="295"/>
    </row>
    <row r="1129" spans="2:13" ht="15" x14ac:dyDescent="0.2">
      <c r="B1129" s="285"/>
      <c r="C1129" s="294"/>
      <c r="D1129" s="294"/>
      <c r="E1129" s="294"/>
      <c r="F1129" s="294"/>
      <c r="G1129" s="294"/>
      <c r="H1129" s="294"/>
      <c r="I1129" s="294"/>
      <c r="J1129" s="294"/>
      <c r="K1129" s="297"/>
      <c r="L1129" s="294"/>
      <c r="M1129" s="295"/>
    </row>
    <row r="1130" spans="2:13" ht="15" x14ac:dyDescent="0.2">
      <c r="B1130" s="285"/>
      <c r="C1130" s="294"/>
      <c r="D1130" s="294"/>
      <c r="E1130" s="294"/>
      <c r="F1130" s="294"/>
      <c r="G1130" s="294"/>
      <c r="H1130" s="294"/>
      <c r="I1130" s="294"/>
      <c r="J1130" s="294"/>
      <c r="K1130" s="297"/>
      <c r="L1130" s="294"/>
      <c r="M1130" s="295"/>
    </row>
    <row r="1131" spans="2:13" ht="15" x14ac:dyDescent="0.2">
      <c r="B1131" s="285"/>
      <c r="C1131" s="294"/>
      <c r="D1131" s="294"/>
      <c r="E1131" s="294"/>
      <c r="F1131" s="294"/>
      <c r="G1131" s="294"/>
      <c r="H1131" s="294"/>
      <c r="I1131" s="294"/>
      <c r="J1131" s="294"/>
      <c r="K1131" s="297"/>
      <c r="L1131" s="294"/>
      <c r="M1131" s="295"/>
    </row>
    <row r="1132" spans="2:13" ht="15" x14ac:dyDescent="0.2">
      <c r="B1132" s="285"/>
      <c r="C1132" s="294"/>
      <c r="D1132" s="294"/>
      <c r="E1132" s="294"/>
      <c r="F1132" s="294"/>
      <c r="G1132" s="294"/>
      <c r="H1132" s="294"/>
      <c r="I1132" s="294"/>
      <c r="J1132" s="294"/>
      <c r="K1132" s="297"/>
      <c r="L1132" s="294"/>
      <c r="M1132" s="295"/>
    </row>
    <row r="1133" spans="2:13" ht="15" x14ac:dyDescent="0.2">
      <c r="B1133" s="285"/>
      <c r="C1133" s="294"/>
      <c r="D1133" s="294"/>
      <c r="E1133" s="294"/>
      <c r="F1133" s="294"/>
      <c r="G1133" s="294"/>
      <c r="H1133" s="294"/>
      <c r="I1133" s="294"/>
      <c r="J1133" s="294"/>
      <c r="K1133" s="297"/>
      <c r="L1133" s="294"/>
      <c r="M1133" s="295"/>
    </row>
    <row r="1134" spans="2:13" ht="15" x14ac:dyDescent="0.2">
      <c r="B1134" s="285"/>
      <c r="C1134" s="294"/>
      <c r="D1134" s="294"/>
      <c r="E1134" s="294"/>
      <c r="F1134" s="294"/>
      <c r="G1134" s="294"/>
      <c r="H1134" s="294"/>
      <c r="I1134" s="294"/>
      <c r="J1134" s="294"/>
      <c r="K1134" s="297"/>
      <c r="L1134" s="294"/>
      <c r="M1134" s="295"/>
    </row>
    <row r="1135" spans="2:13" ht="15" x14ac:dyDescent="0.2">
      <c r="B1135" s="285"/>
      <c r="C1135" s="294"/>
      <c r="D1135" s="294"/>
      <c r="E1135" s="294"/>
      <c r="F1135" s="294"/>
      <c r="G1135" s="294"/>
      <c r="H1135" s="294"/>
      <c r="I1135" s="294"/>
      <c r="J1135" s="294"/>
      <c r="K1135" s="297"/>
      <c r="L1135" s="294"/>
      <c r="M1135" s="295"/>
    </row>
    <row r="1136" spans="2:13" ht="15" x14ac:dyDescent="0.2">
      <c r="B1136" s="285"/>
      <c r="C1136" s="294"/>
      <c r="D1136" s="294"/>
      <c r="E1136" s="294"/>
      <c r="F1136" s="294"/>
      <c r="G1136" s="294"/>
      <c r="H1136" s="294"/>
      <c r="I1136" s="294"/>
      <c r="J1136" s="294"/>
      <c r="K1136" s="297"/>
      <c r="L1136" s="294"/>
      <c r="M1136" s="295"/>
    </row>
    <row r="1137" spans="2:13" ht="15" x14ac:dyDescent="0.2">
      <c r="B1137" s="285"/>
      <c r="C1137" s="294"/>
      <c r="D1137" s="294"/>
      <c r="E1137" s="294"/>
      <c r="F1137" s="294"/>
      <c r="G1137" s="294"/>
      <c r="H1137" s="294"/>
      <c r="I1137" s="294"/>
      <c r="J1137" s="294"/>
      <c r="K1137" s="297"/>
      <c r="L1137" s="294"/>
      <c r="M1137" s="295"/>
    </row>
    <row r="1138" spans="2:13" ht="15" x14ac:dyDescent="0.2">
      <c r="B1138" s="285"/>
      <c r="C1138" s="294"/>
      <c r="D1138" s="294"/>
      <c r="E1138" s="294"/>
      <c r="F1138" s="294"/>
      <c r="G1138" s="294"/>
      <c r="H1138" s="294"/>
      <c r="I1138" s="294"/>
      <c r="J1138" s="294"/>
      <c r="K1138" s="297"/>
      <c r="L1138" s="294"/>
      <c r="M1138" s="295"/>
    </row>
    <row r="1139" spans="2:13" ht="15" x14ac:dyDescent="0.2">
      <c r="B1139" s="285"/>
      <c r="C1139" s="294"/>
      <c r="D1139" s="294"/>
      <c r="E1139" s="294"/>
      <c r="F1139" s="294"/>
      <c r="G1139" s="294"/>
      <c r="H1139" s="294"/>
      <c r="I1139" s="294"/>
      <c r="J1139" s="294"/>
      <c r="K1139" s="297"/>
      <c r="L1139" s="294"/>
      <c r="M1139" s="295"/>
    </row>
    <row r="1140" spans="2:13" ht="15" x14ac:dyDescent="0.2">
      <c r="B1140" s="285"/>
      <c r="C1140" s="294"/>
      <c r="D1140" s="294"/>
      <c r="E1140" s="294"/>
      <c r="F1140" s="294"/>
      <c r="G1140" s="294"/>
      <c r="H1140" s="294"/>
      <c r="I1140" s="294"/>
      <c r="J1140" s="294"/>
      <c r="K1140" s="297"/>
      <c r="L1140" s="294"/>
      <c r="M1140" s="295"/>
    </row>
    <row r="1141" spans="2:13" ht="15" x14ac:dyDescent="0.2">
      <c r="B1141" s="285"/>
      <c r="C1141" s="294"/>
      <c r="D1141" s="294"/>
      <c r="E1141" s="294"/>
      <c r="F1141" s="294"/>
      <c r="G1141" s="294"/>
      <c r="H1141" s="294"/>
      <c r="I1141" s="294"/>
      <c r="J1141" s="294"/>
      <c r="K1141" s="297"/>
      <c r="L1141" s="294"/>
      <c r="M1141" s="295"/>
    </row>
    <row r="1142" spans="2:13" ht="15" x14ac:dyDescent="0.2">
      <c r="B1142" s="285"/>
      <c r="C1142" s="294"/>
      <c r="D1142" s="294"/>
      <c r="E1142" s="294"/>
      <c r="F1142" s="294"/>
      <c r="G1142" s="294"/>
      <c r="H1142" s="294"/>
      <c r="I1142" s="294"/>
      <c r="J1142" s="294"/>
      <c r="K1142" s="297"/>
      <c r="L1142" s="294"/>
      <c r="M1142" s="295"/>
    </row>
    <row r="1143" spans="2:13" ht="15" x14ac:dyDescent="0.2">
      <c r="B1143" s="285"/>
      <c r="C1143" s="294"/>
      <c r="D1143" s="294"/>
      <c r="E1143" s="294"/>
      <c r="F1143" s="294"/>
      <c r="G1143" s="294"/>
      <c r="H1143" s="294"/>
      <c r="I1143" s="294"/>
      <c r="J1143" s="294"/>
      <c r="K1143" s="297"/>
      <c r="L1143" s="294"/>
      <c r="M1143" s="295"/>
    </row>
    <row r="1144" spans="2:13" ht="15" x14ac:dyDescent="0.2">
      <c r="B1144" s="285"/>
      <c r="C1144" s="294"/>
      <c r="D1144" s="294"/>
      <c r="E1144" s="294"/>
      <c r="F1144" s="294"/>
      <c r="G1144" s="294"/>
      <c r="H1144" s="294"/>
      <c r="I1144" s="294"/>
      <c r="J1144" s="294"/>
      <c r="K1144" s="297"/>
      <c r="L1144" s="294"/>
      <c r="M1144" s="295"/>
    </row>
    <row r="1145" spans="2:13" ht="15" x14ac:dyDescent="0.2">
      <c r="B1145" s="285"/>
      <c r="C1145" s="294"/>
      <c r="D1145" s="294"/>
      <c r="E1145" s="294"/>
      <c r="F1145" s="294"/>
      <c r="G1145" s="294"/>
      <c r="H1145" s="294"/>
      <c r="I1145" s="294"/>
      <c r="J1145" s="294"/>
      <c r="K1145" s="297"/>
      <c r="L1145" s="294"/>
      <c r="M1145" s="295"/>
    </row>
    <row r="1146" spans="2:13" ht="15" x14ac:dyDescent="0.2">
      <c r="B1146" s="285"/>
      <c r="C1146" s="294"/>
      <c r="D1146" s="294"/>
      <c r="E1146" s="294"/>
      <c r="F1146" s="294"/>
      <c r="G1146" s="294"/>
      <c r="H1146" s="294"/>
      <c r="I1146" s="294"/>
      <c r="J1146" s="294"/>
      <c r="K1146" s="297"/>
      <c r="L1146" s="294"/>
      <c r="M1146" s="295"/>
    </row>
    <row r="1147" spans="2:13" ht="15" x14ac:dyDescent="0.2">
      <c r="B1147" s="285"/>
      <c r="C1147" s="294"/>
      <c r="D1147" s="294"/>
      <c r="E1147" s="294"/>
      <c r="F1147" s="294"/>
      <c r="G1147" s="294"/>
      <c r="H1147" s="294"/>
      <c r="I1147" s="294"/>
      <c r="J1147" s="294"/>
      <c r="K1147" s="297"/>
      <c r="L1147" s="294"/>
      <c r="M1147" s="295"/>
    </row>
    <row r="1148" spans="2:13" ht="15" x14ac:dyDescent="0.2">
      <c r="B1148" s="285"/>
      <c r="C1148" s="294"/>
      <c r="D1148" s="294"/>
      <c r="E1148" s="294"/>
      <c r="F1148" s="294"/>
      <c r="G1148" s="294"/>
      <c r="H1148" s="294"/>
      <c r="I1148" s="294"/>
      <c r="J1148" s="294"/>
      <c r="K1148" s="297"/>
      <c r="L1148" s="294"/>
      <c r="M1148" s="295"/>
    </row>
    <row r="1149" spans="2:13" ht="15" x14ac:dyDescent="0.2">
      <c r="B1149" s="285"/>
      <c r="C1149" s="294"/>
      <c r="D1149" s="294"/>
      <c r="E1149" s="294"/>
      <c r="F1149" s="294"/>
      <c r="G1149" s="294"/>
      <c r="H1149" s="294"/>
      <c r="I1149" s="294"/>
      <c r="J1149" s="294"/>
      <c r="K1149" s="297"/>
      <c r="L1149" s="294"/>
      <c r="M1149" s="295"/>
    </row>
    <row r="1150" spans="2:13" ht="15" x14ac:dyDescent="0.2">
      <c r="B1150" s="285"/>
      <c r="C1150" s="294"/>
      <c r="D1150" s="294"/>
      <c r="E1150" s="294"/>
      <c r="F1150" s="294"/>
      <c r="G1150" s="294"/>
      <c r="H1150" s="294"/>
      <c r="I1150" s="294"/>
      <c r="J1150" s="294"/>
      <c r="K1150" s="297"/>
      <c r="L1150" s="294"/>
      <c r="M1150" s="295"/>
    </row>
    <row r="1151" spans="2:13" ht="15" x14ac:dyDescent="0.2">
      <c r="B1151" s="285"/>
      <c r="C1151" s="294"/>
      <c r="D1151" s="294"/>
      <c r="E1151" s="294"/>
      <c r="F1151" s="294"/>
      <c r="G1151" s="294"/>
      <c r="H1151" s="294"/>
      <c r="I1151" s="294"/>
      <c r="J1151" s="294"/>
      <c r="K1151" s="297"/>
      <c r="L1151" s="294"/>
      <c r="M1151" s="295"/>
    </row>
    <row r="1152" spans="2:13" ht="15" x14ac:dyDescent="0.2">
      <c r="B1152" s="285"/>
      <c r="C1152" s="294"/>
      <c r="D1152" s="294"/>
      <c r="E1152" s="294"/>
      <c r="F1152" s="294"/>
      <c r="G1152" s="294"/>
      <c r="H1152" s="294"/>
      <c r="I1152" s="294"/>
      <c r="J1152" s="294"/>
      <c r="K1152" s="297"/>
      <c r="L1152" s="294"/>
      <c r="M1152" s="295"/>
    </row>
    <row r="1153" spans="2:13" ht="15" x14ac:dyDescent="0.2">
      <c r="B1153" s="285"/>
      <c r="C1153" s="294"/>
      <c r="D1153" s="294"/>
      <c r="E1153" s="294"/>
      <c r="F1153" s="294"/>
      <c r="G1153" s="294"/>
      <c r="H1153" s="294"/>
      <c r="I1153" s="294"/>
      <c r="J1153" s="294"/>
      <c r="K1153" s="297"/>
      <c r="L1153" s="294"/>
      <c r="M1153" s="295"/>
    </row>
    <row r="1154" spans="2:13" ht="15" x14ac:dyDescent="0.2">
      <c r="B1154" s="285"/>
      <c r="C1154" s="294"/>
      <c r="D1154" s="294"/>
      <c r="E1154" s="294"/>
      <c r="F1154" s="294"/>
      <c r="G1154" s="294"/>
      <c r="H1154" s="294"/>
      <c r="I1154" s="294"/>
      <c r="J1154" s="294"/>
      <c r="K1154" s="297"/>
      <c r="L1154" s="294"/>
      <c r="M1154" s="295"/>
    </row>
    <row r="1155" spans="2:13" ht="15" x14ac:dyDescent="0.2">
      <c r="B1155" s="285"/>
      <c r="C1155" s="294"/>
      <c r="D1155" s="294"/>
      <c r="E1155" s="294"/>
      <c r="F1155" s="294"/>
      <c r="G1155" s="294"/>
      <c r="H1155" s="294"/>
      <c r="I1155" s="294"/>
      <c r="J1155" s="294"/>
      <c r="K1155" s="297"/>
      <c r="L1155" s="294"/>
      <c r="M1155" s="295"/>
    </row>
    <row r="1156" spans="2:13" ht="15" x14ac:dyDescent="0.2">
      <c r="B1156" s="285"/>
      <c r="C1156" s="294"/>
      <c r="D1156" s="294"/>
      <c r="E1156" s="294"/>
      <c r="F1156" s="294"/>
      <c r="G1156" s="294"/>
      <c r="H1156" s="294"/>
      <c r="I1156" s="294"/>
      <c r="J1156" s="294"/>
      <c r="K1156" s="297"/>
      <c r="L1156" s="294"/>
      <c r="M1156" s="295"/>
    </row>
    <row r="1157" spans="2:13" ht="15" x14ac:dyDescent="0.2">
      <c r="B1157" s="285"/>
      <c r="C1157" s="294"/>
      <c r="D1157" s="294"/>
      <c r="E1157" s="294"/>
      <c r="F1157" s="294"/>
      <c r="G1157" s="294"/>
      <c r="H1157" s="294"/>
      <c r="I1157" s="294"/>
      <c r="J1157" s="294"/>
      <c r="K1157" s="297"/>
      <c r="L1157" s="294"/>
      <c r="M1157" s="295"/>
    </row>
    <row r="1158" spans="2:13" ht="15" x14ac:dyDescent="0.2">
      <c r="B1158" s="285"/>
      <c r="C1158" s="294"/>
      <c r="D1158" s="294"/>
      <c r="E1158" s="294"/>
      <c r="F1158" s="294"/>
      <c r="G1158" s="294"/>
      <c r="H1158" s="294"/>
      <c r="I1158" s="294"/>
      <c r="J1158" s="294"/>
      <c r="K1158" s="297"/>
      <c r="L1158" s="294"/>
      <c r="M1158" s="295"/>
    </row>
    <row r="1159" spans="2:13" ht="15" x14ac:dyDescent="0.2">
      <c r="B1159" s="285"/>
      <c r="C1159" s="294"/>
      <c r="D1159" s="294"/>
      <c r="E1159" s="294"/>
      <c r="F1159" s="294"/>
      <c r="G1159" s="294"/>
      <c r="H1159" s="294"/>
      <c r="I1159" s="294"/>
      <c r="J1159" s="294"/>
      <c r="K1159" s="297"/>
      <c r="L1159" s="294"/>
      <c r="M1159" s="295"/>
    </row>
    <row r="1160" spans="2:13" ht="15" x14ac:dyDescent="0.2">
      <c r="B1160" s="285"/>
      <c r="C1160" s="294"/>
      <c r="D1160" s="294"/>
      <c r="E1160" s="294"/>
      <c r="F1160" s="294"/>
      <c r="G1160" s="294"/>
      <c r="H1160" s="294"/>
      <c r="I1160" s="294"/>
      <c r="J1160" s="294"/>
      <c r="K1160" s="297"/>
      <c r="L1160" s="294"/>
      <c r="M1160" s="295"/>
    </row>
    <row r="1161" spans="2:13" ht="15" x14ac:dyDescent="0.2">
      <c r="B1161" s="285"/>
      <c r="C1161" s="294"/>
      <c r="D1161" s="294"/>
      <c r="E1161" s="294"/>
      <c r="F1161" s="294"/>
      <c r="G1161" s="294"/>
      <c r="H1161" s="294"/>
      <c r="I1161" s="294"/>
      <c r="J1161" s="294"/>
      <c r="K1161" s="297"/>
      <c r="L1161" s="294"/>
      <c r="M1161" s="295"/>
    </row>
    <row r="1162" spans="2:13" ht="15" x14ac:dyDescent="0.2">
      <c r="B1162" s="285"/>
      <c r="C1162" s="294"/>
      <c r="D1162" s="294"/>
      <c r="E1162" s="294"/>
      <c r="F1162" s="294"/>
      <c r="G1162" s="294"/>
      <c r="H1162" s="294"/>
      <c r="I1162" s="294"/>
      <c r="J1162" s="294"/>
      <c r="K1162" s="297"/>
      <c r="L1162" s="294"/>
      <c r="M1162" s="295"/>
    </row>
    <row r="1163" spans="2:13" ht="15" x14ac:dyDescent="0.2">
      <c r="B1163" s="285"/>
      <c r="C1163" s="294"/>
      <c r="D1163" s="294"/>
      <c r="E1163" s="294"/>
      <c r="F1163" s="294"/>
      <c r="G1163" s="294"/>
      <c r="H1163" s="294"/>
      <c r="I1163" s="294"/>
      <c r="J1163" s="294"/>
      <c r="K1163" s="297"/>
      <c r="L1163" s="294"/>
      <c r="M1163" s="295"/>
    </row>
    <row r="1164" spans="2:13" ht="15" x14ac:dyDescent="0.2">
      <c r="B1164" s="285"/>
      <c r="C1164" s="294"/>
      <c r="D1164" s="294"/>
      <c r="E1164" s="294"/>
      <c r="F1164" s="294"/>
      <c r="G1164" s="294"/>
      <c r="H1164" s="294"/>
      <c r="I1164" s="294"/>
      <c r="J1164" s="294"/>
      <c r="K1164" s="297"/>
      <c r="L1164" s="294"/>
      <c r="M1164" s="295"/>
    </row>
    <row r="1165" spans="2:13" ht="15" x14ac:dyDescent="0.2">
      <c r="B1165" s="285"/>
      <c r="C1165" s="294"/>
      <c r="D1165" s="294"/>
      <c r="E1165" s="294"/>
      <c r="F1165" s="294"/>
      <c r="G1165" s="294"/>
      <c r="H1165" s="294"/>
      <c r="I1165" s="294"/>
      <c r="J1165" s="294"/>
      <c r="K1165" s="297"/>
      <c r="L1165" s="294"/>
      <c r="M1165" s="295"/>
    </row>
    <row r="1166" spans="2:13" ht="15" x14ac:dyDescent="0.2">
      <c r="B1166" s="285"/>
      <c r="C1166" s="294"/>
      <c r="D1166" s="294"/>
      <c r="E1166" s="294"/>
      <c r="F1166" s="294"/>
      <c r="G1166" s="294"/>
      <c r="H1166" s="294"/>
      <c r="I1166" s="294"/>
      <c r="J1166" s="294"/>
      <c r="K1166" s="297"/>
      <c r="L1166" s="294"/>
      <c r="M1166" s="295"/>
    </row>
    <row r="1167" spans="2:13" ht="15" x14ac:dyDescent="0.2">
      <c r="B1167" s="285"/>
      <c r="C1167" s="294"/>
      <c r="D1167" s="294"/>
      <c r="E1167" s="294"/>
      <c r="F1167" s="294"/>
      <c r="G1167" s="294"/>
      <c r="H1167" s="294"/>
      <c r="I1167" s="294"/>
      <c r="J1167" s="294"/>
      <c r="K1167" s="297"/>
      <c r="L1167" s="294"/>
      <c r="M1167" s="295"/>
    </row>
    <row r="1168" spans="2:13" ht="15" x14ac:dyDescent="0.2">
      <c r="B1168" s="285"/>
      <c r="C1168" s="294"/>
      <c r="D1168" s="294"/>
      <c r="E1168" s="294"/>
      <c r="F1168" s="294"/>
      <c r="G1168" s="294"/>
      <c r="H1168" s="294"/>
      <c r="I1168" s="294"/>
      <c r="J1168" s="294"/>
      <c r="K1168" s="297"/>
      <c r="L1168" s="294"/>
      <c r="M1168" s="295"/>
    </row>
    <row r="1169" spans="2:13" ht="15" x14ac:dyDescent="0.2">
      <c r="B1169" s="285"/>
      <c r="C1169" s="294"/>
      <c r="D1169" s="294"/>
      <c r="E1169" s="294"/>
      <c r="F1169" s="294"/>
      <c r="G1169" s="294"/>
      <c r="H1169" s="294"/>
      <c r="I1169" s="294"/>
      <c r="J1169" s="294"/>
      <c r="K1169" s="297"/>
      <c r="L1169" s="294"/>
      <c r="M1169" s="295"/>
    </row>
    <row r="1170" spans="2:13" ht="15" x14ac:dyDescent="0.2">
      <c r="B1170" s="285"/>
      <c r="C1170" s="294"/>
      <c r="D1170" s="294"/>
      <c r="E1170" s="294"/>
      <c r="F1170" s="294"/>
      <c r="G1170" s="294"/>
      <c r="H1170" s="294"/>
      <c r="I1170" s="294"/>
      <c r="J1170" s="294"/>
      <c r="K1170" s="297"/>
      <c r="L1170" s="294"/>
      <c r="M1170" s="295"/>
    </row>
    <row r="1171" spans="2:13" ht="15" x14ac:dyDescent="0.2">
      <c r="B1171" s="285"/>
      <c r="C1171" s="294"/>
      <c r="D1171" s="294"/>
      <c r="E1171" s="294"/>
      <c r="F1171" s="294"/>
      <c r="G1171" s="294"/>
      <c r="H1171" s="294"/>
      <c r="I1171" s="294"/>
      <c r="J1171" s="294"/>
      <c r="K1171" s="297"/>
      <c r="L1171" s="294"/>
      <c r="M1171" s="295"/>
    </row>
    <row r="1172" spans="2:13" ht="15" x14ac:dyDescent="0.2">
      <c r="B1172" s="285"/>
      <c r="C1172" s="294"/>
      <c r="D1172" s="294"/>
      <c r="E1172" s="294"/>
      <c r="F1172" s="294"/>
      <c r="G1172" s="294"/>
      <c r="H1172" s="294"/>
      <c r="I1172" s="294"/>
      <c r="J1172" s="294"/>
      <c r="K1172" s="297"/>
      <c r="L1172" s="294"/>
      <c r="M1172" s="295"/>
    </row>
    <row r="1173" spans="2:13" ht="15" x14ac:dyDescent="0.2">
      <c r="B1173" s="285"/>
      <c r="C1173" s="294"/>
      <c r="D1173" s="294"/>
      <c r="E1173" s="294"/>
      <c r="F1173" s="294"/>
      <c r="G1173" s="294"/>
      <c r="H1173" s="294"/>
      <c r="I1173" s="294"/>
      <c r="J1173" s="294"/>
      <c r="K1173" s="297"/>
      <c r="L1173" s="294"/>
      <c r="M1173" s="295"/>
    </row>
    <row r="1174" spans="2:13" ht="15" x14ac:dyDescent="0.2">
      <c r="B1174" s="285"/>
      <c r="C1174" s="294"/>
      <c r="D1174" s="294"/>
      <c r="E1174" s="294"/>
      <c r="F1174" s="294"/>
      <c r="G1174" s="294"/>
      <c r="H1174" s="294"/>
      <c r="I1174" s="294"/>
      <c r="J1174" s="294"/>
      <c r="K1174" s="297"/>
      <c r="L1174" s="294"/>
      <c r="M1174" s="295"/>
    </row>
    <row r="1175" spans="2:13" ht="15" x14ac:dyDescent="0.2">
      <c r="B1175" s="285"/>
      <c r="C1175" s="294"/>
      <c r="D1175" s="294"/>
      <c r="E1175" s="294"/>
      <c r="F1175" s="294"/>
      <c r="G1175" s="294"/>
      <c r="H1175" s="294"/>
      <c r="I1175" s="294"/>
      <c r="J1175" s="294"/>
      <c r="K1175" s="297"/>
      <c r="L1175" s="294"/>
      <c r="M1175" s="295"/>
    </row>
    <row r="1176" spans="2:13" ht="15" x14ac:dyDescent="0.2">
      <c r="B1176" s="285"/>
      <c r="C1176" s="294"/>
      <c r="D1176" s="294"/>
      <c r="E1176" s="294"/>
      <c r="F1176" s="294"/>
      <c r="G1176" s="294"/>
      <c r="H1176" s="294"/>
      <c r="I1176" s="294"/>
      <c r="J1176" s="294"/>
      <c r="K1176" s="297"/>
      <c r="L1176" s="294"/>
      <c r="M1176" s="295"/>
    </row>
    <row r="1177" spans="2:13" ht="15" x14ac:dyDescent="0.2">
      <c r="B1177" s="285"/>
      <c r="C1177" s="294"/>
      <c r="D1177" s="294"/>
      <c r="E1177" s="294"/>
      <c r="F1177" s="294"/>
      <c r="G1177" s="294"/>
      <c r="H1177" s="294"/>
      <c r="I1177" s="294"/>
      <c r="J1177" s="294"/>
      <c r="K1177" s="297"/>
      <c r="L1177" s="294"/>
      <c r="M1177" s="295"/>
    </row>
    <row r="1178" spans="2:13" ht="15" x14ac:dyDescent="0.2">
      <c r="B1178" s="285"/>
      <c r="C1178" s="294"/>
      <c r="D1178" s="294"/>
      <c r="E1178" s="294"/>
      <c r="F1178" s="294"/>
      <c r="G1178" s="294"/>
      <c r="H1178" s="294"/>
      <c r="I1178" s="294"/>
      <c r="J1178" s="294"/>
      <c r="K1178" s="297"/>
      <c r="L1178" s="294"/>
      <c r="M1178" s="295"/>
    </row>
    <row r="1179" spans="2:13" ht="15" x14ac:dyDescent="0.2">
      <c r="B1179" s="285"/>
      <c r="C1179" s="294"/>
      <c r="D1179" s="294"/>
      <c r="E1179" s="294"/>
      <c r="F1179" s="294"/>
      <c r="G1179" s="294"/>
      <c r="H1179" s="294"/>
      <c r="I1179" s="294"/>
      <c r="J1179" s="294"/>
      <c r="K1179" s="297"/>
      <c r="L1179" s="294"/>
      <c r="M1179" s="295"/>
    </row>
    <row r="1180" spans="2:13" ht="15" x14ac:dyDescent="0.2">
      <c r="B1180" s="285"/>
      <c r="C1180" s="294"/>
      <c r="D1180" s="294"/>
      <c r="E1180" s="294"/>
      <c r="F1180" s="294"/>
      <c r="G1180" s="294"/>
      <c r="H1180" s="294"/>
      <c r="I1180" s="294"/>
      <c r="J1180" s="294"/>
      <c r="K1180" s="297"/>
      <c r="L1180" s="294"/>
      <c r="M1180" s="295"/>
    </row>
    <row r="1181" spans="2:13" ht="15" x14ac:dyDescent="0.2">
      <c r="B1181" s="285"/>
      <c r="C1181" s="294"/>
      <c r="D1181" s="294"/>
      <c r="E1181" s="294"/>
      <c r="F1181" s="294"/>
      <c r="G1181" s="294"/>
      <c r="H1181" s="294"/>
      <c r="I1181" s="294"/>
      <c r="J1181" s="294"/>
      <c r="K1181" s="297"/>
      <c r="L1181" s="294"/>
      <c r="M1181" s="295"/>
    </row>
    <row r="1182" spans="2:13" ht="15" x14ac:dyDescent="0.2">
      <c r="B1182" s="285"/>
      <c r="C1182" s="294"/>
      <c r="D1182" s="294"/>
      <c r="E1182" s="294"/>
      <c r="F1182" s="294"/>
      <c r="G1182" s="294"/>
      <c r="H1182" s="294"/>
      <c r="I1182" s="294"/>
      <c r="J1182" s="294"/>
      <c r="K1182" s="297"/>
      <c r="L1182" s="294"/>
      <c r="M1182" s="295"/>
    </row>
    <row r="1183" spans="2:13" ht="15" x14ac:dyDescent="0.2">
      <c r="B1183" s="285"/>
      <c r="C1183" s="294"/>
      <c r="D1183" s="294"/>
      <c r="E1183" s="294"/>
      <c r="F1183" s="294"/>
      <c r="G1183" s="294"/>
      <c r="H1183" s="294"/>
      <c r="I1183" s="294"/>
      <c r="J1183" s="294"/>
      <c r="K1183" s="297"/>
      <c r="L1183" s="294"/>
      <c r="M1183" s="295"/>
    </row>
    <row r="1184" spans="2:13" ht="15" x14ac:dyDescent="0.2">
      <c r="B1184" s="285"/>
      <c r="C1184" s="294"/>
      <c r="D1184" s="294"/>
      <c r="E1184" s="294"/>
      <c r="F1184" s="294"/>
      <c r="G1184" s="294"/>
      <c r="H1184" s="294"/>
      <c r="I1184" s="294"/>
      <c r="J1184" s="294"/>
      <c r="K1184" s="297"/>
      <c r="L1184" s="294"/>
      <c r="M1184" s="295"/>
    </row>
    <row r="1185" spans="2:13" ht="15" x14ac:dyDescent="0.2">
      <c r="B1185" s="285"/>
      <c r="C1185" s="294"/>
      <c r="D1185" s="294"/>
      <c r="E1185" s="294"/>
      <c r="F1185" s="294"/>
      <c r="G1185" s="294"/>
      <c r="H1185" s="294"/>
      <c r="I1185" s="294"/>
      <c r="J1185" s="294"/>
      <c r="K1185" s="297"/>
      <c r="L1185" s="294"/>
      <c r="M1185" s="295"/>
    </row>
    <row r="1186" spans="2:13" ht="15" x14ac:dyDescent="0.2">
      <c r="B1186" s="285"/>
      <c r="C1186" s="294"/>
      <c r="D1186" s="294"/>
      <c r="E1186" s="294"/>
      <c r="F1186" s="294"/>
      <c r="G1186" s="294"/>
      <c r="H1186" s="294"/>
      <c r="I1186" s="294"/>
      <c r="J1186" s="294"/>
      <c r="K1186" s="297"/>
      <c r="L1186" s="294"/>
      <c r="M1186" s="295"/>
    </row>
    <row r="1187" spans="2:13" ht="15" x14ac:dyDescent="0.2">
      <c r="B1187" s="285"/>
      <c r="C1187" s="294"/>
      <c r="D1187" s="294"/>
      <c r="E1187" s="294"/>
      <c r="F1187" s="294"/>
      <c r="G1187" s="294"/>
      <c r="H1187" s="294"/>
      <c r="I1187" s="294"/>
      <c r="J1187" s="294"/>
      <c r="K1187" s="297"/>
      <c r="L1187" s="294"/>
      <c r="M1187" s="295"/>
    </row>
    <row r="1188" spans="2:13" ht="15" x14ac:dyDescent="0.2">
      <c r="B1188" s="285"/>
      <c r="C1188" s="294"/>
      <c r="D1188" s="294"/>
      <c r="E1188" s="294"/>
      <c r="F1188" s="294"/>
      <c r="G1188" s="294"/>
      <c r="H1188" s="294"/>
      <c r="I1188" s="294"/>
      <c r="J1188" s="294"/>
      <c r="K1188" s="297"/>
      <c r="L1188" s="294"/>
      <c r="M1188" s="295"/>
    </row>
    <row r="1189" spans="2:13" ht="15" x14ac:dyDescent="0.2">
      <c r="B1189" s="285"/>
      <c r="C1189" s="294"/>
      <c r="D1189" s="294"/>
      <c r="E1189" s="294"/>
      <c r="F1189" s="294"/>
      <c r="G1189" s="294"/>
      <c r="H1189" s="294"/>
      <c r="I1189" s="294"/>
      <c r="J1189" s="294"/>
      <c r="K1189" s="297"/>
      <c r="L1189" s="294"/>
      <c r="M1189" s="295"/>
    </row>
    <row r="1190" spans="2:13" ht="15" x14ac:dyDescent="0.2">
      <c r="B1190" s="285"/>
      <c r="C1190" s="294"/>
      <c r="D1190" s="294"/>
      <c r="E1190" s="294"/>
      <c r="F1190" s="294"/>
      <c r="G1190" s="294"/>
      <c r="H1190" s="294"/>
      <c r="I1190" s="294"/>
      <c r="J1190" s="294"/>
      <c r="K1190" s="297"/>
      <c r="L1190" s="294"/>
      <c r="M1190" s="295"/>
    </row>
    <row r="1191" spans="2:13" ht="15" x14ac:dyDescent="0.2">
      <c r="B1191" s="285"/>
      <c r="C1191" s="294"/>
      <c r="D1191" s="294"/>
      <c r="E1191" s="294"/>
      <c r="F1191" s="294"/>
      <c r="G1191" s="294"/>
      <c r="H1191" s="294"/>
      <c r="I1191" s="294"/>
      <c r="J1191" s="294"/>
      <c r="K1191" s="297"/>
      <c r="L1191" s="294"/>
      <c r="M1191" s="295"/>
    </row>
    <row r="1192" spans="2:13" ht="15" x14ac:dyDescent="0.2">
      <c r="B1192" s="285"/>
      <c r="C1192" s="294"/>
      <c r="D1192" s="294"/>
      <c r="E1192" s="294"/>
      <c r="F1192" s="294"/>
      <c r="G1192" s="294"/>
      <c r="H1192" s="294"/>
      <c r="I1192" s="294"/>
      <c r="J1192" s="294"/>
      <c r="K1192" s="297"/>
      <c r="L1192" s="294"/>
      <c r="M1192" s="295"/>
    </row>
    <row r="1193" spans="2:13" ht="15" x14ac:dyDescent="0.2">
      <c r="B1193" s="285"/>
      <c r="C1193" s="294"/>
      <c r="D1193" s="294"/>
      <c r="E1193" s="294"/>
      <c r="F1193" s="294"/>
      <c r="G1193" s="294"/>
      <c r="H1193" s="294"/>
      <c r="I1193" s="294"/>
      <c r="J1193" s="294"/>
      <c r="K1193" s="297"/>
      <c r="L1193" s="294"/>
      <c r="M1193" s="295"/>
    </row>
    <row r="1194" spans="2:13" ht="15" x14ac:dyDescent="0.2">
      <c r="B1194" s="285"/>
      <c r="C1194" s="294"/>
      <c r="D1194" s="294"/>
      <c r="E1194" s="294"/>
      <c r="F1194" s="294"/>
      <c r="G1194" s="294"/>
      <c r="H1194" s="294"/>
      <c r="I1194" s="294"/>
      <c r="J1194" s="294"/>
      <c r="K1194" s="297"/>
      <c r="L1194" s="294"/>
      <c r="M1194" s="295"/>
    </row>
    <row r="1195" spans="2:13" ht="15" x14ac:dyDescent="0.2">
      <c r="B1195" s="285"/>
      <c r="C1195" s="294"/>
      <c r="D1195" s="294"/>
      <c r="E1195" s="294"/>
      <c r="F1195" s="294"/>
      <c r="G1195" s="294"/>
      <c r="H1195" s="294"/>
      <c r="I1195" s="294"/>
      <c r="J1195" s="294"/>
      <c r="K1195" s="297"/>
      <c r="L1195" s="294"/>
      <c r="M1195" s="295"/>
    </row>
    <row r="1196" spans="2:13" ht="15" x14ac:dyDescent="0.2">
      <c r="B1196" s="285"/>
      <c r="C1196" s="294"/>
      <c r="D1196" s="294"/>
      <c r="E1196" s="294"/>
      <c r="F1196" s="294"/>
      <c r="G1196" s="294"/>
      <c r="H1196" s="294"/>
      <c r="I1196" s="294"/>
      <c r="J1196" s="294"/>
      <c r="K1196" s="297"/>
      <c r="L1196" s="294"/>
      <c r="M1196" s="295"/>
    </row>
    <row r="1197" spans="2:13" ht="15" x14ac:dyDescent="0.2">
      <c r="B1197" s="285"/>
      <c r="C1197" s="294"/>
      <c r="D1197" s="294"/>
      <c r="E1197" s="294"/>
      <c r="F1197" s="294"/>
      <c r="G1197" s="294"/>
      <c r="H1197" s="294"/>
      <c r="I1197" s="294"/>
      <c r="J1197" s="294"/>
      <c r="K1197" s="297"/>
      <c r="L1197" s="294"/>
      <c r="M1197" s="295"/>
    </row>
    <row r="1198" spans="2:13" ht="15" x14ac:dyDescent="0.2">
      <c r="B1198" s="285"/>
      <c r="C1198" s="294"/>
      <c r="D1198" s="294"/>
      <c r="E1198" s="294"/>
      <c r="F1198" s="294"/>
      <c r="G1198" s="294"/>
      <c r="H1198" s="294"/>
      <c r="I1198" s="294"/>
      <c r="J1198" s="294"/>
      <c r="K1198" s="297"/>
      <c r="L1198" s="294"/>
      <c r="M1198" s="295"/>
    </row>
    <row r="1199" spans="2:13" ht="15" x14ac:dyDescent="0.2">
      <c r="B1199" s="285"/>
      <c r="C1199" s="294"/>
      <c r="D1199" s="294"/>
      <c r="E1199" s="294"/>
      <c r="F1199" s="294"/>
      <c r="G1199" s="294"/>
      <c r="H1199" s="294"/>
      <c r="I1199" s="294"/>
      <c r="J1199" s="294"/>
      <c r="K1199" s="297"/>
      <c r="L1199" s="294"/>
      <c r="M1199" s="295"/>
    </row>
    <row r="1200" spans="2:13" ht="15" x14ac:dyDescent="0.2">
      <c r="B1200" s="285"/>
      <c r="C1200" s="294"/>
      <c r="D1200" s="294"/>
      <c r="E1200" s="294"/>
      <c r="F1200" s="294"/>
      <c r="G1200" s="294"/>
      <c r="H1200" s="294"/>
      <c r="I1200" s="294"/>
      <c r="J1200" s="294"/>
      <c r="K1200" s="297"/>
      <c r="L1200" s="294"/>
      <c r="M1200" s="295"/>
    </row>
    <row r="1201" spans="2:13" ht="15" x14ac:dyDescent="0.2">
      <c r="B1201" s="285"/>
      <c r="C1201" s="294"/>
      <c r="D1201" s="294"/>
      <c r="E1201" s="294"/>
      <c r="F1201" s="294"/>
      <c r="G1201" s="294"/>
      <c r="H1201" s="294"/>
      <c r="I1201" s="294"/>
      <c r="J1201" s="294"/>
      <c r="K1201" s="297"/>
      <c r="L1201" s="294"/>
      <c r="M1201" s="295"/>
    </row>
    <row r="1202" spans="2:13" ht="15" x14ac:dyDescent="0.2">
      <c r="B1202" s="285"/>
      <c r="C1202" s="294"/>
      <c r="D1202" s="294"/>
      <c r="E1202" s="294"/>
      <c r="F1202" s="294"/>
      <c r="G1202" s="294"/>
      <c r="H1202" s="294"/>
      <c r="I1202" s="294"/>
      <c r="J1202" s="294"/>
      <c r="K1202" s="297"/>
      <c r="L1202" s="294"/>
      <c r="M1202" s="295"/>
    </row>
    <row r="1203" spans="2:13" ht="15" x14ac:dyDescent="0.2">
      <c r="B1203" s="285"/>
      <c r="C1203" s="294"/>
      <c r="D1203" s="294"/>
      <c r="E1203" s="294"/>
      <c r="F1203" s="294"/>
      <c r="G1203" s="294"/>
      <c r="H1203" s="294"/>
      <c r="I1203" s="294"/>
      <c r="J1203" s="294"/>
      <c r="K1203" s="297"/>
      <c r="L1203" s="294"/>
      <c r="M1203" s="295"/>
    </row>
    <row r="1204" spans="2:13" ht="15" x14ac:dyDescent="0.2">
      <c r="B1204" s="285"/>
      <c r="C1204" s="294"/>
      <c r="D1204" s="294"/>
      <c r="E1204" s="294"/>
      <c r="F1204" s="294"/>
      <c r="G1204" s="294"/>
      <c r="H1204" s="294"/>
      <c r="I1204" s="294"/>
      <c r="J1204" s="294"/>
      <c r="K1204" s="297"/>
      <c r="L1204" s="294"/>
      <c r="M1204" s="295"/>
    </row>
    <row r="1205" spans="2:13" ht="15" x14ac:dyDescent="0.2">
      <c r="B1205" s="285"/>
      <c r="C1205" s="294"/>
      <c r="D1205" s="294"/>
      <c r="E1205" s="294"/>
      <c r="F1205" s="294"/>
      <c r="G1205" s="294"/>
      <c r="H1205" s="294"/>
      <c r="I1205" s="294"/>
      <c r="J1205" s="294"/>
      <c r="K1205" s="297"/>
      <c r="L1205" s="294"/>
      <c r="M1205" s="295"/>
    </row>
    <row r="1206" spans="2:13" ht="15" x14ac:dyDescent="0.2">
      <c r="B1206" s="285"/>
      <c r="C1206" s="294"/>
      <c r="D1206" s="294"/>
      <c r="E1206" s="294"/>
      <c r="F1206" s="294"/>
      <c r="G1206" s="294"/>
      <c r="H1206" s="294"/>
      <c r="I1206" s="294"/>
      <c r="J1206" s="294"/>
      <c r="K1206" s="297"/>
      <c r="L1206" s="294"/>
      <c r="M1206" s="295"/>
    </row>
    <row r="1207" spans="2:13" ht="15" x14ac:dyDescent="0.2">
      <c r="B1207" s="285"/>
      <c r="C1207" s="294"/>
      <c r="D1207" s="294"/>
      <c r="E1207" s="294"/>
      <c r="F1207" s="294"/>
      <c r="G1207" s="294"/>
      <c r="H1207" s="294"/>
      <c r="I1207" s="294"/>
      <c r="J1207" s="294"/>
      <c r="K1207" s="297"/>
      <c r="L1207" s="294"/>
      <c r="M1207" s="295"/>
    </row>
    <row r="1208" spans="2:13" ht="15" x14ac:dyDescent="0.2">
      <c r="B1208" s="285"/>
      <c r="C1208" s="294"/>
      <c r="D1208" s="294"/>
      <c r="E1208" s="294"/>
      <c r="F1208" s="294"/>
      <c r="G1208" s="294"/>
      <c r="H1208" s="294"/>
      <c r="I1208" s="294"/>
      <c r="J1208" s="294"/>
      <c r="K1208" s="297"/>
      <c r="L1208" s="294"/>
      <c r="M1208" s="295"/>
    </row>
    <row r="1209" spans="2:13" ht="15" x14ac:dyDescent="0.2">
      <c r="B1209" s="285"/>
      <c r="C1209" s="294"/>
      <c r="D1209" s="294"/>
      <c r="E1209" s="294"/>
      <c r="F1209" s="294"/>
      <c r="G1209" s="294"/>
      <c r="H1209" s="294"/>
      <c r="I1209" s="294"/>
      <c r="J1209" s="294"/>
      <c r="K1209" s="297"/>
      <c r="L1209" s="294"/>
      <c r="M1209" s="295"/>
    </row>
    <row r="1210" spans="2:13" ht="15" x14ac:dyDescent="0.2">
      <c r="B1210" s="285"/>
      <c r="C1210" s="294"/>
      <c r="D1210" s="294"/>
      <c r="E1210" s="294"/>
      <c r="F1210" s="294"/>
      <c r="G1210" s="294"/>
      <c r="H1210" s="294"/>
      <c r="I1210" s="294"/>
      <c r="J1210" s="294"/>
      <c r="K1210" s="297"/>
      <c r="L1210" s="294"/>
      <c r="M1210" s="295"/>
    </row>
    <row r="1211" spans="2:13" ht="15" x14ac:dyDescent="0.2">
      <c r="B1211" s="285"/>
      <c r="C1211" s="294"/>
      <c r="D1211" s="294"/>
      <c r="E1211" s="294"/>
      <c r="F1211" s="294"/>
      <c r="G1211" s="294"/>
      <c r="H1211" s="294"/>
      <c r="I1211" s="294"/>
      <c r="J1211" s="294"/>
      <c r="K1211" s="297"/>
      <c r="L1211" s="294"/>
      <c r="M1211" s="295"/>
    </row>
    <row r="1212" spans="2:13" ht="15" x14ac:dyDescent="0.2">
      <c r="B1212" s="285"/>
      <c r="C1212" s="294"/>
      <c r="D1212" s="294"/>
      <c r="E1212" s="294"/>
      <c r="F1212" s="294"/>
      <c r="G1212" s="294"/>
      <c r="H1212" s="294"/>
      <c r="I1212" s="294"/>
      <c r="J1212" s="294"/>
      <c r="K1212" s="297"/>
      <c r="L1212" s="294"/>
      <c r="M1212" s="295"/>
    </row>
    <row r="1213" spans="2:13" ht="15" x14ac:dyDescent="0.2">
      <c r="B1213" s="285"/>
      <c r="C1213" s="294"/>
      <c r="D1213" s="294"/>
      <c r="E1213" s="294"/>
      <c r="F1213" s="294"/>
      <c r="G1213" s="294"/>
      <c r="H1213" s="294"/>
      <c r="I1213" s="294"/>
      <c r="J1213" s="294"/>
      <c r="K1213" s="297"/>
      <c r="L1213" s="294"/>
      <c r="M1213" s="295"/>
    </row>
    <row r="1214" spans="2:13" ht="15" x14ac:dyDescent="0.2">
      <c r="B1214" s="285"/>
      <c r="C1214" s="294"/>
      <c r="D1214" s="294"/>
      <c r="E1214" s="294"/>
      <c r="F1214" s="294"/>
      <c r="G1214" s="294"/>
      <c r="H1214" s="294"/>
      <c r="I1214" s="294"/>
      <c r="J1214" s="294"/>
      <c r="K1214" s="297"/>
      <c r="L1214" s="294"/>
      <c r="M1214" s="295"/>
    </row>
    <row r="1215" spans="2:13" ht="15" x14ac:dyDescent="0.2">
      <c r="B1215" s="285"/>
      <c r="C1215" s="294"/>
      <c r="D1215" s="294"/>
      <c r="E1215" s="294"/>
      <c r="F1215" s="294"/>
      <c r="G1215" s="294"/>
      <c r="H1215" s="294"/>
      <c r="I1215" s="294"/>
      <c r="J1215" s="294"/>
      <c r="K1215" s="297"/>
      <c r="L1215" s="294"/>
      <c r="M1215" s="295"/>
    </row>
    <row r="1216" spans="2:13" ht="15" x14ac:dyDescent="0.2">
      <c r="B1216" s="285"/>
      <c r="C1216" s="294"/>
      <c r="D1216" s="294"/>
      <c r="E1216" s="294"/>
      <c r="F1216" s="294"/>
      <c r="G1216" s="294"/>
      <c r="H1216" s="294"/>
      <c r="I1216" s="294"/>
      <c r="J1216" s="294"/>
      <c r="K1216" s="297"/>
      <c r="L1216" s="294"/>
      <c r="M1216" s="295"/>
    </row>
    <row r="1217" spans="2:13" ht="15" x14ac:dyDescent="0.2">
      <c r="B1217" s="285"/>
      <c r="C1217" s="294"/>
      <c r="D1217" s="294"/>
      <c r="E1217" s="294"/>
      <c r="F1217" s="294"/>
      <c r="G1217" s="294"/>
      <c r="H1217" s="294"/>
      <c r="I1217" s="294"/>
      <c r="J1217" s="294"/>
      <c r="K1217" s="297"/>
      <c r="L1217" s="294"/>
      <c r="M1217" s="295"/>
    </row>
    <row r="1218" spans="2:13" ht="15" x14ac:dyDescent="0.2">
      <c r="B1218" s="285"/>
      <c r="C1218" s="294"/>
      <c r="D1218" s="294"/>
      <c r="E1218" s="294"/>
      <c r="F1218" s="294"/>
      <c r="G1218" s="294"/>
      <c r="H1218" s="294"/>
      <c r="I1218" s="294"/>
      <c r="J1218" s="294"/>
      <c r="K1218" s="297"/>
      <c r="L1218" s="294"/>
      <c r="M1218" s="295"/>
    </row>
    <row r="1219" spans="2:13" ht="15" x14ac:dyDescent="0.2">
      <c r="B1219" s="285"/>
      <c r="C1219" s="294"/>
      <c r="D1219" s="294"/>
      <c r="E1219" s="294"/>
      <c r="F1219" s="294"/>
      <c r="G1219" s="294"/>
      <c r="H1219" s="294"/>
      <c r="I1219" s="294"/>
      <c r="J1219" s="294"/>
      <c r="K1219" s="297"/>
      <c r="L1219" s="294"/>
      <c r="M1219" s="295"/>
    </row>
    <row r="1220" spans="2:13" ht="15" x14ac:dyDescent="0.2">
      <c r="B1220" s="285"/>
      <c r="C1220" s="294"/>
      <c r="D1220" s="294"/>
      <c r="E1220" s="294"/>
      <c r="F1220" s="294"/>
      <c r="G1220" s="294"/>
      <c r="H1220" s="294"/>
      <c r="I1220" s="294"/>
      <c r="J1220" s="294"/>
      <c r="K1220" s="297"/>
      <c r="L1220" s="294"/>
      <c r="M1220" s="295"/>
    </row>
    <row r="1221" spans="2:13" ht="15" x14ac:dyDescent="0.2">
      <c r="B1221" s="285"/>
      <c r="C1221" s="294"/>
      <c r="D1221" s="294"/>
      <c r="E1221" s="294"/>
      <c r="F1221" s="294"/>
      <c r="G1221" s="294"/>
      <c r="H1221" s="294"/>
      <c r="I1221" s="294"/>
      <c r="J1221" s="294"/>
      <c r="K1221" s="297"/>
      <c r="L1221" s="294"/>
      <c r="M1221" s="295"/>
    </row>
    <row r="1222" spans="2:13" ht="15" x14ac:dyDescent="0.2">
      <c r="B1222" s="285"/>
      <c r="C1222" s="294"/>
      <c r="D1222" s="294"/>
      <c r="E1222" s="294"/>
      <c r="F1222" s="294"/>
      <c r="G1222" s="294"/>
      <c r="H1222" s="294"/>
      <c r="I1222" s="294"/>
      <c r="J1222" s="294"/>
      <c r="K1222" s="297"/>
      <c r="L1222" s="294"/>
      <c r="M1222" s="295"/>
    </row>
    <row r="1223" spans="2:13" ht="15" x14ac:dyDescent="0.2">
      <c r="B1223" s="285"/>
      <c r="C1223" s="294"/>
      <c r="D1223" s="294"/>
      <c r="E1223" s="294"/>
      <c r="F1223" s="294"/>
      <c r="G1223" s="294"/>
      <c r="H1223" s="294"/>
      <c r="I1223" s="294"/>
      <c r="J1223" s="294"/>
      <c r="K1223" s="297"/>
      <c r="L1223" s="294"/>
      <c r="M1223" s="295"/>
    </row>
    <row r="1224" spans="2:13" ht="15" x14ac:dyDescent="0.2">
      <c r="B1224" s="285"/>
      <c r="C1224" s="294"/>
      <c r="D1224" s="294"/>
      <c r="E1224" s="294"/>
      <c r="F1224" s="294"/>
      <c r="G1224" s="294"/>
      <c r="H1224" s="294"/>
      <c r="I1224" s="294"/>
      <c r="J1224" s="294"/>
      <c r="K1224" s="297"/>
      <c r="L1224" s="294"/>
      <c r="M1224" s="295"/>
    </row>
    <row r="1225" spans="2:13" ht="15" x14ac:dyDescent="0.2">
      <c r="B1225" s="285"/>
      <c r="C1225" s="294"/>
      <c r="D1225" s="294"/>
      <c r="E1225" s="294"/>
      <c r="F1225" s="294"/>
      <c r="G1225" s="294"/>
      <c r="H1225" s="294"/>
      <c r="I1225" s="294"/>
      <c r="J1225" s="294"/>
      <c r="K1225" s="297"/>
      <c r="L1225" s="294"/>
      <c r="M1225" s="295"/>
    </row>
    <row r="1226" spans="2:13" ht="15" x14ac:dyDescent="0.2">
      <c r="B1226" s="285"/>
      <c r="C1226" s="294"/>
      <c r="D1226" s="294"/>
      <c r="E1226" s="294"/>
      <c r="F1226" s="294"/>
      <c r="G1226" s="294"/>
      <c r="H1226" s="294"/>
      <c r="I1226" s="294"/>
      <c r="J1226" s="294"/>
      <c r="K1226" s="297"/>
      <c r="L1226" s="294"/>
      <c r="M1226" s="295"/>
    </row>
    <row r="1227" spans="2:13" ht="15" x14ac:dyDescent="0.2">
      <c r="B1227" s="285"/>
      <c r="C1227" s="294"/>
      <c r="D1227" s="294"/>
      <c r="E1227" s="294"/>
      <c r="F1227" s="294"/>
      <c r="G1227" s="294"/>
      <c r="H1227" s="294"/>
      <c r="I1227" s="294"/>
      <c r="J1227" s="294"/>
      <c r="K1227" s="297"/>
      <c r="L1227" s="294"/>
      <c r="M1227" s="295"/>
    </row>
    <row r="1228" spans="2:13" ht="15" x14ac:dyDescent="0.2">
      <c r="B1228" s="285"/>
      <c r="C1228" s="294"/>
      <c r="D1228" s="294"/>
      <c r="E1228" s="294"/>
      <c r="F1228" s="294"/>
      <c r="G1228" s="294"/>
      <c r="H1228" s="294"/>
      <c r="I1228" s="294"/>
      <c r="J1228" s="294"/>
      <c r="K1228" s="297"/>
      <c r="L1228" s="294"/>
      <c r="M1228" s="295"/>
    </row>
    <row r="1229" spans="2:13" ht="15" x14ac:dyDescent="0.2">
      <c r="B1229" s="285"/>
      <c r="C1229" s="294"/>
      <c r="D1229" s="294"/>
      <c r="E1229" s="294"/>
      <c r="F1229" s="294"/>
      <c r="G1229" s="294"/>
      <c r="H1229" s="294"/>
      <c r="I1229" s="294"/>
      <c r="J1229" s="294"/>
      <c r="K1229" s="297"/>
      <c r="L1229" s="294"/>
      <c r="M1229" s="295"/>
    </row>
    <row r="1230" spans="2:13" ht="15" x14ac:dyDescent="0.2">
      <c r="B1230" s="285"/>
      <c r="C1230" s="294"/>
      <c r="D1230" s="294"/>
      <c r="E1230" s="294"/>
      <c r="F1230" s="294"/>
      <c r="G1230" s="294"/>
      <c r="H1230" s="294"/>
      <c r="I1230" s="294"/>
      <c r="J1230" s="294"/>
      <c r="K1230" s="297"/>
      <c r="L1230" s="294"/>
      <c r="M1230" s="295"/>
    </row>
    <row r="1231" spans="2:13" ht="15" x14ac:dyDescent="0.2">
      <c r="B1231" s="285"/>
      <c r="C1231" s="294"/>
      <c r="D1231" s="294"/>
      <c r="E1231" s="294"/>
      <c r="F1231" s="294"/>
      <c r="G1231" s="294"/>
      <c r="H1231" s="294"/>
      <c r="I1231" s="294"/>
      <c r="J1231" s="294"/>
      <c r="K1231" s="297"/>
      <c r="L1231" s="294"/>
      <c r="M1231" s="295"/>
    </row>
    <row r="1232" spans="2:13" ht="15" x14ac:dyDescent="0.2">
      <c r="B1232" s="285"/>
      <c r="C1232" s="294"/>
      <c r="D1232" s="294"/>
      <c r="E1232" s="294"/>
      <c r="F1232" s="294"/>
      <c r="G1232" s="294"/>
      <c r="H1232" s="294"/>
      <c r="I1232" s="294"/>
      <c r="J1232" s="294"/>
      <c r="K1232" s="297"/>
      <c r="L1232" s="294"/>
      <c r="M1232" s="295"/>
    </row>
    <row r="1233" spans="2:13" ht="15" x14ac:dyDescent="0.2">
      <c r="B1233" s="285"/>
      <c r="C1233" s="294"/>
      <c r="D1233" s="294"/>
      <c r="E1233" s="294"/>
      <c r="F1233" s="294"/>
      <c r="G1233" s="294"/>
      <c r="H1233" s="294"/>
      <c r="I1233" s="294"/>
      <c r="J1233" s="294"/>
      <c r="K1233" s="297"/>
      <c r="L1233" s="294"/>
      <c r="M1233" s="295"/>
    </row>
    <row r="1234" spans="2:13" ht="15" x14ac:dyDescent="0.2">
      <c r="B1234" s="285"/>
      <c r="C1234" s="294"/>
      <c r="D1234" s="294"/>
      <c r="E1234" s="294"/>
      <c r="F1234" s="294"/>
      <c r="G1234" s="294"/>
      <c r="H1234" s="294"/>
      <c r="I1234" s="294"/>
      <c r="J1234" s="294"/>
      <c r="K1234" s="297"/>
      <c r="L1234" s="294"/>
      <c r="M1234" s="295"/>
    </row>
    <row r="1235" spans="2:13" ht="15" x14ac:dyDescent="0.2">
      <c r="B1235" s="285"/>
      <c r="C1235" s="294"/>
      <c r="D1235" s="294"/>
      <c r="E1235" s="294"/>
      <c r="F1235" s="294"/>
      <c r="G1235" s="294"/>
      <c r="H1235" s="294"/>
      <c r="I1235" s="294"/>
      <c r="J1235" s="294"/>
      <c r="K1235" s="297"/>
      <c r="L1235" s="294"/>
      <c r="M1235" s="295"/>
    </row>
    <row r="1236" spans="2:13" ht="15" x14ac:dyDescent="0.2">
      <c r="B1236" s="285"/>
      <c r="C1236" s="294"/>
      <c r="D1236" s="294"/>
      <c r="E1236" s="294"/>
      <c r="F1236" s="294"/>
      <c r="G1236" s="294"/>
      <c r="H1236" s="294"/>
      <c r="I1236" s="294"/>
      <c r="J1236" s="294"/>
      <c r="K1236" s="297"/>
      <c r="L1236" s="294"/>
      <c r="M1236" s="295"/>
    </row>
    <row r="1237" spans="2:13" ht="15" x14ac:dyDescent="0.2">
      <c r="B1237" s="285"/>
      <c r="C1237" s="294"/>
      <c r="D1237" s="294"/>
      <c r="E1237" s="294"/>
      <c r="F1237" s="294"/>
      <c r="G1237" s="294"/>
      <c r="H1237" s="294"/>
      <c r="I1237" s="294"/>
      <c r="J1237" s="294"/>
      <c r="K1237" s="297"/>
      <c r="L1237" s="294"/>
      <c r="M1237" s="295"/>
    </row>
    <row r="1238" spans="2:13" ht="15" x14ac:dyDescent="0.2">
      <c r="B1238" s="285"/>
      <c r="C1238" s="294"/>
      <c r="D1238" s="294"/>
      <c r="E1238" s="294"/>
      <c r="F1238" s="294"/>
      <c r="G1238" s="294"/>
      <c r="H1238" s="294"/>
      <c r="I1238" s="294"/>
      <c r="J1238" s="294"/>
      <c r="K1238" s="297"/>
      <c r="L1238" s="294"/>
      <c r="M1238" s="295"/>
    </row>
    <row r="1239" spans="2:13" ht="15" x14ac:dyDescent="0.2">
      <c r="B1239" s="285"/>
      <c r="C1239" s="294"/>
      <c r="D1239" s="294"/>
      <c r="E1239" s="294"/>
      <c r="F1239" s="294"/>
      <c r="G1239" s="294"/>
      <c r="H1239" s="294"/>
      <c r="I1239" s="294"/>
      <c r="J1239" s="294"/>
      <c r="K1239" s="297"/>
      <c r="L1239" s="294"/>
      <c r="M1239" s="295"/>
    </row>
    <row r="1240" spans="2:13" ht="15" x14ac:dyDescent="0.2">
      <c r="B1240" s="285"/>
      <c r="C1240" s="294"/>
      <c r="D1240" s="294"/>
      <c r="E1240" s="294"/>
      <c r="F1240" s="294"/>
      <c r="G1240" s="294"/>
      <c r="H1240" s="294"/>
      <c r="I1240" s="294"/>
      <c r="J1240" s="294"/>
      <c r="K1240" s="297"/>
      <c r="L1240" s="294"/>
      <c r="M1240" s="295"/>
    </row>
    <row r="1241" spans="2:13" ht="15" x14ac:dyDescent="0.2">
      <c r="B1241" s="285"/>
      <c r="C1241" s="294"/>
      <c r="D1241" s="294"/>
      <c r="E1241" s="294"/>
      <c r="F1241" s="294"/>
      <c r="G1241" s="294"/>
      <c r="H1241" s="294"/>
      <c r="I1241" s="294"/>
      <c r="J1241" s="294"/>
      <c r="K1241" s="297"/>
      <c r="L1241" s="294"/>
      <c r="M1241" s="295"/>
    </row>
    <row r="1242" spans="2:13" ht="15" x14ac:dyDescent="0.2">
      <c r="B1242" s="285"/>
      <c r="C1242" s="294"/>
      <c r="D1242" s="294"/>
      <c r="E1242" s="294"/>
      <c r="F1242" s="294"/>
      <c r="G1242" s="294"/>
      <c r="H1242" s="294"/>
      <c r="I1242" s="294"/>
      <c r="J1242" s="294"/>
      <c r="K1242" s="297"/>
      <c r="L1242" s="294"/>
      <c r="M1242" s="295"/>
    </row>
    <row r="1243" spans="2:13" ht="15" x14ac:dyDescent="0.2">
      <c r="B1243" s="285"/>
      <c r="C1243" s="294"/>
      <c r="D1243" s="294"/>
      <c r="E1243" s="294"/>
      <c r="F1243" s="294"/>
      <c r="G1243" s="294"/>
      <c r="H1243" s="294"/>
      <c r="I1243" s="294"/>
      <c r="J1243" s="294"/>
      <c r="K1243" s="297"/>
      <c r="L1243" s="294"/>
      <c r="M1243" s="295"/>
    </row>
    <row r="1244" spans="2:13" ht="15" x14ac:dyDescent="0.2">
      <c r="B1244" s="285"/>
      <c r="C1244" s="294"/>
      <c r="D1244" s="294"/>
      <c r="E1244" s="294"/>
      <c r="F1244" s="294"/>
      <c r="G1244" s="294"/>
      <c r="H1244" s="294"/>
      <c r="I1244" s="294"/>
      <c r="J1244" s="294"/>
      <c r="K1244" s="297"/>
      <c r="L1244" s="294"/>
      <c r="M1244" s="295"/>
    </row>
    <row r="1245" spans="2:13" ht="15" x14ac:dyDescent="0.2">
      <c r="B1245" s="285"/>
      <c r="C1245" s="294"/>
      <c r="D1245" s="294"/>
      <c r="E1245" s="294"/>
      <c r="F1245" s="294"/>
      <c r="G1245" s="294"/>
      <c r="H1245" s="294"/>
      <c r="I1245" s="294"/>
      <c r="J1245" s="294"/>
      <c r="K1245" s="297"/>
      <c r="L1245" s="294"/>
      <c r="M1245" s="295"/>
    </row>
    <row r="1246" spans="2:13" ht="15" x14ac:dyDescent="0.2">
      <c r="B1246" s="285"/>
      <c r="C1246" s="294"/>
      <c r="D1246" s="294"/>
      <c r="E1246" s="294"/>
      <c r="F1246" s="294"/>
      <c r="G1246" s="294"/>
      <c r="H1246" s="294"/>
      <c r="I1246" s="294"/>
      <c r="J1246" s="294"/>
      <c r="K1246" s="297"/>
      <c r="L1246" s="294"/>
      <c r="M1246" s="295"/>
    </row>
    <row r="1247" spans="2:13" ht="15" x14ac:dyDescent="0.2">
      <c r="B1247" s="285"/>
      <c r="C1247" s="294"/>
      <c r="D1247" s="294"/>
      <c r="E1247" s="294"/>
      <c r="F1247" s="294"/>
      <c r="G1247" s="294"/>
      <c r="H1247" s="294"/>
      <c r="I1247" s="294"/>
      <c r="J1247" s="294"/>
      <c r="K1247" s="297"/>
      <c r="L1247" s="294"/>
      <c r="M1247" s="295"/>
    </row>
    <row r="1248" spans="2:13" ht="15" x14ac:dyDescent="0.2">
      <c r="B1248" s="285"/>
      <c r="C1248" s="294"/>
      <c r="D1248" s="294"/>
      <c r="E1248" s="294"/>
      <c r="F1248" s="294"/>
      <c r="G1248" s="294"/>
      <c r="H1248" s="294"/>
      <c r="I1248" s="294"/>
      <c r="J1248" s="294"/>
      <c r="K1248" s="297"/>
      <c r="L1248" s="294"/>
      <c r="M1248" s="295"/>
    </row>
    <row r="1249" spans="2:13" ht="15" x14ac:dyDescent="0.2">
      <c r="B1249" s="285"/>
      <c r="C1249" s="294"/>
      <c r="D1249" s="294"/>
      <c r="E1249" s="294"/>
      <c r="F1249" s="294"/>
      <c r="G1249" s="294"/>
      <c r="H1249" s="294"/>
      <c r="I1249" s="294"/>
      <c r="J1249" s="294"/>
      <c r="K1249" s="297"/>
      <c r="L1249" s="294"/>
      <c r="M1249" s="295"/>
    </row>
    <row r="1250" spans="2:13" ht="15" x14ac:dyDescent="0.2">
      <c r="B1250" s="285"/>
      <c r="C1250" s="294"/>
      <c r="D1250" s="294"/>
      <c r="E1250" s="294"/>
      <c r="F1250" s="294"/>
      <c r="G1250" s="294"/>
      <c r="H1250" s="294"/>
      <c r="I1250" s="294"/>
      <c r="J1250" s="294"/>
      <c r="K1250" s="297"/>
      <c r="L1250" s="294"/>
      <c r="M1250" s="295"/>
    </row>
    <row r="1251" spans="2:13" ht="15" x14ac:dyDescent="0.2">
      <c r="B1251" s="285"/>
      <c r="C1251" s="294"/>
      <c r="D1251" s="294"/>
      <c r="E1251" s="294"/>
      <c r="F1251" s="294"/>
      <c r="G1251" s="294"/>
      <c r="H1251" s="294"/>
      <c r="I1251" s="294"/>
      <c r="J1251" s="294"/>
      <c r="K1251" s="297"/>
      <c r="L1251" s="294"/>
      <c r="M1251" s="295"/>
    </row>
    <row r="1252" spans="2:13" ht="15" x14ac:dyDescent="0.2">
      <c r="B1252" s="285"/>
      <c r="C1252" s="294"/>
      <c r="D1252" s="294"/>
      <c r="E1252" s="294"/>
      <c r="F1252" s="294"/>
      <c r="G1252" s="294"/>
      <c r="H1252" s="294"/>
      <c r="I1252" s="294"/>
      <c r="J1252" s="294"/>
      <c r="K1252" s="297"/>
      <c r="L1252" s="294"/>
      <c r="M1252" s="295"/>
    </row>
    <row r="1253" spans="2:13" ht="15" x14ac:dyDescent="0.2">
      <c r="B1253" s="285"/>
      <c r="C1253" s="294"/>
      <c r="D1253" s="294"/>
      <c r="E1253" s="294"/>
      <c r="F1253" s="294"/>
      <c r="G1253" s="294"/>
      <c r="H1253" s="294"/>
      <c r="I1253" s="294"/>
      <c r="J1253" s="294"/>
      <c r="K1253" s="297"/>
      <c r="L1253" s="294"/>
      <c r="M1253" s="295"/>
    </row>
    <row r="1254" spans="2:13" ht="15" x14ac:dyDescent="0.2">
      <c r="B1254" s="285"/>
      <c r="C1254" s="294"/>
      <c r="D1254" s="294"/>
      <c r="E1254" s="294"/>
      <c r="F1254" s="294"/>
      <c r="G1254" s="294"/>
      <c r="H1254" s="294"/>
      <c r="I1254" s="294"/>
      <c r="J1254" s="294"/>
      <c r="K1254" s="297"/>
      <c r="L1254" s="294"/>
      <c r="M1254" s="295"/>
    </row>
    <row r="1255" spans="2:13" ht="15" x14ac:dyDescent="0.2">
      <c r="B1255" s="285"/>
      <c r="C1255" s="294"/>
      <c r="D1255" s="294"/>
      <c r="E1255" s="294"/>
      <c r="F1255" s="294"/>
      <c r="G1255" s="294"/>
      <c r="H1255" s="294"/>
      <c r="I1255" s="294"/>
      <c r="J1255" s="294"/>
      <c r="K1255" s="297"/>
      <c r="L1255" s="294"/>
      <c r="M1255" s="295"/>
    </row>
    <row r="1256" spans="2:13" ht="15" x14ac:dyDescent="0.2">
      <c r="B1256" s="285"/>
      <c r="C1256" s="294"/>
      <c r="D1256" s="294"/>
      <c r="E1256" s="294"/>
      <c r="F1256" s="294"/>
      <c r="G1256" s="294"/>
      <c r="H1256" s="294"/>
      <c r="I1256" s="294"/>
      <c r="J1256" s="294"/>
      <c r="K1256" s="297"/>
      <c r="L1256" s="294"/>
      <c r="M1256" s="295"/>
    </row>
    <row r="1257" spans="2:13" ht="15" x14ac:dyDescent="0.2">
      <c r="B1257" s="285"/>
      <c r="C1257" s="294"/>
      <c r="D1257" s="294"/>
      <c r="E1257" s="294"/>
      <c r="F1257" s="294"/>
      <c r="G1257" s="294"/>
      <c r="H1257" s="294"/>
      <c r="I1257" s="294"/>
      <c r="J1257" s="294"/>
      <c r="K1257" s="297"/>
      <c r="L1257" s="294"/>
      <c r="M1257" s="295"/>
    </row>
    <row r="1258" spans="2:13" ht="15" x14ac:dyDescent="0.2">
      <c r="B1258" s="285"/>
      <c r="C1258" s="294"/>
      <c r="D1258" s="294"/>
      <c r="E1258" s="294"/>
      <c r="F1258" s="294"/>
      <c r="G1258" s="294"/>
      <c r="H1258" s="294"/>
      <c r="I1258" s="294"/>
      <c r="J1258" s="294"/>
      <c r="K1258" s="297"/>
      <c r="L1258" s="294"/>
      <c r="M1258" s="295"/>
    </row>
    <row r="1259" spans="2:13" ht="15" x14ac:dyDescent="0.2">
      <c r="B1259" s="285"/>
      <c r="C1259" s="294"/>
      <c r="D1259" s="294"/>
      <c r="E1259" s="294"/>
      <c r="F1259" s="294"/>
      <c r="G1259" s="294"/>
      <c r="H1259" s="294"/>
      <c r="I1259" s="294"/>
      <c r="J1259" s="294"/>
      <c r="K1259" s="297"/>
      <c r="L1259" s="294"/>
      <c r="M1259" s="295"/>
    </row>
    <row r="1260" spans="2:13" ht="15" x14ac:dyDescent="0.2">
      <c r="B1260" s="285"/>
      <c r="C1260" s="294"/>
      <c r="D1260" s="294"/>
      <c r="E1260" s="294"/>
      <c r="F1260" s="294"/>
      <c r="G1260" s="294"/>
      <c r="H1260" s="294"/>
      <c r="I1260" s="294"/>
      <c r="J1260" s="294"/>
      <c r="K1260" s="297"/>
      <c r="L1260" s="294"/>
      <c r="M1260" s="295"/>
    </row>
    <row r="1261" spans="2:13" ht="15" x14ac:dyDescent="0.2">
      <c r="B1261" s="285"/>
      <c r="C1261" s="294"/>
      <c r="D1261" s="294"/>
      <c r="E1261" s="294"/>
      <c r="F1261" s="294"/>
      <c r="G1261" s="294"/>
      <c r="H1261" s="294"/>
      <c r="I1261" s="294"/>
      <c r="J1261" s="294"/>
      <c r="K1261" s="297"/>
      <c r="L1261" s="294"/>
      <c r="M1261" s="295"/>
    </row>
    <row r="1262" spans="2:13" ht="15" x14ac:dyDescent="0.2">
      <c r="B1262" s="285"/>
      <c r="C1262" s="294"/>
      <c r="D1262" s="294"/>
      <c r="E1262" s="294"/>
      <c r="F1262" s="294"/>
      <c r="G1262" s="294"/>
      <c r="H1262" s="294"/>
      <c r="I1262" s="294"/>
      <c r="J1262" s="294"/>
      <c r="K1262" s="297"/>
      <c r="L1262" s="294"/>
      <c r="M1262" s="295"/>
    </row>
    <row r="1263" spans="2:13" ht="15" x14ac:dyDescent="0.2">
      <c r="B1263" s="285"/>
      <c r="C1263" s="294"/>
      <c r="D1263" s="294"/>
      <c r="E1263" s="294"/>
      <c r="F1263" s="294"/>
      <c r="G1263" s="294"/>
      <c r="H1263" s="294"/>
      <c r="I1263" s="294"/>
      <c r="J1263" s="294"/>
      <c r="K1263" s="297"/>
      <c r="L1263" s="294"/>
      <c r="M1263" s="295"/>
    </row>
    <row r="1264" spans="2:13" ht="15" x14ac:dyDescent="0.2">
      <c r="B1264" s="285"/>
      <c r="C1264" s="294"/>
      <c r="D1264" s="294"/>
      <c r="E1264" s="294"/>
      <c r="F1264" s="294"/>
      <c r="G1264" s="294"/>
      <c r="H1264" s="294"/>
      <c r="I1264" s="294"/>
      <c r="J1264" s="294"/>
      <c r="K1264" s="297"/>
      <c r="L1264" s="294"/>
      <c r="M1264" s="295"/>
    </row>
    <row r="1265" spans="2:13" ht="15" x14ac:dyDescent="0.2">
      <c r="B1265" s="285"/>
      <c r="C1265" s="294"/>
      <c r="D1265" s="294"/>
      <c r="E1265" s="294"/>
      <c r="F1265" s="294"/>
      <c r="G1265" s="294"/>
      <c r="H1265" s="294"/>
      <c r="I1265" s="294"/>
      <c r="J1265" s="294"/>
      <c r="K1265" s="297"/>
      <c r="L1265" s="294"/>
      <c r="M1265" s="295"/>
    </row>
    <row r="1266" spans="2:13" ht="15" x14ac:dyDescent="0.2">
      <c r="B1266" s="285"/>
      <c r="C1266" s="294"/>
      <c r="D1266" s="294"/>
      <c r="E1266" s="294"/>
      <c r="F1266" s="294"/>
      <c r="G1266" s="294"/>
      <c r="H1266" s="294"/>
      <c r="I1266" s="294"/>
      <c r="J1266" s="294"/>
      <c r="K1266" s="297"/>
      <c r="L1266" s="294"/>
      <c r="M1266" s="295"/>
    </row>
    <row r="1267" spans="2:13" ht="15" x14ac:dyDescent="0.2">
      <c r="B1267" s="285"/>
      <c r="C1267" s="294"/>
      <c r="D1267" s="294"/>
      <c r="E1267" s="294"/>
      <c r="F1267" s="294"/>
      <c r="G1267" s="294"/>
      <c r="H1267" s="294"/>
      <c r="I1267" s="294"/>
      <c r="J1267" s="294"/>
      <c r="K1267" s="297"/>
      <c r="L1267" s="294"/>
      <c r="M1267" s="295"/>
    </row>
    <row r="1268" spans="2:13" ht="15" x14ac:dyDescent="0.2">
      <c r="B1268" s="285"/>
      <c r="C1268" s="294"/>
      <c r="D1268" s="294"/>
      <c r="E1268" s="294"/>
      <c r="F1268" s="294"/>
      <c r="G1268" s="294"/>
      <c r="H1268" s="294"/>
      <c r="I1268" s="294"/>
      <c r="J1268" s="294"/>
      <c r="K1268" s="297"/>
      <c r="L1268" s="294"/>
      <c r="M1268" s="295"/>
    </row>
    <row r="1269" spans="2:13" ht="15" x14ac:dyDescent="0.2">
      <c r="B1269" s="285"/>
      <c r="C1269" s="294"/>
      <c r="D1269" s="294"/>
      <c r="E1269" s="294"/>
      <c r="F1269" s="294"/>
      <c r="G1269" s="294"/>
      <c r="H1269" s="294"/>
      <c r="I1269" s="294"/>
      <c r="J1269" s="294"/>
      <c r="K1269" s="297"/>
      <c r="L1269" s="294"/>
      <c r="M1269" s="295"/>
    </row>
    <row r="1270" spans="2:13" ht="15" x14ac:dyDescent="0.2">
      <c r="B1270" s="285"/>
      <c r="C1270" s="294"/>
      <c r="D1270" s="294"/>
      <c r="E1270" s="294"/>
      <c r="F1270" s="294"/>
      <c r="G1270" s="294"/>
      <c r="H1270" s="294"/>
      <c r="I1270" s="294"/>
      <c r="J1270" s="294"/>
      <c r="K1270" s="297"/>
      <c r="L1270" s="294"/>
      <c r="M1270" s="295"/>
    </row>
    <row r="1271" spans="2:13" ht="15" x14ac:dyDescent="0.2">
      <c r="B1271" s="285"/>
      <c r="C1271" s="294"/>
      <c r="D1271" s="294"/>
      <c r="E1271" s="294"/>
      <c r="F1271" s="294"/>
      <c r="G1271" s="294"/>
      <c r="H1271" s="294"/>
      <c r="I1271" s="294"/>
      <c r="J1271" s="294"/>
      <c r="K1271" s="297"/>
      <c r="L1271" s="294"/>
      <c r="M1271" s="295"/>
    </row>
    <row r="1272" spans="2:13" ht="15" x14ac:dyDescent="0.2">
      <c r="B1272" s="285"/>
      <c r="C1272" s="294"/>
      <c r="D1272" s="294"/>
      <c r="E1272" s="294"/>
      <c r="F1272" s="294"/>
      <c r="G1272" s="294"/>
      <c r="H1272" s="294"/>
      <c r="I1272" s="294"/>
      <c r="J1272" s="294"/>
      <c r="K1272" s="297"/>
      <c r="L1272" s="294"/>
      <c r="M1272" s="295"/>
    </row>
    <row r="1273" spans="2:13" ht="15" x14ac:dyDescent="0.2">
      <c r="B1273" s="285"/>
      <c r="C1273" s="294"/>
      <c r="D1273" s="294"/>
      <c r="E1273" s="294"/>
      <c r="F1273" s="294"/>
      <c r="G1273" s="294"/>
      <c r="H1273" s="294"/>
      <c r="I1273" s="294"/>
      <c r="J1273" s="294"/>
      <c r="K1273" s="297"/>
      <c r="L1273" s="294"/>
      <c r="M1273" s="295"/>
    </row>
    <row r="1274" spans="2:13" ht="15" x14ac:dyDescent="0.2">
      <c r="B1274" s="285"/>
      <c r="C1274" s="294"/>
      <c r="D1274" s="294"/>
      <c r="E1274" s="294"/>
      <c r="F1274" s="294"/>
      <c r="G1274" s="294"/>
      <c r="H1274" s="294"/>
      <c r="I1274" s="294"/>
      <c r="J1274" s="294"/>
      <c r="K1274" s="297"/>
      <c r="L1274" s="294"/>
      <c r="M1274" s="295"/>
    </row>
    <row r="1275" spans="2:13" ht="15" x14ac:dyDescent="0.2">
      <c r="B1275" s="285"/>
      <c r="C1275" s="294"/>
      <c r="D1275" s="294"/>
      <c r="E1275" s="294"/>
      <c r="F1275" s="294"/>
      <c r="G1275" s="294"/>
      <c r="H1275" s="294"/>
      <c r="I1275" s="294"/>
      <c r="J1275" s="294"/>
      <c r="K1275" s="297"/>
      <c r="L1275" s="294"/>
      <c r="M1275" s="295"/>
    </row>
    <row r="1276" spans="2:13" ht="15" x14ac:dyDescent="0.2">
      <c r="B1276" s="285"/>
      <c r="C1276" s="294"/>
      <c r="D1276" s="294"/>
      <c r="E1276" s="294"/>
      <c r="F1276" s="294"/>
      <c r="G1276" s="294"/>
      <c r="H1276" s="294"/>
      <c r="I1276" s="294"/>
      <c r="J1276" s="294"/>
      <c r="K1276" s="297"/>
      <c r="L1276" s="294"/>
      <c r="M1276" s="295"/>
    </row>
    <row r="1277" spans="2:13" ht="15" x14ac:dyDescent="0.2">
      <c r="B1277" s="285"/>
      <c r="C1277" s="294"/>
      <c r="D1277" s="294"/>
      <c r="E1277" s="294"/>
      <c r="F1277" s="294"/>
      <c r="G1277" s="294"/>
      <c r="H1277" s="294"/>
      <c r="I1277" s="294"/>
      <c r="J1277" s="294"/>
      <c r="K1277" s="297"/>
      <c r="L1277" s="294"/>
      <c r="M1277" s="295"/>
    </row>
    <row r="1278" spans="2:13" ht="15" x14ac:dyDescent="0.2">
      <c r="B1278" s="285"/>
      <c r="C1278" s="294"/>
      <c r="D1278" s="294"/>
      <c r="E1278" s="294"/>
      <c r="F1278" s="294"/>
      <c r="G1278" s="294"/>
      <c r="H1278" s="294"/>
      <c r="I1278" s="294"/>
      <c r="J1278" s="294"/>
      <c r="K1278" s="297"/>
      <c r="L1278" s="294"/>
      <c r="M1278" s="295"/>
    </row>
    <row r="1279" spans="2:13" ht="15" x14ac:dyDescent="0.2">
      <c r="B1279" s="285"/>
      <c r="C1279" s="294"/>
      <c r="D1279" s="294"/>
      <c r="E1279" s="294"/>
      <c r="F1279" s="294"/>
      <c r="G1279" s="294"/>
      <c r="H1279" s="294"/>
      <c r="I1279" s="294"/>
      <c r="J1279" s="294"/>
      <c r="K1279" s="297"/>
      <c r="L1279" s="294"/>
      <c r="M1279" s="295"/>
    </row>
    <row r="1280" spans="2:13" ht="15" x14ac:dyDescent="0.2">
      <c r="B1280" s="285"/>
      <c r="C1280" s="294"/>
      <c r="D1280" s="294"/>
      <c r="E1280" s="294"/>
      <c r="F1280" s="294"/>
      <c r="G1280" s="294"/>
      <c r="H1280" s="294"/>
      <c r="I1280" s="294"/>
      <c r="J1280" s="294"/>
      <c r="K1280" s="297"/>
      <c r="L1280" s="294"/>
      <c r="M1280" s="295"/>
    </row>
    <row r="1281" spans="2:13" ht="15" x14ac:dyDescent="0.2">
      <c r="B1281" s="285"/>
      <c r="C1281" s="294"/>
      <c r="D1281" s="294"/>
      <c r="E1281" s="294"/>
      <c r="F1281" s="294"/>
      <c r="G1281" s="294"/>
      <c r="H1281" s="294"/>
      <c r="I1281" s="294"/>
      <c r="J1281" s="294"/>
      <c r="K1281" s="297"/>
      <c r="L1281" s="294"/>
      <c r="M1281" s="295"/>
    </row>
    <row r="1282" spans="2:13" ht="15" x14ac:dyDescent="0.2">
      <c r="B1282" s="285"/>
      <c r="C1282" s="294"/>
      <c r="D1282" s="294"/>
      <c r="E1282" s="294"/>
      <c r="F1282" s="294"/>
      <c r="G1282" s="294"/>
      <c r="H1282" s="294"/>
      <c r="I1282" s="294"/>
      <c r="J1282" s="294"/>
      <c r="K1282" s="297"/>
      <c r="L1282" s="294"/>
      <c r="M1282" s="295"/>
    </row>
    <row r="1283" spans="2:13" ht="15" x14ac:dyDescent="0.2">
      <c r="B1283" s="285"/>
      <c r="C1283" s="294"/>
      <c r="D1283" s="294"/>
      <c r="E1283" s="294"/>
      <c r="F1283" s="294"/>
      <c r="G1283" s="294"/>
      <c r="H1283" s="294"/>
      <c r="I1283" s="294"/>
      <c r="J1283" s="294"/>
      <c r="K1283" s="297"/>
      <c r="L1283" s="294"/>
      <c r="M1283" s="295"/>
    </row>
    <row r="1284" spans="2:13" ht="15" x14ac:dyDescent="0.2">
      <c r="B1284" s="285"/>
      <c r="C1284" s="294"/>
      <c r="D1284" s="294"/>
      <c r="E1284" s="294"/>
      <c r="F1284" s="294"/>
      <c r="G1284" s="294"/>
      <c r="H1284" s="294"/>
      <c r="I1284" s="294"/>
      <c r="J1284" s="294"/>
      <c r="K1284" s="297"/>
      <c r="L1284" s="294"/>
      <c r="M1284" s="295"/>
    </row>
    <row r="1285" spans="2:13" ht="15" x14ac:dyDescent="0.2">
      <c r="B1285" s="285"/>
      <c r="C1285" s="294"/>
      <c r="D1285" s="294"/>
      <c r="E1285" s="294"/>
      <c r="F1285" s="294"/>
      <c r="G1285" s="294"/>
      <c r="H1285" s="294"/>
      <c r="I1285" s="294"/>
      <c r="J1285" s="294"/>
      <c r="K1285" s="297"/>
      <c r="L1285" s="294"/>
      <c r="M1285" s="295"/>
    </row>
    <row r="1286" spans="2:13" ht="15" x14ac:dyDescent="0.2">
      <c r="B1286" s="285"/>
      <c r="C1286" s="294"/>
      <c r="D1286" s="294"/>
      <c r="E1286" s="294"/>
      <c r="F1286" s="294"/>
      <c r="G1286" s="294"/>
      <c r="H1286" s="294"/>
      <c r="I1286" s="294"/>
      <c r="J1286" s="294"/>
      <c r="K1286" s="297"/>
      <c r="L1286" s="294"/>
      <c r="M1286" s="295"/>
    </row>
    <row r="1287" spans="2:13" ht="15" x14ac:dyDescent="0.2">
      <c r="B1287" s="285"/>
      <c r="C1287" s="294"/>
      <c r="D1287" s="294"/>
      <c r="E1287" s="294"/>
      <c r="F1287" s="294"/>
      <c r="G1287" s="294"/>
      <c r="H1287" s="294"/>
      <c r="I1287" s="294"/>
      <c r="J1287" s="294"/>
      <c r="K1287" s="297"/>
      <c r="L1287" s="294"/>
      <c r="M1287" s="295"/>
    </row>
    <row r="1288" spans="2:13" ht="15" x14ac:dyDescent="0.2">
      <c r="B1288" s="285"/>
      <c r="C1288" s="294"/>
      <c r="D1288" s="294"/>
      <c r="E1288" s="294"/>
      <c r="F1288" s="294"/>
      <c r="G1288" s="294"/>
      <c r="H1288" s="294"/>
      <c r="I1288" s="294"/>
      <c r="J1288" s="294"/>
      <c r="K1288" s="297"/>
      <c r="L1288" s="294"/>
      <c r="M1288" s="295"/>
    </row>
    <row r="1289" spans="2:13" ht="15" x14ac:dyDescent="0.2">
      <c r="B1289" s="285"/>
      <c r="C1289" s="294"/>
      <c r="D1289" s="294"/>
      <c r="E1289" s="294"/>
      <c r="F1289" s="294"/>
      <c r="G1289" s="294"/>
      <c r="H1289" s="294"/>
      <c r="I1289" s="294"/>
      <c r="J1289" s="294"/>
      <c r="K1289" s="297"/>
      <c r="L1289" s="294"/>
      <c r="M1289" s="295"/>
    </row>
    <row r="1290" spans="2:13" ht="15" x14ac:dyDescent="0.2">
      <c r="B1290" s="285"/>
      <c r="C1290" s="294"/>
      <c r="D1290" s="294"/>
      <c r="E1290" s="294"/>
      <c r="F1290" s="294"/>
      <c r="G1290" s="294"/>
      <c r="H1290" s="294"/>
      <c r="I1290" s="294"/>
      <c r="J1290" s="294"/>
      <c r="K1290" s="297"/>
      <c r="L1290" s="294"/>
      <c r="M1290" s="295"/>
    </row>
    <row r="1291" spans="2:13" ht="15" x14ac:dyDescent="0.2">
      <c r="B1291" s="285"/>
      <c r="C1291" s="294"/>
      <c r="D1291" s="294"/>
      <c r="E1291" s="294"/>
      <c r="F1291" s="294"/>
      <c r="G1291" s="294"/>
      <c r="H1291" s="294"/>
      <c r="I1291" s="294"/>
      <c r="J1291" s="294"/>
      <c r="K1291" s="297"/>
      <c r="L1291" s="294"/>
      <c r="M1291" s="295"/>
    </row>
    <row r="1292" spans="2:13" ht="15" x14ac:dyDescent="0.2">
      <c r="B1292" s="285"/>
      <c r="C1292" s="294"/>
      <c r="D1292" s="294"/>
      <c r="E1292" s="294"/>
      <c r="F1292" s="294"/>
      <c r="G1292" s="294"/>
      <c r="H1292" s="294"/>
      <c r="I1292" s="294"/>
      <c r="J1292" s="294"/>
      <c r="K1292" s="297"/>
      <c r="L1292" s="294"/>
      <c r="M1292" s="295"/>
    </row>
    <row r="1293" spans="2:13" ht="15" x14ac:dyDescent="0.2">
      <c r="B1293" s="285"/>
      <c r="C1293" s="294"/>
      <c r="D1293" s="294"/>
      <c r="E1293" s="294"/>
      <c r="F1293" s="294"/>
      <c r="G1293" s="294"/>
      <c r="H1293" s="294"/>
      <c r="I1293" s="294"/>
      <c r="J1293" s="294"/>
      <c r="K1293" s="297"/>
      <c r="L1293" s="294"/>
      <c r="M1293" s="295"/>
    </row>
    <row r="1294" spans="2:13" ht="15" x14ac:dyDescent="0.2">
      <c r="B1294" s="285"/>
      <c r="C1294" s="294"/>
      <c r="D1294" s="294"/>
      <c r="E1294" s="294"/>
      <c r="F1294" s="294"/>
      <c r="G1294" s="294"/>
      <c r="H1294" s="294"/>
      <c r="I1294" s="294"/>
      <c r="J1294" s="294"/>
      <c r="K1294" s="297"/>
      <c r="L1294" s="294"/>
      <c r="M1294" s="295"/>
    </row>
    <row r="1295" spans="2:13" ht="15" x14ac:dyDescent="0.2">
      <c r="B1295" s="285"/>
      <c r="C1295" s="294"/>
      <c r="D1295" s="294"/>
      <c r="E1295" s="294"/>
      <c r="F1295" s="294"/>
      <c r="G1295" s="294"/>
      <c r="H1295" s="294"/>
      <c r="I1295" s="294"/>
      <c r="J1295" s="294"/>
      <c r="K1295" s="297"/>
      <c r="L1295" s="294"/>
      <c r="M1295" s="295"/>
    </row>
    <row r="1296" spans="2:13" ht="15" x14ac:dyDescent="0.2">
      <c r="B1296" s="285"/>
      <c r="C1296" s="294"/>
      <c r="D1296" s="294"/>
      <c r="E1296" s="294"/>
      <c r="F1296" s="294"/>
      <c r="G1296" s="294"/>
      <c r="H1296" s="294"/>
      <c r="I1296" s="294"/>
      <c r="J1296" s="294"/>
      <c r="K1296" s="297"/>
      <c r="L1296" s="294"/>
      <c r="M1296" s="295"/>
    </row>
    <row r="1297" spans="2:13" ht="15" x14ac:dyDescent="0.2">
      <c r="B1297" s="285"/>
      <c r="C1297" s="294"/>
      <c r="D1297" s="294"/>
      <c r="E1297" s="294"/>
      <c r="F1297" s="294"/>
      <c r="G1297" s="294"/>
      <c r="H1297" s="294"/>
      <c r="I1297" s="294"/>
      <c r="J1297" s="294"/>
      <c r="K1297" s="297"/>
      <c r="L1297" s="294"/>
      <c r="M1297" s="295"/>
    </row>
    <row r="1298" spans="2:13" ht="15" x14ac:dyDescent="0.2">
      <c r="B1298" s="285"/>
      <c r="C1298" s="294"/>
      <c r="D1298" s="294"/>
      <c r="E1298" s="294"/>
      <c r="F1298" s="294"/>
      <c r="G1298" s="294"/>
      <c r="H1298" s="294"/>
      <c r="I1298" s="294"/>
      <c r="J1298" s="294"/>
      <c r="K1298" s="297"/>
      <c r="L1298" s="294"/>
      <c r="M1298" s="295"/>
    </row>
    <row r="1299" spans="2:13" ht="15" x14ac:dyDescent="0.2">
      <c r="B1299" s="285"/>
      <c r="C1299" s="294"/>
      <c r="D1299" s="294"/>
      <c r="E1299" s="294"/>
      <c r="F1299" s="294"/>
      <c r="G1299" s="294"/>
      <c r="H1299" s="294"/>
      <c r="I1299" s="294"/>
      <c r="J1299" s="294"/>
      <c r="K1299" s="297"/>
      <c r="L1299" s="294"/>
      <c r="M1299" s="295"/>
    </row>
    <row r="1300" spans="2:13" ht="15" x14ac:dyDescent="0.2">
      <c r="B1300" s="285"/>
      <c r="C1300" s="294"/>
      <c r="D1300" s="294"/>
      <c r="E1300" s="294"/>
      <c r="F1300" s="294"/>
      <c r="G1300" s="294"/>
      <c r="H1300" s="294"/>
      <c r="I1300" s="294"/>
      <c r="J1300" s="294"/>
      <c r="K1300" s="297"/>
      <c r="L1300" s="294"/>
      <c r="M1300" s="295"/>
    </row>
    <row r="1301" spans="2:13" ht="15" x14ac:dyDescent="0.2">
      <c r="B1301" s="285"/>
      <c r="C1301" s="294"/>
      <c r="D1301" s="294"/>
      <c r="E1301" s="294"/>
      <c r="F1301" s="294"/>
      <c r="G1301" s="294"/>
      <c r="H1301" s="294"/>
      <c r="I1301" s="294"/>
      <c r="J1301" s="294"/>
      <c r="K1301" s="297"/>
      <c r="L1301" s="294"/>
      <c r="M1301" s="295"/>
    </row>
    <row r="1302" spans="2:13" ht="15" x14ac:dyDescent="0.2">
      <c r="B1302" s="285"/>
      <c r="C1302" s="294"/>
      <c r="D1302" s="294"/>
      <c r="E1302" s="294"/>
      <c r="F1302" s="294"/>
      <c r="G1302" s="294"/>
      <c r="H1302" s="294"/>
      <c r="I1302" s="294"/>
      <c r="J1302" s="294"/>
      <c r="K1302" s="297"/>
      <c r="L1302" s="294"/>
      <c r="M1302" s="295"/>
    </row>
    <row r="1303" spans="2:13" ht="15" x14ac:dyDescent="0.2">
      <c r="B1303" s="285"/>
      <c r="C1303" s="294"/>
      <c r="D1303" s="294"/>
      <c r="E1303" s="294"/>
      <c r="F1303" s="294"/>
      <c r="G1303" s="294"/>
      <c r="H1303" s="294"/>
      <c r="I1303" s="294"/>
      <c r="J1303" s="294"/>
      <c r="K1303" s="297"/>
      <c r="L1303" s="294"/>
      <c r="M1303" s="295"/>
    </row>
    <row r="1304" spans="2:13" ht="15" x14ac:dyDescent="0.2">
      <c r="B1304" s="285"/>
      <c r="C1304" s="294"/>
      <c r="D1304" s="294"/>
      <c r="E1304" s="294"/>
      <c r="F1304" s="294"/>
      <c r="G1304" s="294"/>
      <c r="H1304" s="294"/>
      <c r="I1304" s="294"/>
      <c r="J1304" s="294"/>
      <c r="K1304" s="297"/>
      <c r="L1304" s="294"/>
      <c r="M1304" s="295"/>
    </row>
    <row r="1305" spans="2:13" ht="15" x14ac:dyDescent="0.2">
      <c r="B1305" s="285"/>
      <c r="C1305" s="294"/>
      <c r="D1305" s="294"/>
      <c r="E1305" s="294"/>
      <c r="F1305" s="294"/>
      <c r="G1305" s="294"/>
      <c r="H1305" s="294"/>
      <c r="I1305" s="294"/>
      <c r="J1305" s="294"/>
      <c r="K1305" s="297"/>
      <c r="L1305" s="294"/>
      <c r="M1305" s="295"/>
    </row>
    <row r="1306" spans="2:13" ht="15" x14ac:dyDescent="0.2">
      <c r="B1306" s="285"/>
      <c r="C1306" s="294"/>
      <c r="D1306" s="294"/>
      <c r="E1306" s="294"/>
      <c r="F1306" s="294"/>
      <c r="G1306" s="294"/>
      <c r="H1306" s="294"/>
      <c r="I1306" s="294"/>
      <c r="J1306" s="294"/>
      <c r="K1306" s="297"/>
      <c r="L1306" s="294"/>
      <c r="M1306" s="295"/>
    </row>
    <row r="1307" spans="2:13" ht="15" x14ac:dyDescent="0.2">
      <c r="B1307" s="285"/>
      <c r="C1307" s="294"/>
      <c r="D1307" s="294"/>
      <c r="E1307" s="294"/>
      <c r="F1307" s="294"/>
      <c r="G1307" s="294"/>
      <c r="H1307" s="294"/>
      <c r="I1307" s="294"/>
      <c r="J1307" s="294"/>
      <c r="K1307" s="297"/>
      <c r="L1307" s="294"/>
      <c r="M1307" s="295"/>
    </row>
    <row r="1308" spans="2:13" ht="15" x14ac:dyDescent="0.2">
      <c r="B1308" s="285"/>
      <c r="C1308" s="294"/>
      <c r="D1308" s="294"/>
      <c r="E1308" s="294"/>
      <c r="F1308" s="294"/>
      <c r="G1308" s="294"/>
      <c r="H1308" s="294"/>
      <c r="I1308" s="294"/>
      <c r="J1308" s="294"/>
      <c r="K1308" s="297"/>
      <c r="L1308" s="294"/>
      <c r="M1308" s="295"/>
    </row>
    <row r="1309" spans="2:13" ht="15" x14ac:dyDescent="0.2">
      <c r="B1309" s="285"/>
      <c r="C1309" s="294"/>
      <c r="D1309" s="294"/>
      <c r="E1309" s="294"/>
      <c r="F1309" s="294"/>
      <c r="G1309" s="294"/>
      <c r="H1309" s="294"/>
      <c r="I1309" s="294"/>
      <c r="J1309" s="294"/>
      <c r="K1309" s="297"/>
      <c r="L1309" s="294"/>
      <c r="M1309" s="295"/>
    </row>
    <row r="1310" spans="2:13" ht="15" x14ac:dyDescent="0.2">
      <c r="B1310" s="285"/>
      <c r="C1310" s="294"/>
      <c r="D1310" s="294"/>
      <c r="E1310" s="294"/>
      <c r="F1310" s="294"/>
      <c r="G1310" s="294"/>
      <c r="H1310" s="294"/>
      <c r="I1310" s="294"/>
      <c r="J1310" s="294"/>
      <c r="K1310" s="297"/>
      <c r="L1310" s="294"/>
      <c r="M1310" s="295"/>
    </row>
    <row r="1311" spans="2:13" ht="15" x14ac:dyDescent="0.2">
      <c r="B1311" s="285"/>
      <c r="C1311" s="294"/>
      <c r="D1311" s="294"/>
      <c r="E1311" s="294"/>
      <c r="F1311" s="294"/>
      <c r="G1311" s="294"/>
      <c r="H1311" s="294"/>
      <c r="I1311" s="294"/>
      <c r="J1311" s="294"/>
      <c r="K1311" s="297"/>
      <c r="L1311" s="294"/>
      <c r="M1311" s="295"/>
    </row>
    <row r="1312" spans="2:13" ht="15" x14ac:dyDescent="0.2">
      <c r="B1312" s="285"/>
      <c r="C1312" s="294"/>
      <c r="D1312" s="294"/>
      <c r="E1312" s="294"/>
      <c r="F1312" s="294"/>
      <c r="G1312" s="294"/>
      <c r="H1312" s="294"/>
      <c r="I1312" s="294"/>
      <c r="J1312" s="294"/>
      <c r="K1312" s="297"/>
      <c r="L1312" s="294"/>
      <c r="M1312" s="295"/>
    </row>
    <row r="1313" spans="2:13" ht="15" x14ac:dyDescent="0.2">
      <c r="B1313" s="285"/>
      <c r="C1313" s="294"/>
      <c r="D1313" s="294"/>
      <c r="E1313" s="294"/>
      <c r="F1313" s="294"/>
      <c r="G1313" s="294"/>
      <c r="H1313" s="294"/>
      <c r="I1313" s="294"/>
      <c r="J1313" s="294"/>
      <c r="K1313" s="297"/>
      <c r="L1313" s="294"/>
      <c r="M1313" s="295"/>
    </row>
    <row r="1314" spans="2:13" ht="15" x14ac:dyDescent="0.2">
      <c r="B1314" s="285"/>
      <c r="C1314" s="294"/>
      <c r="D1314" s="294"/>
      <c r="E1314" s="294"/>
      <c r="F1314" s="294"/>
      <c r="G1314" s="294"/>
      <c r="H1314" s="294"/>
      <c r="I1314" s="294"/>
      <c r="J1314" s="294"/>
      <c r="K1314" s="297"/>
      <c r="L1314" s="294"/>
      <c r="M1314" s="295"/>
    </row>
    <row r="1315" spans="2:13" ht="15" x14ac:dyDescent="0.2">
      <c r="B1315" s="285"/>
      <c r="C1315" s="294"/>
      <c r="D1315" s="294"/>
      <c r="E1315" s="294"/>
      <c r="F1315" s="294"/>
      <c r="G1315" s="294"/>
      <c r="H1315" s="294"/>
      <c r="I1315" s="294"/>
      <c r="J1315" s="294"/>
      <c r="K1315" s="297"/>
      <c r="L1315" s="294"/>
      <c r="M1315" s="295"/>
    </row>
    <row r="1316" spans="2:13" ht="15" x14ac:dyDescent="0.2">
      <c r="B1316" s="285"/>
      <c r="C1316" s="294"/>
      <c r="D1316" s="294"/>
      <c r="E1316" s="294"/>
      <c r="F1316" s="294"/>
      <c r="G1316" s="294"/>
      <c r="H1316" s="294"/>
      <c r="I1316" s="294"/>
      <c r="J1316" s="294"/>
      <c r="K1316" s="297"/>
      <c r="L1316" s="294"/>
      <c r="M1316" s="295"/>
    </row>
    <row r="1317" spans="2:13" ht="15" x14ac:dyDescent="0.2">
      <c r="B1317" s="285"/>
      <c r="C1317" s="294"/>
      <c r="D1317" s="294"/>
      <c r="E1317" s="294"/>
      <c r="F1317" s="294"/>
      <c r="G1317" s="294"/>
      <c r="H1317" s="294"/>
      <c r="I1317" s="294"/>
      <c r="J1317" s="294"/>
      <c r="K1317" s="297"/>
      <c r="L1317" s="294"/>
      <c r="M1317" s="295"/>
    </row>
    <row r="1318" spans="2:13" ht="15" x14ac:dyDescent="0.2">
      <c r="B1318" s="285"/>
      <c r="C1318" s="294"/>
      <c r="D1318" s="294"/>
      <c r="E1318" s="294"/>
      <c r="F1318" s="294"/>
      <c r="G1318" s="294"/>
      <c r="H1318" s="294"/>
      <c r="I1318" s="294"/>
      <c r="J1318" s="294"/>
      <c r="K1318" s="297"/>
      <c r="L1318" s="294"/>
      <c r="M1318" s="295"/>
    </row>
    <row r="1319" spans="2:13" ht="15" x14ac:dyDescent="0.2">
      <c r="B1319" s="285"/>
      <c r="C1319" s="294"/>
      <c r="D1319" s="294"/>
      <c r="E1319" s="294"/>
      <c r="F1319" s="294"/>
      <c r="G1319" s="294"/>
      <c r="H1319" s="294"/>
      <c r="I1319" s="294"/>
      <c r="J1319" s="294"/>
      <c r="K1319" s="297"/>
      <c r="L1319" s="294"/>
      <c r="M1319" s="295"/>
    </row>
    <row r="1320" spans="2:13" ht="15" x14ac:dyDescent="0.2">
      <c r="B1320" s="285"/>
      <c r="C1320" s="294"/>
      <c r="D1320" s="294"/>
      <c r="E1320" s="294"/>
      <c r="F1320" s="294"/>
      <c r="G1320" s="294"/>
      <c r="H1320" s="294"/>
      <c r="I1320" s="294"/>
      <c r="J1320" s="294"/>
      <c r="K1320" s="297"/>
      <c r="L1320" s="294"/>
      <c r="M1320" s="295"/>
    </row>
    <row r="1321" spans="2:13" ht="15" x14ac:dyDescent="0.2">
      <c r="B1321" s="285"/>
      <c r="C1321" s="294"/>
      <c r="D1321" s="294"/>
      <c r="E1321" s="294"/>
      <c r="F1321" s="294"/>
      <c r="G1321" s="294"/>
      <c r="H1321" s="294"/>
      <c r="I1321" s="294"/>
      <c r="J1321" s="294"/>
      <c r="K1321" s="297"/>
      <c r="L1321" s="294"/>
      <c r="M1321" s="295"/>
    </row>
    <row r="1322" spans="2:13" ht="15" x14ac:dyDescent="0.2">
      <c r="B1322" s="285"/>
      <c r="C1322" s="294"/>
      <c r="D1322" s="294"/>
      <c r="E1322" s="294"/>
      <c r="F1322" s="294"/>
      <c r="G1322" s="294"/>
      <c r="H1322" s="294"/>
      <c r="I1322" s="294"/>
      <c r="J1322" s="294"/>
      <c r="K1322" s="297"/>
      <c r="L1322" s="294"/>
      <c r="M1322" s="295"/>
    </row>
    <row r="1323" spans="2:13" ht="15" x14ac:dyDescent="0.2">
      <c r="B1323" s="285"/>
      <c r="C1323" s="294"/>
      <c r="D1323" s="294"/>
      <c r="E1323" s="294"/>
      <c r="F1323" s="294"/>
      <c r="G1323" s="294"/>
      <c r="H1323" s="294"/>
      <c r="I1323" s="294"/>
      <c r="J1323" s="294"/>
      <c r="K1323" s="297"/>
      <c r="L1323" s="294"/>
      <c r="M1323" s="295"/>
    </row>
    <row r="1324" spans="2:13" ht="15" x14ac:dyDescent="0.2">
      <c r="B1324" s="285"/>
      <c r="C1324" s="294"/>
      <c r="D1324" s="294"/>
      <c r="E1324" s="294"/>
      <c r="F1324" s="294"/>
      <c r="G1324" s="294"/>
      <c r="H1324" s="294"/>
      <c r="I1324" s="294"/>
      <c r="J1324" s="294"/>
      <c r="K1324" s="297"/>
      <c r="L1324" s="294"/>
      <c r="M1324" s="295"/>
    </row>
    <row r="1325" spans="2:13" ht="15" x14ac:dyDescent="0.2">
      <c r="B1325" s="285"/>
      <c r="C1325" s="294"/>
      <c r="D1325" s="294"/>
      <c r="E1325" s="294"/>
      <c r="F1325" s="294"/>
      <c r="G1325" s="294"/>
      <c r="H1325" s="294"/>
      <c r="I1325" s="294"/>
      <c r="J1325" s="294"/>
      <c r="K1325" s="297"/>
      <c r="L1325" s="294"/>
      <c r="M1325" s="295"/>
    </row>
    <row r="1326" spans="2:13" ht="15" x14ac:dyDescent="0.2">
      <c r="B1326" s="285"/>
      <c r="C1326" s="294"/>
      <c r="D1326" s="294"/>
      <c r="E1326" s="294"/>
      <c r="F1326" s="294"/>
      <c r="G1326" s="294"/>
      <c r="H1326" s="294"/>
      <c r="I1326" s="294"/>
      <c r="J1326" s="294"/>
      <c r="K1326" s="297"/>
      <c r="L1326" s="294"/>
      <c r="M1326" s="295"/>
    </row>
    <row r="1327" spans="2:13" ht="15" x14ac:dyDescent="0.2">
      <c r="B1327" s="285"/>
      <c r="C1327" s="294"/>
      <c r="D1327" s="294"/>
      <c r="E1327" s="294"/>
      <c r="F1327" s="294"/>
      <c r="G1327" s="294"/>
      <c r="H1327" s="294"/>
      <c r="I1327" s="294"/>
      <c r="J1327" s="294"/>
      <c r="K1327" s="297"/>
      <c r="L1327" s="294"/>
      <c r="M1327" s="295"/>
    </row>
    <row r="1328" spans="2:13" ht="15" x14ac:dyDescent="0.2">
      <c r="B1328" s="285"/>
      <c r="C1328" s="294"/>
      <c r="D1328" s="294"/>
      <c r="E1328" s="294"/>
      <c r="F1328" s="294"/>
      <c r="G1328" s="294"/>
      <c r="H1328" s="294"/>
      <c r="I1328" s="294"/>
      <c r="J1328" s="294"/>
      <c r="K1328" s="297"/>
      <c r="L1328" s="294"/>
      <c r="M1328" s="295"/>
    </row>
    <row r="1329" spans="2:13" ht="15" x14ac:dyDescent="0.2">
      <c r="B1329" s="285"/>
      <c r="C1329" s="294"/>
      <c r="D1329" s="294"/>
      <c r="E1329" s="294"/>
      <c r="F1329" s="294"/>
      <c r="G1329" s="294"/>
      <c r="H1329" s="294"/>
      <c r="I1329" s="294"/>
      <c r="J1329" s="294"/>
      <c r="K1329" s="297"/>
      <c r="L1329" s="294"/>
      <c r="M1329" s="295"/>
    </row>
    <row r="1330" spans="2:13" ht="15" x14ac:dyDescent="0.2">
      <c r="B1330" s="285"/>
      <c r="C1330" s="294"/>
      <c r="D1330" s="294"/>
      <c r="E1330" s="294"/>
      <c r="F1330" s="294"/>
      <c r="G1330" s="294"/>
      <c r="H1330" s="294"/>
      <c r="I1330" s="294"/>
      <c r="J1330" s="294"/>
      <c r="K1330" s="297"/>
      <c r="L1330" s="294"/>
      <c r="M1330" s="295"/>
    </row>
    <row r="1331" spans="2:13" ht="15" x14ac:dyDescent="0.2">
      <c r="B1331" s="285"/>
      <c r="C1331" s="294"/>
      <c r="D1331" s="294"/>
      <c r="E1331" s="294"/>
      <c r="F1331" s="294"/>
      <c r="G1331" s="294"/>
      <c r="H1331" s="294"/>
      <c r="I1331" s="294"/>
      <c r="J1331" s="294"/>
      <c r="K1331" s="297"/>
      <c r="L1331" s="294"/>
      <c r="M1331" s="295"/>
    </row>
    <row r="1332" spans="2:13" ht="15" x14ac:dyDescent="0.2">
      <c r="B1332" s="285"/>
      <c r="C1332" s="294"/>
      <c r="D1332" s="294"/>
      <c r="E1332" s="294"/>
      <c r="F1332" s="294"/>
      <c r="G1332" s="294"/>
      <c r="H1332" s="294"/>
      <c r="I1332" s="294"/>
      <c r="J1332" s="294"/>
      <c r="K1332" s="297"/>
      <c r="L1332" s="294"/>
      <c r="M1332" s="295"/>
    </row>
    <row r="1333" spans="2:13" ht="15" x14ac:dyDescent="0.2">
      <c r="B1333" s="285"/>
      <c r="C1333" s="294"/>
      <c r="D1333" s="294"/>
      <c r="E1333" s="294"/>
      <c r="F1333" s="294"/>
      <c r="G1333" s="294"/>
      <c r="H1333" s="294"/>
      <c r="I1333" s="294"/>
      <c r="J1333" s="294"/>
      <c r="K1333" s="297"/>
      <c r="L1333" s="294"/>
      <c r="M1333" s="295"/>
    </row>
    <row r="1334" spans="2:13" ht="15" x14ac:dyDescent="0.2">
      <c r="B1334" s="285"/>
      <c r="C1334" s="294"/>
      <c r="D1334" s="294"/>
      <c r="E1334" s="294"/>
      <c r="F1334" s="294"/>
      <c r="G1334" s="294"/>
      <c r="H1334" s="294"/>
      <c r="I1334" s="294"/>
      <c r="J1334" s="294"/>
      <c r="K1334" s="297"/>
      <c r="L1334" s="294"/>
      <c r="M1334" s="295"/>
    </row>
    <row r="1335" spans="2:13" ht="15" x14ac:dyDescent="0.2">
      <c r="B1335" s="285"/>
      <c r="C1335" s="294"/>
      <c r="D1335" s="294"/>
      <c r="E1335" s="294"/>
      <c r="F1335" s="294"/>
      <c r="G1335" s="294"/>
      <c r="H1335" s="294"/>
      <c r="I1335" s="294"/>
      <c r="J1335" s="294"/>
      <c r="K1335" s="297"/>
      <c r="L1335" s="294"/>
      <c r="M1335" s="295"/>
    </row>
    <row r="1336" spans="2:13" ht="15" x14ac:dyDescent="0.2">
      <c r="B1336" s="285"/>
      <c r="C1336" s="294"/>
      <c r="D1336" s="294"/>
      <c r="E1336" s="294"/>
      <c r="F1336" s="294"/>
      <c r="G1336" s="294"/>
      <c r="H1336" s="294"/>
      <c r="I1336" s="294"/>
      <c r="J1336" s="294"/>
      <c r="K1336" s="297"/>
      <c r="L1336" s="294"/>
      <c r="M1336" s="295"/>
    </row>
    <row r="1337" spans="2:13" ht="15" x14ac:dyDescent="0.2">
      <c r="B1337" s="285"/>
      <c r="C1337" s="294"/>
      <c r="D1337" s="294"/>
      <c r="E1337" s="294"/>
      <c r="F1337" s="294"/>
      <c r="G1337" s="294"/>
      <c r="H1337" s="294"/>
      <c r="I1337" s="294"/>
      <c r="J1337" s="294"/>
      <c r="K1337" s="297"/>
      <c r="L1337" s="294"/>
      <c r="M1337" s="295"/>
    </row>
    <row r="1338" spans="2:13" ht="15" x14ac:dyDescent="0.2">
      <c r="B1338" s="285"/>
      <c r="C1338" s="294"/>
      <c r="D1338" s="294"/>
      <c r="E1338" s="294"/>
      <c r="F1338" s="294"/>
      <c r="G1338" s="294"/>
      <c r="H1338" s="294"/>
      <c r="I1338" s="294"/>
      <c r="J1338" s="294"/>
      <c r="K1338" s="297"/>
      <c r="L1338" s="294"/>
      <c r="M1338" s="295"/>
    </row>
    <row r="1339" spans="2:13" ht="15" x14ac:dyDescent="0.2">
      <c r="B1339" s="285"/>
      <c r="C1339" s="294"/>
      <c r="D1339" s="294"/>
      <c r="E1339" s="294"/>
      <c r="F1339" s="294"/>
      <c r="G1339" s="294"/>
      <c r="H1339" s="294"/>
      <c r="I1339" s="294"/>
      <c r="J1339" s="294"/>
      <c r="K1339" s="297"/>
      <c r="L1339" s="294"/>
      <c r="M1339" s="295"/>
    </row>
    <row r="1340" spans="2:13" ht="15" x14ac:dyDescent="0.2">
      <c r="B1340" s="285"/>
      <c r="C1340" s="294"/>
      <c r="D1340" s="294"/>
      <c r="E1340" s="294"/>
      <c r="F1340" s="294"/>
      <c r="G1340" s="294"/>
      <c r="H1340" s="294"/>
      <c r="I1340" s="294"/>
      <c r="J1340" s="294"/>
      <c r="K1340" s="297"/>
      <c r="L1340" s="294"/>
      <c r="M1340" s="295"/>
    </row>
    <row r="1341" spans="2:13" ht="15" x14ac:dyDescent="0.2">
      <c r="B1341" s="285"/>
      <c r="C1341" s="294"/>
      <c r="D1341" s="294"/>
      <c r="E1341" s="294"/>
      <c r="F1341" s="294"/>
      <c r="G1341" s="294"/>
      <c r="H1341" s="294"/>
      <c r="I1341" s="294"/>
      <c r="J1341" s="294"/>
      <c r="K1341" s="297"/>
      <c r="L1341" s="294"/>
      <c r="M1341" s="295"/>
    </row>
    <row r="1342" spans="2:13" ht="15" x14ac:dyDescent="0.2">
      <c r="B1342" s="285"/>
      <c r="C1342" s="294"/>
      <c r="D1342" s="294"/>
      <c r="E1342" s="294"/>
      <c r="F1342" s="294"/>
      <c r="G1342" s="294"/>
      <c r="H1342" s="294"/>
      <c r="I1342" s="294"/>
      <c r="J1342" s="294"/>
      <c r="K1342" s="297"/>
      <c r="L1342" s="294"/>
      <c r="M1342" s="295"/>
    </row>
    <row r="1343" spans="2:13" ht="15" x14ac:dyDescent="0.2">
      <c r="B1343" s="285"/>
      <c r="C1343" s="294"/>
      <c r="D1343" s="294"/>
      <c r="E1343" s="294"/>
      <c r="F1343" s="294"/>
      <c r="G1343" s="294"/>
      <c r="H1343" s="294"/>
      <c r="I1343" s="294"/>
      <c r="J1343" s="294"/>
      <c r="K1343" s="297"/>
      <c r="L1343" s="294"/>
      <c r="M1343" s="295"/>
    </row>
    <row r="1344" spans="2:13" ht="15" x14ac:dyDescent="0.2">
      <c r="B1344" s="285"/>
      <c r="C1344" s="294"/>
      <c r="D1344" s="294"/>
      <c r="E1344" s="294"/>
      <c r="F1344" s="294"/>
      <c r="G1344" s="294"/>
      <c r="H1344" s="294"/>
      <c r="I1344" s="294"/>
      <c r="J1344" s="294"/>
      <c r="K1344" s="297"/>
      <c r="L1344" s="294"/>
      <c r="M1344" s="295"/>
    </row>
    <row r="1345" spans="2:13" ht="15" x14ac:dyDescent="0.2">
      <c r="B1345" s="285"/>
      <c r="C1345" s="294"/>
      <c r="D1345" s="294"/>
      <c r="E1345" s="294"/>
      <c r="F1345" s="294"/>
      <c r="G1345" s="294"/>
      <c r="H1345" s="294"/>
      <c r="I1345" s="294"/>
      <c r="J1345" s="294"/>
      <c r="K1345" s="297"/>
      <c r="L1345" s="294"/>
      <c r="M1345" s="295"/>
    </row>
    <row r="1346" spans="2:13" ht="15" x14ac:dyDescent="0.2">
      <c r="B1346" s="285"/>
      <c r="C1346" s="294"/>
      <c r="D1346" s="294"/>
      <c r="E1346" s="294"/>
      <c r="F1346" s="294"/>
      <c r="G1346" s="294"/>
      <c r="H1346" s="294"/>
      <c r="I1346" s="294"/>
      <c r="J1346" s="294"/>
      <c r="K1346" s="297"/>
      <c r="L1346" s="294"/>
      <c r="M1346" s="295"/>
    </row>
    <row r="1347" spans="2:13" ht="15" x14ac:dyDescent="0.2">
      <c r="B1347" s="285"/>
      <c r="C1347" s="294"/>
      <c r="D1347" s="294"/>
      <c r="E1347" s="294"/>
      <c r="F1347" s="294"/>
      <c r="G1347" s="294"/>
      <c r="H1347" s="294"/>
      <c r="I1347" s="294"/>
      <c r="J1347" s="294"/>
      <c r="K1347" s="297"/>
      <c r="L1347" s="294"/>
      <c r="M1347" s="295"/>
    </row>
    <row r="1348" spans="2:13" ht="15" x14ac:dyDescent="0.2">
      <c r="B1348" s="285"/>
      <c r="C1348" s="294"/>
      <c r="D1348" s="294"/>
      <c r="E1348" s="294"/>
      <c r="F1348" s="294"/>
      <c r="G1348" s="294"/>
      <c r="H1348" s="294"/>
      <c r="I1348" s="294"/>
      <c r="J1348" s="294"/>
      <c r="K1348" s="297"/>
      <c r="L1348" s="294"/>
      <c r="M1348" s="295"/>
    </row>
    <row r="1349" spans="2:13" ht="15" x14ac:dyDescent="0.2">
      <c r="B1349" s="285"/>
      <c r="C1349" s="294"/>
      <c r="D1349" s="294"/>
      <c r="E1349" s="294"/>
      <c r="F1349" s="294"/>
      <c r="G1349" s="294"/>
      <c r="H1349" s="294"/>
      <c r="I1349" s="294"/>
      <c r="J1349" s="294"/>
      <c r="K1349" s="297"/>
      <c r="L1349" s="294"/>
      <c r="M1349" s="295"/>
    </row>
    <row r="1350" spans="2:13" ht="15" x14ac:dyDescent="0.2">
      <c r="B1350" s="285"/>
      <c r="C1350" s="294"/>
      <c r="D1350" s="294"/>
      <c r="E1350" s="294"/>
      <c r="F1350" s="294"/>
      <c r="G1350" s="294"/>
      <c r="H1350" s="294"/>
      <c r="I1350" s="294"/>
      <c r="J1350" s="294"/>
      <c r="K1350" s="297"/>
      <c r="L1350" s="294"/>
      <c r="M1350" s="295"/>
    </row>
    <row r="1351" spans="2:13" ht="15" x14ac:dyDescent="0.2">
      <c r="B1351" s="285"/>
      <c r="C1351" s="294"/>
      <c r="D1351" s="294"/>
      <c r="E1351" s="294"/>
      <c r="F1351" s="294"/>
      <c r="G1351" s="294"/>
      <c r="H1351" s="294"/>
      <c r="I1351" s="294"/>
      <c r="J1351" s="294"/>
      <c r="K1351" s="297"/>
      <c r="L1351" s="294"/>
      <c r="M1351" s="295"/>
    </row>
    <row r="1352" spans="2:13" ht="15" x14ac:dyDescent="0.2">
      <c r="B1352" s="285"/>
      <c r="C1352" s="294"/>
      <c r="D1352" s="294"/>
      <c r="E1352" s="294"/>
      <c r="F1352" s="294"/>
      <c r="G1352" s="294"/>
      <c r="H1352" s="294"/>
      <c r="I1352" s="294"/>
      <c r="J1352" s="294"/>
      <c r="K1352" s="297"/>
      <c r="L1352" s="294"/>
      <c r="M1352" s="295"/>
    </row>
    <row r="1353" spans="2:13" ht="15" x14ac:dyDescent="0.2">
      <c r="B1353" s="285"/>
      <c r="C1353" s="294"/>
      <c r="D1353" s="294"/>
      <c r="E1353" s="294"/>
      <c r="F1353" s="294"/>
      <c r="G1353" s="294"/>
      <c r="H1353" s="294"/>
      <c r="I1353" s="294"/>
      <c r="J1353" s="294"/>
      <c r="K1353" s="297"/>
      <c r="L1353" s="294"/>
      <c r="M1353" s="295"/>
    </row>
    <row r="1354" spans="2:13" ht="15" x14ac:dyDescent="0.2">
      <c r="B1354" s="285"/>
      <c r="C1354" s="294"/>
      <c r="D1354" s="294"/>
      <c r="E1354" s="294"/>
      <c r="F1354" s="294"/>
      <c r="G1354" s="294"/>
      <c r="H1354" s="294"/>
      <c r="I1354" s="294"/>
      <c r="J1354" s="294"/>
      <c r="K1354" s="297"/>
      <c r="L1354" s="294"/>
      <c r="M1354" s="295"/>
    </row>
    <row r="1355" spans="2:13" ht="15" x14ac:dyDescent="0.2">
      <c r="B1355" s="285"/>
      <c r="C1355" s="294"/>
      <c r="D1355" s="294"/>
      <c r="E1355" s="294"/>
      <c r="F1355" s="294"/>
      <c r="G1355" s="294"/>
      <c r="H1355" s="294"/>
      <c r="I1355" s="294"/>
      <c r="J1355" s="294"/>
      <c r="K1355" s="297"/>
      <c r="L1355" s="294"/>
      <c r="M1355" s="295"/>
    </row>
    <row r="1356" spans="2:13" ht="15" x14ac:dyDescent="0.2">
      <c r="B1356" s="285"/>
      <c r="C1356" s="294"/>
      <c r="D1356" s="294"/>
      <c r="E1356" s="294"/>
      <c r="F1356" s="294"/>
      <c r="G1356" s="294"/>
      <c r="H1356" s="294"/>
      <c r="I1356" s="294"/>
      <c r="J1356" s="294"/>
      <c r="K1356" s="297"/>
      <c r="L1356" s="294"/>
      <c r="M1356" s="295"/>
    </row>
    <row r="1357" spans="2:13" ht="15" x14ac:dyDescent="0.2">
      <c r="B1357" s="285"/>
      <c r="C1357" s="294"/>
      <c r="D1357" s="294"/>
      <c r="E1357" s="294"/>
      <c r="F1357" s="294"/>
      <c r="G1357" s="294"/>
      <c r="H1357" s="294"/>
      <c r="I1357" s="294"/>
      <c r="J1357" s="294"/>
      <c r="K1357" s="297"/>
      <c r="L1357" s="294"/>
      <c r="M1357" s="295"/>
    </row>
    <row r="1358" spans="2:13" ht="15" x14ac:dyDescent="0.2">
      <c r="B1358" s="285"/>
      <c r="C1358" s="294"/>
      <c r="D1358" s="294"/>
      <c r="E1358" s="294"/>
      <c r="F1358" s="294"/>
      <c r="G1358" s="294"/>
      <c r="H1358" s="294"/>
      <c r="I1358" s="294"/>
      <c r="J1358" s="294"/>
      <c r="K1358" s="297"/>
      <c r="L1358" s="294"/>
      <c r="M1358" s="295"/>
    </row>
    <row r="1359" spans="2:13" ht="15" x14ac:dyDescent="0.2">
      <c r="B1359" s="285"/>
      <c r="C1359" s="294"/>
      <c r="D1359" s="294"/>
      <c r="E1359" s="294"/>
      <c r="F1359" s="294"/>
      <c r="G1359" s="294"/>
      <c r="H1359" s="294"/>
      <c r="I1359" s="294"/>
      <c r="J1359" s="294"/>
      <c r="K1359" s="297"/>
      <c r="L1359" s="294"/>
      <c r="M1359" s="295"/>
    </row>
    <row r="1360" spans="2:13" ht="15" x14ac:dyDescent="0.2">
      <c r="B1360" s="285"/>
      <c r="C1360" s="294"/>
      <c r="D1360" s="294"/>
      <c r="E1360" s="294"/>
      <c r="F1360" s="294"/>
      <c r="G1360" s="294"/>
      <c r="H1360" s="294"/>
      <c r="I1360" s="294"/>
      <c r="J1360" s="294"/>
      <c r="K1360" s="297"/>
      <c r="L1360" s="294"/>
      <c r="M1360" s="295"/>
    </row>
    <row r="1361" spans="2:13" ht="15" x14ac:dyDescent="0.2">
      <c r="B1361" s="285"/>
      <c r="C1361" s="294"/>
      <c r="D1361" s="294"/>
      <c r="E1361" s="294"/>
      <c r="F1361" s="294"/>
      <c r="G1361" s="294"/>
      <c r="H1361" s="294"/>
      <c r="I1361" s="294"/>
      <c r="J1361" s="294"/>
      <c r="K1361" s="297"/>
      <c r="L1361" s="294"/>
      <c r="M1361" s="295"/>
    </row>
    <row r="1362" spans="2:13" ht="15" x14ac:dyDescent="0.2">
      <c r="B1362" s="285"/>
      <c r="C1362" s="294"/>
      <c r="D1362" s="294"/>
      <c r="E1362" s="294"/>
      <c r="F1362" s="294"/>
      <c r="G1362" s="294"/>
      <c r="H1362" s="294"/>
      <c r="I1362" s="294"/>
      <c r="J1362" s="294"/>
      <c r="K1362" s="297"/>
      <c r="L1362" s="294"/>
      <c r="M1362" s="295"/>
    </row>
    <row r="1363" spans="2:13" ht="15" x14ac:dyDescent="0.2">
      <c r="B1363" s="285"/>
      <c r="C1363" s="294"/>
      <c r="D1363" s="294"/>
      <c r="E1363" s="294"/>
      <c r="F1363" s="294"/>
      <c r="G1363" s="294"/>
      <c r="H1363" s="294"/>
      <c r="I1363" s="294"/>
      <c r="J1363" s="294"/>
      <c r="K1363" s="297"/>
      <c r="L1363" s="294"/>
      <c r="M1363" s="295"/>
    </row>
    <row r="1364" spans="2:13" ht="15" x14ac:dyDescent="0.2">
      <c r="B1364" s="285"/>
      <c r="C1364" s="294"/>
      <c r="D1364" s="294"/>
      <c r="E1364" s="294"/>
      <c r="F1364" s="294"/>
      <c r="G1364" s="294"/>
      <c r="H1364" s="294"/>
      <c r="I1364" s="294"/>
      <c r="J1364" s="294"/>
      <c r="K1364" s="297"/>
      <c r="L1364" s="294"/>
      <c r="M1364" s="295"/>
    </row>
    <row r="1365" spans="2:13" ht="15" x14ac:dyDescent="0.2">
      <c r="B1365" s="285"/>
      <c r="C1365" s="294"/>
      <c r="D1365" s="294"/>
      <c r="E1365" s="294"/>
      <c r="F1365" s="294"/>
      <c r="G1365" s="294"/>
      <c r="H1365" s="294"/>
      <c r="I1365" s="294"/>
      <c r="J1365" s="294"/>
      <c r="K1365" s="297"/>
      <c r="L1365" s="294"/>
      <c r="M1365" s="295"/>
    </row>
    <row r="1366" spans="2:13" ht="15" x14ac:dyDescent="0.2">
      <c r="B1366" s="285"/>
      <c r="C1366" s="294"/>
      <c r="D1366" s="294"/>
      <c r="E1366" s="294"/>
      <c r="F1366" s="294"/>
      <c r="G1366" s="294"/>
      <c r="H1366" s="294"/>
      <c r="I1366" s="294"/>
      <c r="J1366" s="294"/>
      <c r="K1366" s="297"/>
      <c r="L1366" s="294"/>
      <c r="M1366" s="295"/>
    </row>
    <row r="1367" spans="2:13" ht="15" x14ac:dyDescent="0.2">
      <c r="B1367" s="285"/>
      <c r="C1367" s="294"/>
      <c r="D1367" s="294"/>
      <c r="E1367" s="294"/>
      <c r="F1367" s="294"/>
      <c r="G1367" s="294"/>
      <c r="H1367" s="294"/>
      <c r="I1367" s="294"/>
      <c r="J1367" s="294"/>
      <c r="K1367" s="297"/>
      <c r="L1367" s="294"/>
      <c r="M1367" s="295"/>
    </row>
    <row r="1368" spans="2:13" ht="15" x14ac:dyDescent="0.2">
      <c r="B1368" s="285"/>
      <c r="C1368" s="294"/>
      <c r="D1368" s="294"/>
      <c r="E1368" s="294"/>
      <c r="F1368" s="294"/>
      <c r="G1368" s="294"/>
      <c r="H1368" s="294"/>
      <c r="I1368" s="294"/>
      <c r="J1368" s="294"/>
      <c r="K1368" s="297"/>
      <c r="L1368" s="294"/>
      <c r="M1368" s="295"/>
    </row>
    <row r="1369" spans="2:13" ht="15" x14ac:dyDescent="0.2">
      <c r="B1369" s="285"/>
      <c r="C1369" s="294"/>
      <c r="D1369" s="294"/>
      <c r="E1369" s="294"/>
      <c r="F1369" s="294"/>
      <c r="G1369" s="294"/>
      <c r="H1369" s="294"/>
      <c r="I1369" s="294"/>
      <c r="J1369" s="294"/>
      <c r="K1369" s="297"/>
      <c r="L1369" s="294"/>
      <c r="M1369" s="295"/>
    </row>
    <row r="1370" spans="2:13" ht="15" x14ac:dyDescent="0.2">
      <c r="B1370" s="285"/>
      <c r="C1370" s="294"/>
      <c r="D1370" s="294"/>
      <c r="E1370" s="294"/>
      <c r="F1370" s="294"/>
      <c r="G1370" s="294"/>
      <c r="H1370" s="294"/>
      <c r="I1370" s="294"/>
      <c r="J1370" s="294"/>
      <c r="K1370" s="297"/>
      <c r="L1370" s="294"/>
      <c r="M1370" s="295"/>
    </row>
    <row r="1371" spans="2:13" ht="15" x14ac:dyDescent="0.2">
      <c r="B1371" s="285"/>
      <c r="C1371" s="294"/>
      <c r="D1371" s="294"/>
      <c r="E1371" s="294"/>
      <c r="F1371" s="294"/>
      <c r="G1371" s="294"/>
      <c r="H1371" s="294"/>
      <c r="I1371" s="294"/>
      <c r="J1371" s="294"/>
      <c r="K1371" s="297"/>
      <c r="L1371" s="294"/>
      <c r="M1371" s="295"/>
    </row>
    <row r="1372" spans="2:13" ht="15" x14ac:dyDescent="0.2">
      <c r="B1372" s="285"/>
      <c r="C1372" s="294"/>
      <c r="D1372" s="294"/>
      <c r="E1372" s="294"/>
      <c r="F1372" s="294"/>
      <c r="G1372" s="294"/>
      <c r="H1372" s="294"/>
      <c r="I1372" s="294"/>
      <c r="J1372" s="294"/>
      <c r="K1372" s="297"/>
      <c r="L1372" s="294"/>
      <c r="M1372" s="295"/>
    </row>
    <row r="1373" spans="2:13" ht="15" x14ac:dyDescent="0.2">
      <c r="B1373" s="285"/>
      <c r="C1373" s="294"/>
      <c r="D1373" s="294"/>
      <c r="E1373" s="294"/>
      <c r="F1373" s="294"/>
      <c r="G1373" s="294"/>
      <c r="H1373" s="294"/>
      <c r="I1373" s="294"/>
      <c r="J1373" s="294"/>
      <c r="K1373" s="297"/>
      <c r="L1373" s="294"/>
      <c r="M1373" s="295"/>
    </row>
    <row r="1374" spans="2:13" ht="15" x14ac:dyDescent="0.2">
      <c r="B1374" s="285"/>
      <c r="C1374" s="294"/>
      <c r="D1374" s="294"/>
      <c r="E1374" s="294"/>
      <c r="F1374" s="294"/>
      <c r="G1374" s="294"/>
      <c r="H1374" s="294"/>
      <c r="I1374" s="294"/>
      <c r="J1374" s="294"/>
      <c r="K1374" s="297"/>
      <c r="L1374" s="294"/>
      <c r="M1374" s="295"/>
    </row>
    <row r="1375" spans="2:13" ht="15" x14ac:dyDescent="0.2">
      <c r="B1375" s="285"/>
      <c r="C1375" s="294"/>
      <c r="D1375" s="294"/>
      <c r="E1375" s="294"/>
      <c r="F1375" s="294"/>
      <c r="G1375" s="294"/>
      <c r="H1375" s="294"/>
      <c r="I1375" s="294"/>
      <c r="J1375" s="294"/>
      <c r="K1375" s="297"/>
      <c r="L1375" s="294"/>
      <c r="M1375" s="295"/>
    </row>
    <row r="1376" spans="2:13" ht="15" x14ac:dyDescent="0.2">
      <c r="B1376" s="285"/>
      <c r="C1376" s="294"/>
      <c r="D1376" s="294"/>
      <c r="E1376" s="294"/>
      <c r="F1376" s="294"/>
      <c r="G1376" s="294"/>
      <c r="H1376" s="294"/>
      <c r="I1376" s="294"/>
      <c r="J1376" s="294"/>
      <c r="K1376" s="297"/>
      <c r="L1376" s="294"/>
      <c r="M1376" s="295"/>
    </row>
    <row r="1377" spans="2:13" ht="15" x14ac:dyDescent="0.2">
      <c r="B1377" s="285"/>
      <c r="C1377" s="294"/>
      <c r="D1377" s="294"/>
      <c r="E1377" s="294"/>
      <c r="F1377" s="294"/>
      <c r="G1377" s="294"/>
      <c r="H1377" s="294"/>
      <c r="I1377" s="294"/>
      <c r="J1377" s="294"/>
      <c r="K1377" s="297"/>
      <c r="L1377" s="294"/>
      <c r="M1377" s="295"/>
    </row>
    <row r="1378" spans="2:13" ht="15" x14ac:dyDescent="0.2">
      <c r="B1378" s="285"/>
      <c r="C1378" s="294"/>
      <c r="D1378" s="294"/>
      <c r="E1378" s="294"/>
      <c r="F1378" s="294"/>
      <c r="G1378" s="294"/>
      <c r="H1378" s="294"/>
      <c r="I1378" s="294"/>
      <c r="J1378" s="294"/>
      <c r="K1378" s="297"/>
      <c r="L1378" s="294"/>
      <c r="M1378" s="295"/>
    </row>
    <row r="1379" spans="2:13" ht="15" x14ac:dyDescent="0.2">
      <c r="B1379" s="285"/>
      <c r="C1379" s="294"/>
      <c r="D1379" s="294"/>
      <c r="E1379" s="294"/>
      <c r="F1379" s="294"/>
      <c r="G1379" s="294"/>
      <c r="H1379" s="294"/>
      <c r="I1379" s="294"/>
      <c r="J1379" s="294"/>
      <c r="K1379" s="297"/>
      <c r="L1379" s="294"/>
      <c r="M1379" s="295"/>
    </row>
    <row r="1380" spans="2:13" ht="15" x14ac:dyDescent="0.2">
      <c r="B1380" s="285"/>
      <c r="C1380" s="294"/>
      <c r="D1380" s="294"/>
      <c r="E1380" s="294"/>
      <c r="F1380" s="294"/>
      <c r="G1380" s="294"/>
      <c r="H1380" s="294"/>
      <c r="I1380" s="294"/>
      <c r="J1380" s="294"/>
      <c r="K1380" s="297"/>
      <c r="L1380" s="294"/>
      <c r="M1380" s="295"/>
    </row>
    <row r="1381" spans="2:13" ht="15" x14ac:dyDescent="0.2">
      <c r="B1381" s="285"/>
      <c r="C1381" s="294"/>
      <c r="D1381" s="294"/>
      <c r="E1381" s="294"/>
      <c r="F1381" s="294"/>
      <c r="G1381" s="294"/>
      <c r="H1381" s="294"/>
      <c r="I1381" s="294"/>
      <c r="J1381" s="294"/>
      <c r="K1381" s="297"/>
      <c r="L1381" s="294"/>
      <c r="M1381" s="295"/>
    </row>
    <row r="1382" spans="2:13" ht="15" x14ac:dyDescent="0.2">
      <c r="B1382" s="285"/>
      <c r="C1382" s="294"/>
      <c r="D1382" s="294"/>
      <c r="E1382" s="294"/>
      <c r="F1382" s="294"/>
      <c r="G1382" s="294"/>
      <c r="H1382" s="294"/>
      <c r="I1382" s="294"/>
      <c r="J1382" s="294"/>
      <c r="K1382" s="297"/>
      <c r="L1382" s="294"/>
      <c r="M1382" s="295"/>
    </row>
    <row r="1383" spans="2:13" ht="15" x14ac:dyDescent="0.2">
      <c r="B1383" s="285"/>
      <c r="C1383" s="294"/>
      <c r="D1383" s="294"/>
      <c r="E1383" s="294"/>
      <c r="F1383" s="294"/>
      <c r="G1383" s="294"/>
      <c r="H1383" s="294"/>
      <c r="I1383" s="294"/>
      <c r="J1383" s="294"/>
      <c r="K1383" s="297"/>
      <c r="L1383" s="294"/>
      <c r="M1383" s="295"/>
    </row>
    <row r="1384" spans="2:13" ht="15" x14ac:dyDescent="0.2">
      <c r="B1384" s="285"/>
      <c r="C1384" s="294"/>
      <c r="D1384" s="294"/>
      <c r="E1384" s="294"/>
      <c r="F1384" s="294"/>
      <c r="G1384" s="294"/>
      <c r="H1384" s="294"/>
      <c r="I1384" s="294"/>
      <c r="J1384" s="294"/>
      <c r="K1384" s="297"/>
      <c r="L1384" s="294"/>
      <c r="M1384" s="295"/>
    </row>
    <row r="1385" spans="2:13" ht="15" x14ac:dyDescent="0.2">
      <c r="B1385" s="285"/>
      <c r="C1385" s="294"/>
      <c r="D1385" s="294"/>
      <c r="E1385" s="294"/>
      <c r="F1385" s="294"/>
      <c r="G1385" s="294"/>
      <c r="H1385" s="294"/>
      <c r="I1385" s="294"/>
      <c r="J1385" s="294"/>
      <c r="K1385" s="297"/>
      <c r="L1385" s="294"/>
      <c r="M1385" s="295"/>
    </row>
    <row r="1386" spans="2:13" ht="15" x14ac:dyDescent="0.2">
      <c r="B1386" s="285"/>
      <c r="C1386" s="294"/>
      <c r="D1386" s="294"/>
      <c r="E1386" s="294"/>
      <c r="F1386" s="294"/>
      <c r="G1386" s="294"/>
      <c r="H1386" s="294"/>
      <c r="I1386" s="294"/>
      <c r="J1386" s="294"/>
      <c r="K1386" s="297"/>
      <c r="L1386" s="294"/>
      <c r="M1386" s="295"/>
    </row>
    <row r="1387" spans="2:13" ht="15" x14ac:dyDescent="0.2">
      <c r="B1387" s="285"/>
      <c r="C1387" s="294"/>
      <c r="D1387" s="294"/>
      <c r="E1387" s="294"/>
      <c r="F1387" s="294"/>
      <c r="G1387" s="294"/>
      <c r="H1387" s="294"/>
      <c r="I1387" s="294"/>
      <c r="J1387" s="294"/>
      <c r="K1387" s="297"/>
      <c r="L1387" s="294"/>
      <c r="M1387" s="295"/>
    </row>
    <row r="1388" spans="2:13" ht="15" x14ac:dyDescent="0.2">
      <c r="B1388" s="285"/>
      <c r="C1388" s="294"/>
      <c r="D1388" s="294"/>
      <c r="E1388" s="294"/>
      <c r="F1388" s="294"/>
      <c r="G1388" s="294"/>
      <c r="H1388" s="294"/>
      <c r="I1388" s="294"/>
      <c r="J1388" s="294"/>
      <c r="K1388" s="297"/>
      <c r="L1388" s="294"/>
      <c r="M1388" s="295"/>
    </row>
    <row r="1389" spans="2:13" ht="15" x14ac:dyDescent="0.2">
      <c r="B1389" s="285"/>
      <c r="C1389" s="294"/>
      <c r="D1389" s="294"/>
      <c r="E1389" s="294"/>
      <c r="F1389" s="294"/>
      <c r="G1389" s="294"/>
      <c r="H1389" s="294"/>
      <c r="I1389" s="294"/>
      <c r="J1389" s="294"/>
      <c r="K1389" s="297"/>
      <c r="L1389" s="294"/>
      <c r="M1389" s="295"/>
    </row>
    <row r="1390" spans="2:13" ht="15" x14ac:dyDescent="0.2">
      <c r="B1390" s="285"/>
      <c r="C1390" s="294"/>
      <c r="D1390" s="294"/>
      <c r="E1390" s="294"/>
      <c r="F1390" s="294"/>
      <c r="G1390" s="294"/>
      <c r="H1390" s="294"/>
      <c r="I1390" s="294"/>
      <c r="J1390" s="294"/>
      <c r="K1390" s="297"/>
      <c r="L1390" s="294"/>
      <c r="M1390" s="295"/>
    </row>
    <row r="1391" spans="2:13" ht="15" x14ac:dyDescent="0.2">
      <c r="B1391" s="285"/>
      <c r="C1391" s="294"/>
      <c r="D1391" s="294"/>
      <c r="E1391" s="294"/>
      <c r="F1391" s="294"/>
      <c r="G1391" s="294"/>
      <c r="H1391" s="294"/>
      <c r="I1391" s="294"/>
      <c r="J1391" s="294"/>
      <c r="K1391" s="297"/>
      <c r="L1391" s="294"/>
      <c r="M1391" s="295"/>
    </row>
    <row r="1392" spans="2:13" ht="15" x14ac:dyDescent="0.2">
      <c r="B1392" s="285"/>
      <c r="C1392" s="294"/>
      <c r="D1392" s="294"/>
      <c r="E1392" s="294"/>
      <c r="F1392" s="294"/>
      <c r="G1392" s="294"/>
      <c r="H1392" s="294"/>
      <c r="I1392" s="294"/>
      <c r="J1392" s="294"/>
      <c r="K1392" s="297"/>
      <c r="L1392" s="294"/>
      <c r="M1392" s="295"/>
    </row>
    <row r="1393" spans="2:13" ht="15" x14ac:dyDescent="0.2">
      <c r="B1393" s="285"/>
      <c r="C1393" s="294"/>
      <c r="D1393" s="294"/>
      <c r="E1393" s="294"/>
      <c r="F1393" s="294"/>
      <c r="G1393" s="294"/>
      <c r="H1393" s="294"/>
      <c r="I1393" s="294"/>
      <c r="J1393" s="294"/>
      <c r="K1393" s="297"/>
      <c r="L1393" s="294"/>
      <c r="M1393" s="295"/>
    </row>
    <row r="1394" spans="2:13" ht="15" x14ac:dyDescent="0.2">
      <c r="B1394" s="285"/>
      <c r="C1394" s="294"/>
      <c r="D1394" s="294"/>
      <c r="E1394" s="294"/>
      <c r="F1394" s="294"/>
      <c r="G1394" s="294"/>
      <c r="H1394" s="294"/>
      <c r="I1394" s="294"/>
      <c r="J1394" s="294"/>
      <c r="K1394" s="297"/>
      <c r="L1394" s="294"/>
      <c r="M1394" s="295"/>
    </row>
    <row r="1395" spans="2:13" ht="15" x14ac:dyDescent="0.2">
      <c r="B1395" s="285"/>
      <c r="C1395" s="294"/>
      <c r="D1395" s="294"/>
      <c r="E1395" s="294"/>
      <c r="F1395" s="294"/>
      <c r="G1395" s="294"/>
      <c r="H1395" s="294"/>
      <c r="I1395" s="294"/>
      <c r="J1395" s="294"/>
      <c r="K1395" s="297"/>
      <c r="L1395" s="294"/>
      <c r="M1395" s="295"/>
    </row>
    <row r="1396" spans="2:13" ht="15" x14ac:dyDescent="0.2">
      <c r="B1396" s="285"/>
      <c r="C1396" s="294"/>
      <c r="D1396" s="294"/>
      <c r="E1396" s="294"/>
      <c r="F1396" s="294"/>
      <c r="G1396" s="294"/>
      <c r="H1396" s="294"/>
      <c r="I1396" s="294"/>
      <c r="J1396" s="294"/>
      <c r="K1396" s="297"/>
      <c r="L1396" s="294"/>
      <c r="M1396" s="295"/>
    </row>
    <row r="1397" spans="2:13" ht="15" x14ac:dyDescent="0.2">
      <c r="B1397" s="285"/>
      <c r="C1397" s="294"/>
      <c r="D1397" s="294"/>
      <c r="E1397" s="294"/>
      <c r="F1397" s="294"/>
      <c r="G1397" s="294"/>
      <c r="H1397" s="294"/>
      <c r="I1397" s="294"/>
      <c r="J1397" s="294"/>
      <c r="K1397" s="297"/>
      <c r="L1397" s="294"/>
      <c r="M1397" s="295"/>
    </row>
    <row r="1398" spans="2:13" ht="15" x14ac:dyDescent="0.2">
      <c r="B1398" s="285"/>
      <c r="C1398" s="294"/>
      <c r="D1398" s="294"/>
      <c r="E1398" s="294"/>
      <c r="F1398" s="294"/>
      <c r="G1398" s="294"/>
      <c r="H1398" s="294"/>
      <c r="I1398" s="294"/>
      <c r="J1398" s="294"/>
      <c r="K1398" s="297"/>
      <c r="L1398" s="294"/>
      <c r="M1398" s="295"/>
    </row>
    <row r="1399" spans="2:13" ht="15" x14ac:dyDescent="0.2">
      <c r="B1399" s="285"/>
      <c r="C1399" s="294"/>
      <c r="D1399" s="294"/>
      <c r="E1399" s="294"/>
      <c r="F1399" s="294"/>
      <c r="G1399" s="294"/>
      <c r="H1399" s="294"/>
      <c r="I1399" s="294"/>
      <c r="J1399" s="294"/>
      <c r="K1399" s="297"/>
      <c r="L1399" s="294"/>
      <c r="M1399" s="295"/>
    </row>
    <row r="1400" spans="2:13" ht="15" x14ac:dyDescent="0.2">
      <c r="B1400" s="285"/>
      <c r="C1400" s="294"/>
      <c r="D1400" s="294"/>
      <c r="E1400" s="294"/>
      <c r="F1400" s="294"/>
      <c r="G1400" s="294"/>
      <c r="H1400" s="294"/>
      <c r="I1400" s="294"/>
      <c r="J1400" s="294"/>
      <c r="K1400" s="297"/>
      <c r="L1400" s="294"/>
      <c r="M1400" s="295"/>
    </row>
    <row r="1401" spans="2:13" ht="15" x14ac:dyDescent="0.2">
      <c r="B1401" s="285"/>
      <c r="C1401" s="294"/>
      <c r="D1401" s="294"/>
      <c r="E1401" s="294"/>
      <c r="F1401" s="294"/>
      <c r="G1401" s="294"/>
      <c r="H1401" s="294"/>
      <c r="I1401" s="294"/>
      <c r="J1401" s="294"/>
      <c r="K1401" s="297"/>
      <c r="L1401" s="294"/>
      <c r="M1401" s="295"/>
    </row>
    <row r="1402" spans="2:13" ht="15" x14ac:dyDescent="0.2">
      <c r="B1402" s="285"/>
      <c r="C1402" s="294"/>
      <c r="D1402" s="294"/>
      <c r="E1402" s="294"/>
      <c r="F1402" s="294"/>
      <c r="G1402" s="294"/>
      <c r="H1402" s="294"/>
      <c r="I1402" s="294"/>
      <c r="J1402" s="294"/>
      <c r="K1402" s="297"/>
      <c r="L1402" s="294"/>
      <c r="M1402" s="295"/>
    </row>
    <row r="1403" spans="2:13" ht="15" x14ac:dyDescent="0.2">
      <c r="B1403" s="285"/>
      <c r="C1403" s="294"/>
      <c r="D1403" s="294"/>
      <c r="E1403" s="294"/>
      <c r="F1403" s="294"/>
      <c r="G1403" s="294"/>
      <c r="H1403" s="294"/>
      <c r="I1403" s="294"/>
      <c r="J1403" s="294"/>
      <c r="K1403" s="297"/>
      <c r="L1403" s="294"/>
      <c r="M1403" s="295"/>
    </row>
    <row r="1404" spans="2:13" ht="15" x14ac:dyDescent="0.2">
      <c r="B1404" s="285"/>
      <c r="C1404" s="294"/>
      <c r="D1404" s="294"/>
      <c r="E1404" s="294"/>
      <c r="F1404" s="294"/>
      <c r="G1404" s="294"/>
      <c r="H1404" s="294"/>
      <c r="I1404" s="294"/>
      <c r="J1404" s="294"/>
      <c r="K1404" s="297"/>
      <c r="L1404" s="294"/>
      <c r="M1404" s="295"/>
    </row>
    <row r="1405" spans="2:13" ht="15" x14ac:dyDescent="0.2">
      <c r="B1405" s="285"/>
      <c r="C1405" s="294"/>
      <c r="D1405" s="294"/>
      <c r="E1405" s="294"/>
      <c r="F1405" s="294"/>
      <c r="G1405" s="294"/>
      <c r="H1405" s="294"/>
      <c r="I1405" s="294"/>
      <c r="J1405" s="294"/>
      <c r="K1405" s="297"/>
      <c r="L1405" s="294"/>
      <c r="M1405" s="295"/>
    </row>
    <row r="1406" spans="2:13" ht="15" x14ac:dyDescent="0.2">
      <c r="B1406" s="285"/>
      <c r="C1406" s="294"/>
      <c r="D1406" s="294"/>
      <c r="E1406" s="294"/>
      <c r="F1406" s="294"/>
      <c r="G1406" s="294"/>
      <c r="H1406" s="294"/>
      <c r="I1406" s="294"/>
      <c r="J1406" s="294"/>
      <c r="K1406" s="297"/>
      <c r="L1406" s="294"/>
      <c r="M1406" s="295"/>
    </row>
    <row r="1407" spans="2:13" ht="15" x14ac:dyDescent="0.2">
      <c r="B1407" s="285"/>
      <c r="C1407" s="294"/>
      <c r="D1407" s="294"/>
      <c r="E1407" s="294"/>
      <c r="F1407" s="294"/>
      <c r="G1407" s="294"/>
      <c r="H1407" s="294"/>
      <c r="I1407" s="294"/>
      <c r="J1407" s="294"/>
      <c r="K1407" s="297"/>
      <c r="L1407" s="294"/>
      <c r="M1407" s="295"/>
    </row>
    <row r="1408" spans="2:13" ht="15" x14ac:dyDescent="0.2">
      <c r="B1408" s="285"/>
      <c r="C1408" s="294"/>
      <c r="D1408" s="294"/>
      <c r="E1408" s="294"/>
      <c r="F1408" s="294"/>
      <c r="G1408" s="294"/>
      <c r="H1408" s="294"/>
      <c r="I1408" s="294"/>
      <c r="J1408" s="294"/>
      <c r="K1408" s="297"/>
      <c r="L1408" s="294"/>
      <c r="M1408" s="295"/>
    </row>
    <row r="1409" spans="2:13" ht="15" x14ac:dyDescent="0.2">
      <c r="B1409" s="285"/>
      <c r="C1409" s="294"/>
      <c r="D1409" s="294"/>
      <c r="E1409" s="294"/>
      <c r="F1409" s="294"/>
      <c r="G1409" s="294"/>
      <c r="H1409" s="294"/>
      <c r="I1409" s="294"/>
      <c r="J1409" s="294"/>
      <c r="K1409" s="297"/>
      <c r="L1409" s="294"/>
      <c r="M1409" s="295"/>
    </row>
    <row r="1410" spans="2:13" ht="15" x14ac:dyDescent="0.2">
      <c r="B1410" s="285"/>
      <c r="C1410" s="294"/>
      <c r="D1410" s="294"/>
      <c r="E1410" s="294"/>
      <c r="F1410" s="294"/>
      <c r="G1410" s="294"/>
      <c r="H1410" s="294"/>
      <c r="I1410" s="294"/>
      <c r="J1410" s="294"/>
      <c r="K1410" s="297"/>
      <c r="L1410" s="294"/>
      <c r="M1410" s="295"/>
    </row>
    <row r="1411" spans="2:13" ht="15" x14ac:dyDescent="0.2">
      <c r="B1411" s="285"/>
      <c r="C1411" s="294"/>
      <c r="D1411" s="294"/>
      <c r="E1411" s="294"/>
      <c r="F1411" s="294"/>
      <c r="G1411" s="294"/>
      <c r="H1411" s="294"/>
      <c r="I1411" s="294"/>
      <c r="J1411" s="294"/>
      <c r="K1411" s="297"/>
      <c r="L1411" s="294"/>
      <c r="M1411" s="295"/>
    </row>
    <row r="1412" spans="2:13" ht="15" x14ac:dyDescent="0.2">
      <c r="B1412" s="285"/>
      <c r="C1412" s="294"/>
      <c r="D1412" s="294"/>
      <c r="E1412" s="294"/>
      <c r="F1412" s="294"/>
      <c r="G1412" s="294"/>
      <c r="H1412" s="294"/>
      <c r="I1412" s="294"/>
      <c r="J1412" s="294"/>
      <c r="K1412" s="297"/>
      <c r="L1412" s="294"/>
      <c r="M1412" s="295"/>
    </row>
    <row r="1413" spans="2:13" ht="15" x14ac:dyDescent="0.2">
      <c r="B1413" s="285"/>
      <c r="C1413" s="294"/>
      <c r="D1413" s="294"/>
      <c r="E1413" s="294"/>
      <c r="F1413" s="294"/>
      <c r="G1413" s="294"/>
      <c r="H1413" s="294"/>
      <c r="I1413" s="294"/>
      <c r="J1413" s="294"/>
      <c r="K1413" s="297"/>
      <c r="L1413" s="294"/>
      <c r="M1413" s="295"/>
    </row>
    <row r="1414" spans="2:13" ht="15" x14ac:dyDescent="0.2">
      <c r="B1414" s="285"/>
      <c r="C1414" s="294"/>
      <c r="D1414" s="294"/>
      <c r="E1414" s="294"/>
      <c r="F1414" s="294"/>
      <c r="G1414" s="294"/>
      <c r="H1414" s="294"/>
      <c r="I1414" s="294"/>
      <c r="J1414" s="294"/>
      <c r="K1414" s="297"/>
      <c r="L1414" s="294"/>
      <c r="M1414" s="295"/>
    </row>
    <row r="1415" spans="2:13" ht="15" x14ac:dyDescent="0.2">
      <c r="B1415" s="285"/>
      <c r="C1415" s="294"/>
      <c r="D1415" s="294"/>
      <c r="E1415" s="294"/>
      <c r="F1415" s="294"/>
      <c r="G1415" s="294"/>
      <c r="H1415" s="294"/>
      <c r="I1415" s="294"/>
      <c r="J1415" s="294"/>
      <c r="K1415" s="297"/>
      <c r="L1415" s="294"/>
      <c r="M1415" s="295"/>
    </row>
    <row r="1416" spans="2:13" ht="15" x14ac:dyDescent="0.2">
      <c r="B1416" s="285"/>
      <c r="C1416" s="294"/>
      <c r="D1416" s="294"/>
      <c r="E1416" s="294"/>
      <c r="F1416" s="294"/>
      <c r="G1416" s="294"/>
      <c r="H1416" s="294"/>
      <c r="I1416" s="294"/>
      <c r="J1416" s="294"/>
      <c r="K1416" s="297"/>
      <c r="L1416" s="294"/>
      <c r="M1416" s="295"/>
    </row>
    <row r="1417" spans="2:13" ht="15" x14ac:dyDescent="0.2">
      <c r="B1417" s="285"/>
      <c r="C1417" s="294"/>
      <c r="D1417" s="294"/>
      <c r="E1417" s="294"/>
      <c r="F1417" s="294"/>
      <c r="G1417" s="294"/>
      <c r="H1417" s="294"/>
      <c r="I1417" s="294"/>
      <c r="J1417" s="294"/>
      <c r="K1417" s="297"/>
      <c r="L1417" s="294"/>
      <c r="M1417" s="295"/>
    </row>
    <row r="1418" spans="2:13" ht="15" x14ac:dyDescent="0.2">
      <c r="B1418" s="285"/>
      <c r="C1418" s="294"/>
      <c r="D1418" s="294"/>
      <c r="E1418" s="294"/>
      <c r="F1418" s="294"/>
      <c r="G1418" s="294"/>
      <c r="H1418" s="294"/>
      <c r="I1418" s="294"/>
      <c r="J1418" s="294"/>
      <c r="K1418" s="297"/>
      <c r="L1418" s="294"/>
      <c r="M1418" s="295"/>
    </row>
    <row r="1419" spans="2:13" ht="15" x14ac:dyDescent="0.2">
      <c r="B1419" s="285"/>
      <c r="C1419" s="294"/>
      <c r="D1419" s="294"/>
      <c r="E1419" s="294"/>
      <c r="F1419" s="294"/>
      <c r="G1419" s="294"/>
      <c r="H1419" s="294"/>
      <c r="I1419" s="294"/>
      <c r="J1419" s="294"/>
      <c r="K1419" s="297"/>
      <c r="L1419" s="294"/>
      <c r="M1419" s="295"/>
    </row>
    <row r="1420" spans="2:13" ht="15" x14ac:dyDescent="0.2">
      <c r="B1420" s="285"/>
      <c r="C1420" s="294"/>
      <c r="D1420" s="294"/>
      <c r="E1420" s="294"/>
      <c r="F1420" s="294"/>
      <c r="G1420" s="294"/>
      <c r="H1420" s="294"/>
      <c r="I1420" s="294"/>
      <c r="J1420" s="294"/>
      <c r="K1420" s="297"/>
      <c r="L1420" s="294"/>
      <c r="M1420" s="295"/>
    </row>
    <row r="1421" spans="2:13" ht="15" x14ac:dyDescent="0.2">
      <c r="B1421" s="285"/>
      <c r="C1421" s="294"/>
      <c r="D1421" s="294"/>
      <c r="E1421" s="294"/>
      <c r="F1421" s="294"/>
      <c r="G1421" s="294"/>
      <c r="H1421" s="294"/>
      <c r="I1421" s="294"/>
      <c r="J1421" s="294"/>
      <c r="K1421" s="297"/>
      <c r="L1421" s="294"/>
      <c r="M1421" s="295"/>
    </row>
    <row r="1422" spans="2:13" ht="15" x14ac:dyDescent="0.2">
      <c r="B1422" s="285"/>
      <c r="C1422" s="294"/>
      <c r="D1422" s="294"/>
      <c r="E1422" s="294"/>
      <c r="F1422" s="294"/>
      <c r="G1422" s="294"/>
      <c r="H1422" s="294"/>
      <c r="I1422" s="294"/>
      <c r="J1422" s="294"/>
      <c r="K1422" s="297"/>
      <c r="L1422" s="294"/>
      <c r="M1422" s="295"/>
    </row>
    <row r="1423" spans="2:13" ht="15" x14ac:dyDescent="0.2">
      <c r="B1423" s="285"/>
      <c r="C1423" s="294"/>
      <c r="D1423" s="294"/>
      <c r="E1423" s="294"/>
      <c r="F1423" s="294"/>
      <c r="G1423" s="294"/>
      <c r="H1423" s="294"/>
      <c r="I1423" s="294"/>
      <c r="J1423" s="294"/>
      <c r="K1423" s="297"/>
      <c r="L1423" s="294"/>
      <c r="M1423" s="295"/>
    </row>
    <row r="1424" spans="2:13" ht="15" x14ac:dyDescent="0.2">
      <c r="B1424" s="285"/>
      <c r="C1424" s="294"/>
      <c r="D1424" s="294"/>
      <c r="E1424" s="294"/>
      <c r="F1424" s="294"/>
      <c r="G1424" s="294"/>
      <c r="H1424" s="294"/>
      <c r="I1424" s="294"/>
      <c r="J1424" s="294"/>
      <c r="K1424" s="297"/>
      <c r="L1424" s="294"/>
      <c r="M1424" s="295"/>
    </row>
    <row r="1425" spans="2:13" ht="15" x14ac:dyDescent="0.2">
      <c r="B1425" s="285"/>
      <c r="C1425" s="294"/>
      <c r="D1425" s="294"/>
      <c r="E1425" s="294"/>
      <c r="F1425" s="294"/>
      <c r="G1425" s="294"/>
      <c r="H1425" s="294"/>
      <c r="I1425" s="294"/>
      <c r="J1425" s="294"/>
      <c r="K1425" s="297"/>
      <c r="L1425" s="294"/>
      <c r="M1425" s="295"/>
    </row>
    <row r="1426" spans="2:13" ht="15" x14ac:dyDescent="0.2">
      <c r="B1426" s="285"/>
      <c r="C1426" s="294"/>
      <c r="D1426" s="294"/>
      <c r="E1426" s="294"/>
      <c r="F1426" s="294"/>
      <c r="G1426" s="294"/>
      <c r="H1426" s="294"/>
      <c r="I1426" s="294"/>
      <c r="J1426" s="294"/>
      <c r="K1426" s="297"/>
      <c r="L1426" s="294"/>
      <c r="M1426" s="295"/>
    </row>
    <row r="1427" spans="2:13" ht="15" x14ac:dyDescent="0.2">
      <c r="B1427" s="285"/>
      <c r="C1427" s="294"/>
      <c r="D1427" s="294"/>
      <c r="E1427" s="294"/>
      <c r="F1427" s="294"/>
      <c r="G1427" s="294"/>
      <c r="H1427" s="294"/>
      <c r="I1427" s="294"/>
      <c r="J1427" s="294"/>
      <c r="K1427" s="297"/>
      <c r="L1427" s="294"/>
      <c r="M1427" s="295"/>
    </row>
    <row r="1428" spans="2:13" ht="15" x14ac:dyDescent="0.2">
      <c r="B1428" s="285"/>
      <c r="C1428" s="294"/>
      <c r="D1428" s="294"/>
      <c r="E1428" s="294"/>
      <c r="F1428" s="294"/>
      <c r="G1428" s="294"/>
      <c r="H1428" s="294"/>
      <c r="I1428" s="294"/>
      <c r="J1428" s="294"/>
      <c r="K1428" s="297"/>
      <c r="L1428" s="294"/>
      <c r="M1428" s="295"/>
    </row>
    <row r="1429" spans="2:13" ht="15" x14ac:dyDescent="0.2">
      <c r="B1429" s="285"/>
      <c r="C1429" s="294"/>
      <c r="D1429" s="294"/>
      <c r="E1429" s="294"/>
      <c r="F1429" s="294"/>
      <c r="G1429" s="294"/>
      <c r="H1429" s="294"/>
      <c r="I1429" s="294"/>
      <c r="J1429" s="294"/>
      <c r="K1429" s="297"/>
      <c r="L1429" s="294"/>
      <c r="M1429" s="295"/>
    </row>
    <row r="1430" spans="2:13" ht="15" x14ac:dyDescent="0.2">
      <c r="B1430" s="285"/>
      <c r="C1430" s="294"/>
      <c r="D1430" s="294"/>
      <c r="E1430" s="294"/>
      <c r="F1430" s="294"/>
      <c r="G1430" s="294"/>
      <c r="H1430" s="294"/>
      <c r="I1430" s="294"/>
      <c r="J1430" s="294"/>
      <c r="K1430" s="297"/>
      <c r="L1430" s="294"/>
      <c r="M1430" s="295"/>
    </row>
    <row r="1431" spans="2:13" ht="15" x14ac:dyDescent="0.2">
      <c r="B1431" s="285"/>
      <c r="C1431" s="294"/>
      <c r="D1431" s="294"/>
      <c r="E1431" s="294"/>
      <c r="F1431" s="294"/>
      <c r="G1431" s="294"/>
      <c r="H1431" s="294"/>
      <c r="I1431" s="294"/>
      <c r="J1431" s="294"/>
      <c r="K1431" s="297"/>
      <c r="L1431" s="294"/>
      <c r="M1431" s="295"/>
    </row>
    <row r="1432" spans="2:13" ht="15" x14ac:dyDescent="0.2">
      <c r="B1432" s="285"/>
      <c r="C1432" s="294"/>
      <c r="D1432" s="294"/>
      <c r="E1432" s="294"/>
      <c r="F1432" s="294"/>
      <c r="G1432" s="294"/>
      <c r="H1432" s="294"/>
      <c r="I1432" s="294"/>
      <c r="J1432" s="294"/>
      <c r="K1432" s="297"/>
      <c r="L1432" s="294"/>
      <c r="M1432" s="295"/>
    </row>
    <row r="1433" spans="2:13" ht="15" x14ac:dyDescent="0.2">
      <c r="B1433" s="285"/>
      <c r="C1433" s="294"/>
      <c r="D1433" s="294"/>
      <c r="E1433" s="294"/>
      <c r="F1433" s="294"/>
      <c r="G1433" s="294"/>
      <c r="H1433" s="294"/>
      <c r="I1433" s="294"/>
      <c r="J1433" s="294"/>
      <c r="K1433" s="297"/>
      <c r="L1433" s="294"/>
      <c r="M1433" s="295"/>
    </row>
    <row r="1434" spans="2:13" ht="15" x14ac:dyDescent="0.2">
      <c r="B1434" s="285"/>
      <c r="C1434" s="294"/>
      <c r="D1434" s="294"/>
      <c r="E1434" s="294"/>
      <c r="F1434" s="294"/>
      <c r="G1434" s="294"/>
      <c r="H1434" s="294"/>
      <c r="I1434" s="294"/>
      <c r="J1434" s="294"/>
      <c r="K1434" s="297"/>
      <c r="L1434" s="294"/>
      <c r="M1434" s="295"/>
    </row>
    <row r="1435" spans="2:13" ht="15" x14ac:dyDescent="0.2">
      <c r="B1435" s="285"/>
      <c r="C1435" s="294"/>
      <c r="D1435" s="294"/>
      <c r="E1435" s="294"/>
      <c r="F1435" s="294"/>
      <c r="G1435" s="294"/>
      <c r="H1435" s="294"/>
      <c r="I1435" s="294"/>
      <c r="J1435" s="294"/>
      <c r="K1435" s="297"/>
      <c r="L1435" s="294"/>
      <c r="M1435" s="295"/>
    </row>
    <row r="1436" spans="2:13" ht="15" x14ac:dyDescent="0.2">
      <c r="B1436" s="285"/>
      <c r="C1436" s="294"/>
      <c r="D1436" s="294"/>
      <c r="E1436" s="294"/>
      <c r="F1436" s="294"/>
      <c r="G1436" s="294"/>
      <c r="H1436" s="294"/>
      <c r="I1436" s="294"/>
      <c r="J1436" s="294"/>
      <c r="K1436" s="297"/>
      <c r="L1436" s="294"/>
      <c r="M1436" s="295"/>
    </row>
    <row r="1437" spans="2:13" ht="15" x14ac:dyDescent="0.2">
      <c r="B1437" s="285"/>
      <c r="C1437" s="294"/>
      <c r="D1437" s="294"/>
      <c r="E1437" s="294"/>
      <c r="F1437" s="294"/>
      <c r="G1437" s="294"/>
      <c r="H1437" s="294"/>
      <c r="I1437" s="294"/>
      <c r="J1437" s="294"/>
      <c r="K1437" s="297"/>
      <c r="L1437" s="294"/>
      <c r="M1437" s="295"/>
    </row>
    <row r="1438" spans="2:13" ht="15" x14ac:dyDescent="0.2">
      <c r="B1438" s="285"/>
      <c r="C1438" s="294"/>
      <c r="D1438" s="294"/>
      <c r="E1438" s="294"/>
      <c r="F1438" s="294"/>
      <c r="G1438" s="294"/>
      <c r="H1438" s="294"/>
      <c r="I1438" s="294"/>
      <c r="J1438" s="294"/>
      <c r="K1438" s="297"/>
      <c r="L1438" s="294"/>
      <c r="M1438" s="295"/>
    </row>
    <row r="1439" spans="2:13" ht="15" x14ac:dyDescent="0.2">
      <c r="B1439" s="285"/>
      <c r="C1439" s="294"/>
      <c r="D1439" s="294"/>
      <c r="E1439" s="294"/>
      <c r="F1439" s="294"/>
      <c r="G1439" s="294"/>
      <c r="H1439" s="294"/>
      <c r="I1439" s="294"/>
      <c r="J1439" s="294"/>
      <c r="K1439" s="297"/>
      <c r="L1439" s="294"/>
      <c r="M1439" s="295"/>
    </row>
    <row r="1440" spans="2:13" ht="15" x14ac:dyDescent="0.2">
      <c r="B1440" s="285"/>
      <c r="C1440" s="294"/>
      <c r="D1440" s="294"/>
      <c r="E1440" s="294"/>
      <c r="F1440" s="294"/>
      <c r="G1440" s="294"/>
      <c r="H1440" s="294"/>
      <c r="I1440" s="294"/>
      <c r="J1440" s="294"/>
      <c r="K1440" s="297"/>
      <c r="L1440" s="294"/>
      <c r="M1440" s="295"/>
    </row>
    <row r="1441" spans="2:13" ht="15" x14ac:dyDescent="0.2">
      <c r="B1441" s="285"/>
      <c r="C1441" s="294"/>
      <c r="D1441" s="294"/>
      <c r="E1441" s="294"/>
      <c r="F1441" s="294"/>
      <c r="G1441" s="294"/>
      <c r="H1441" s="294"/>
      <c r="I1441" s="294"/>
      <c r="J1441" s="294"/>
      <c r="K1441" s="297"/>
      <c r="L1441" s="294"/>
      <c r="M1441" s="295"/>
    </row>
    <row r="1442" spans="2:13" ht="15" x14ac:dyDescent="0.2">
      <c r="B1442" s="285"/>
      <c r="C1442" s="294"/>
      <c r="D1442" s="294"/>
      <c r="E1442" s="294"/>
      <c r="F1442" s="294"/>
      <c r="G1442" s="294"/>
      <c r="H1442" s="294"/>
      <c r="I1442" s="294"/>
      <c r="J1442" s="294"/>
      <c r="K1442" s="297"/>
      <c r="L1442" s="294"/>
      <c r="M1442" s="295"/>
    </row>
    <row r="1443" spans="2:13" ht="15" x14ac:dyDescent="0.2">
      <c r="B1443" s="285"/>
      <c r="C1443" s="294"/>
      <c r="D1443" s="294"/>
      <c r="E1443" s="294"/>
      <c r="F1443" s="294"/>
      <c r="G1443" s="294"/>
      <c r="H1443" s="294"/>
      <c r="I1443" s="294"/>
      <c r="J1443" s="294"/>
      <c r="K1443" s="297"/>
      <c r="L1443" s="294"/>
      <c r="M1443" s="295"/>
    </row>
    <row r="1444" spans="2:13" ht="15" x14ac:dyDescent="0.2">
      <c r="B1444" s="285"/>
      <c r="C1444" s="294"/>
      <c r="D1444" s="294"/>
      <c r="E1444" s="294"/>
      <c r="F1444" s="294"/>
      <c r="G1444" s="294"/>
      <c r="H1444" s="294"/>
      <c r="I1444" s="294"/>
      <c r="J1444" s="294"/>
      <c r="K1444" s="297"/>
      <c r="L1444" s="294"/>
      <c r="M1444" s="295"/>
    </row>
    <row r="1445" spans="2:13" ht="15" x14ac:dyDescent="0.2">
      <c r="B1445" s="285"/>
      <c r="C1445" s="294"/>
      <c r="D1445" s="294"/>
      <c r="E1445" s="294"/>
      <c r="F1445" s="294"/>
      <c r="G1445" s="294"/>
      <c r="H1445" s="294"/>
      <c r="I1445" s="294"/>
      <c r="J1445" s="294"/>
      <c r="K1445" s="297"/>
      <c r="L1445" s="294"/>
      <c r="M1445" s="295"/>
    </row>
    <row r="1446" spans="2:13" ht="15" x14ac:dyDescent="0.2">
      <c r="B1446" s="285"/>
      <c r="C1446" s="294"/>
      <c r="D1446" s="294"/>
      <c r="E1446" s="294"/>
      <c r="F1446" s="294"/>
      <c r="G1446" s="294"/>
      <c r="H1446" s="294"/>
      <c r="I1446" s="294"/>
      <c r="J1446" s="294"/>
      <c r="K1446" s="297"/>
      <c r="L1446" s="294"/>
      <c r="M1446" s="295"/>
    </row>
    <row r="1447" spans="2:13" ht="15" x14ac:dyDescent="0.2">
      <c r="B1447" s="285"/>
      <c r="C1447" s="294"/>
      <c r="D1447" s="294"/>
      <c r="E1447" s="294"/>
      <c r="F1447" s="294"/>
      <c r="G1447" s="294"/>
      <c r="H1447" s="294"/>
      <c r="I1447" s="294"/>
      <c r="J1447" s="294"/>
      <c r="K1447" s="297"/>
      <c r="L1447" s="294"/>
      <c r="M1447" s="295"/>
    </row>
    <row r="1448" spans="2:13" ht="15" x14ac:dyDescent="0.2">
      <c r="B1448" s="285"/>
      <c r="C1448" s="294"/>
      <c r="D1448" s="294"/>
      <c r="E1448" s="294"/>
      <c r="F1448" s="294"/>
      <c r="G1448" s="294"/>
      <c r="H1448" s="294"/>
      <c r="I1448" s="294"/>
      <c r="J1448" s="294"/>
      <c r="K1448" s="297"/>
      <c r="L1448" s="294"/>
      <c r="M1448" s="295"/>
    </row>
    <row r="1449" spans="2:13" ht="15" x14ac:dyDescent="0.2">
      <c r="B1449" s="285"/>
      <c r="C1449" s="294"/>
      <c r="D1449" s="294"/>
      <c r="E1449" s="294"/>
      <c r="F1449" s="294"/>
      <c r="G1449" s="294"/>
      <c r="H1449" s="294"/>
      <c r="I1449" s="294"/>
      <c r="J1449" s="294"/>
      <c r="K1449" s="297"/>
      <c r="L1449" s="294"/>
      <c r="M1449" s="295"/>
    </row>
    <row r="1450" spans="2:13" ht="15" x14ac:dyDescent="0.2">
      <c r="B1450" s="285"/>
      <c r="C1450" s="294"/>
      <c r="D1450" s="294"/>
      <c r="E1450" s="294"/>
      <c r="F1450" s="294"/>
      <c r="G1450" s="294"/>
      <c r="H1450" s="294"/>
      <c r="I1450" s="294"/>
      <c r="J1450" s="294"/>
      <c r="K1450" s="297"/>
      <c r="L1450" s="294"/>
      <c r="M1450" s="295"/>
    </row>
    <row r="1451" spans="2:13" ht="15" x14ac:dyDescent="0.2">
      <c r="B1451" s="285"/>
      <c r="C1451" s="294"/>
      <c r="D1451" s="294"/>
      <c r="E1451" s="294"/>
      <c r="F1451" s="294"/>
      <c r="G1451" s="294"/>
      <c r="H1451" s="294"/>
      <c r="I1451" s="294"/>
      <c r="J1451" s="294"/>
      <c r="K1451" s="297"/>
      <c r="L1451" s="294"/>
      <c r="M1451" s="295"/>
    </row>
    <row r="1452" spans="2:13" ht="15" x14ac:dyDescent="0.2">
      <c r="B1452" s="285"/>
      <c r="C1452" s="294"/>
      <c r="D1452" s="294"/>
      <c r="E1452" s="294"/>
      <c r="F1452" s="294"/>
      <c r="G1452" s="294"/>
      <c r="H1452" s="294"/>
      <c r="I1452" s="294"/>
      <c r="J1452" s="294"/>
      <c r="K1452" s="297"/>
      <c r="L1452" s="294"/>
      <c r="M1452" s="295"/>
    </row>
    <row r="1453" spans="2:13" ht="15" x14ac:dyDescent="0.2">
      <c r="B1453" s="285"/>
      <c r="C1453" s="294"/>
      <c r="D1453" s="294"/>
      <c r="E1453" s="294"/>
      <c r="F1453" s="294"/>
      <c r="G1453" s="294"/>
      <c r="H1453" s="294"/>
      <c r="I1453" s="294"/>
      <c r="J1453" s="294"/>
      <c r="K1453" s="297"/>
      <c r="L1453" s="294"/>
      <c r="M1453" s="295"/>
    </row>
    <row r="1454" spans="2:13" ht="15" x14ac:dyDescent="0.2">
      <c r="B1454" s="285"/>
      <c r="C1454" s="294"/>
      <c r="D1454" s="294"/>
      <c r="E1454" s="294"/>
      <c r="F1454" s="294"/>
      <c r="G1454" s="294"/>
      <c r="H1454" s="294"/>
      <c r="I1454" s="294"/>
      <c r="J1454" s="294"/>
      <c r="K1454" s="297"/>
      <c r="L1454" s="294"/>
      <c r="M1454" s="295"/>
    </row>
    <row r="1455" spans="2:13" ht="15" x14ac:dyDescent="0.2">
      <c r="B1455" s="285"/>
      <c r="C1455" s="294"/>
      <c r="D1455" s="294"/>
      <c r="E1455" s="294"/>
      <c r="F1455" s="294"/>
      <c r="G1455" s="294"/>
      <c r="H1455" s="294"/>
      <c r="I1455" s="294"/>
      <c r="J1455" s="294"/>
      <c r="K1455" s="297"/>
      <c r="L1455" s="294"/>
      <c r="M1455" s="295"/>
    </row>
    <row r="1456" spans="2:13" ht="15" x14ac:dyDescent="0.2">
      <c r="B1456" s="285"/>
      <c r="C1456" s="294"/>
      <c r="D1456" s="294"/>
      <c r="E1456" s="294"/>
      <c r="F1456" s="294"/>
      <c r="G1456" s="294"/>
      <c r="H1456" s="294"/>
      <c r="I1456" s="294"/>
      <c r="J1456" s="294"/>
      <c r="K1456" s="297"/>
      <c r="L1456" s="294"/>
      <c r="M1456" s="295"/>
    </row>
    <row r="1457" spans="2:13" ht="15" x14ac:dyDescent="0.2">
      <c r="B1457" s="285"/>
      <c r="C1457" s="294"/>
      <c r="D1457" s="294"/>
      <c r="E1457" s="294"/>
      <c r="F1457" s="294"/>
      <c r="G1457" s="294"/>
      <c r="H1457" s="294"/>
      <c r="I1457" s="294"/>
      <c r="J1457" s="294"/>
      <c r="K1457" s="297"/>
      <c r="L1457" s="294"/>
      <c r="M1457" s="295"/>
    </row>
    <row r="1458" spans="2:13" ht="15" x14ac:dyDescent="0.2">
      <c r="B1458" s="285"/>
      <c r="C1458" s="294"/>
      <c r="D1458" s="294"/>
      <c r="E1458" s="294"/>
      <c r="F1458" s="294"/>
      <c r="G1458" s="294"/>
      <c r="H1458" s="294"/>
      <c r="I1458" s="294"/>
      <c r="J1458" s="294"/>
      <c r="K1458" s="297"/>
      <c r="L1458" s="294"/>
      <c r="M1458" s="295"/>
    </row>
    <row r="1459" spans="2:13" ht="15" x14ac:dyDescent="0.2">
      <c r="B1459" s="285"/>
      <c r="C1459" s="294"/>
      <c r="D1459" s="294"/>
      <c r="E1459" s="294"/>
      <c r="F1459" s="294"/>
      <c r="G1459" s="294"/>
      <c r="H1459" s="294"/>
      <c r="I1459" s="294"/>
      <c r="J1459" s="294"/>
      <c r="K1459" s="297"/>
      <c r="L1459" s="294"/>
      <c r="M1459" s="295"/>
    </row>
    <row r="1460" spans="2:13" ht="15" x14ac:dyDescent="0.2">
      <c r="B1460" s="285"/>
      <c r="C1460" s="294"/>
      <c r="D1460" s="294"/>
      <c r="E1460" s="294"/>
      <c r="F1460" s="294"/>
      <c r="G1460" s="294"/>
      <c r="H1460" s="294"/>
      <c r="I1460" s="294"/>
      <c r="J1460" s="294"/>
      <c r="K1460" s="297"/>
      <c r="L1460" s="294"/>
      <c r="M1460" s="295"/>
    </row>
    <row r="1461" spans="2:13" ht="15" x14ac:dyDescent="0.2">
      <c r="B1461" s="285"/>
      <c r="C1461" s="294"/>
      <c r="D1461" s="294"/>
      <c r="E1461" s="294"/>
      <c r="F1461" s="294"/>
      <c r="G1461" s="294"/>
      <c r="H1461" s="294"/>
      <c r="I1461" s="294"/>
      <c r="J1461" s="294"/>
      <c r="K1461" s="297"/>
      <c r="L1461" s="294"/>
      <c r="M1461" s="295"/>
    </row>
    <row r="1462" spans="2:13" ht="15" x14ac:dyDescent="0.2">
      <c r="B1462" s="285"/>
      <c r="C1462" s="294"/>
      <c r="D1462" s="294"/>
      <c r="E1462" s="294"/>
      <c r="F1462" s="294"/>
      <c r="G1462" s="294"/>
      <c r="H1462" s="294"/>
      <c r="I1462" s="294"/>
      <c r="J1462" s="294"/>
      <c r="K1462" s="297"/>
      <c r="L1462" s="294"/>
      <c r="M1462" s="295"/>
    </row>
    <row r="1463" spans="2:13" ht="15" x14ac:dyDescent="0.2">
      <c r="B1463" s="285"/>
      <c r="C1463" s="294"/>
      <c r="D1463" s="294"/>
      <c r="E1463" s="294"/>
      <c r="F1463" s="294"/>
      <c r="G1463" s="294"/>
      <c r="H1463" s="294"/>
      <c r="I1463" s="294"/>
      <c r="J1463" s="294"/>
      <c r="K1463" s="297"/>
      <c r="L1463" s="294"/>
      <c r="M1463" s="295"/>
    </row>
    <row r="1464" spans="2:13" ht="15" x14ac:dyDescent="0.2">
      <c r="B1464" s="285"/>
      <c r="C1464" s="294"/>
      <c r="D1464" s="294"/>
      <c r="E1464" s="294"/>
      <c r="F1464" s="294"/>
      <c r="G1464" s="294"/>
      <c r="H1464" s="294"/>
      <c r="I1464" s="294"/>
      <c r="J1464" s="294"/>
      <c r="K1464" s="297"/>
      <c r="L1464" s="294"/>
      <c r="M1464" s="295"/>
    </row>
    <row r="1465" spans="2:13" ht="15" x14ac:dyDescent="0.2">
      <c r="B1465" s="285"/>
      <c r="C1465" s="294"/>
      <c r="D1465" s="294"/>
      <c r="E1465" s="294"/>
      <c r="F1465" s="294"/>
      <c r="G1465" s="294"/>
      <c r="H1465" s="294"/>
      <c r="I1465" s="294"/>
      <c r="J1465" s="294"/>
      <c r="K1465" s="297"/>
      <c r="L1465" s="294"/>
      <c r="M1465" s="295"/>
    </row>
    <row r="1466" spans="2:13" ht="15" x14ac:dyDescent="0.2">
      <c r="B1466" s="285"/>
      <c r="C1466" s="294"/>
      <c r="D1466" s="294"/>
      <c r="E1466" s="294"/>
      <c r="F1466" s="294"/>
      <c r="G1466" s="294"/>
      <c r="H1466" s="294"/>
      <c r="I1466" s="294"/>
      <c r="J1466" s="294"/>
      <c r="K1466" s="297"/>
      <c r="L1466" s="294"/>
      <c r="M1466" s="295"/>
    </row>
    <row r="1467" spans="2:13" ht="15" x14ac:dyDescent="0.2">
      <c r="B1467" s="285"/>
      <c r="C1467" s="294"/>
      <c r="D1467" s="294"/>
      <c r="E1467" s="294"/>
      <c r="F1467" s="294"/>
      <c r="G1467" s="294"/>
      <c r="H1467" s="294"/>
      <c r="I1467" s="294"/>
      <c r="J1467" s="294"/>
      <c r="K1467" s="297"/>
      <c r="L1467" s="294"/>
      <c r="M1467" s="295"/>
    </row>
    <row r="1468" spans="2:13" ht="15" x14ac:dyDescent="0.2">
      <c r="B1468" s="285"/>
      <c r="C1468" s="294"/>
      <c r="D1468" s="294"/>
      <c r="E1468" s="294"/>
      <c r="F1468" s="294"/>
      <c r="G1468" s="294"/>
      <c r="H1468" s="294"/>
      <c r="I1468" s="294"/>
      <c r="J1468" s="294"/>
      <c r="K1468" s="297"/>
      <c r="L1468" s="294"/>
      <c r="M1468" s="295"/>
    </row>
    <row r="1469" spans="2:13" ht="15" x14ac:dyDescent="0.2">
      <c r="B1469" s="285"/>
      <c r="C1469" s="294"/>
      <c r="D1469" s="294"/>
      <c r="E1469" s="294"/>
      <c r="F1469" s="294"/>
      <c r="G1469" s="294"/>
      <c r="H1469" s="294"/>
      <c r="I1469" s="294"/>
      <c r="J1469" s="294"/>
      <c r="K1469" s="297"/>
      <c r="L1469" s="294"/>
      <c r="M1469" s="295"/>
    </row>
    <row r="1470" spans="2:13" ht="15" x14ac:dyDescent="0.2">
      <c r="B1470" s="285"/>
      <c r="C1470" s="294"/>
      <c r="D1470" s="294"/>
      <c r="E1470" s="294"/>
      <c r="F1470" s="294"/>
      <c r="G1470" s="294"/>
      <c r="H1470" s="294"/>
      <c r="I1470" s="294"/>
      <c r="J1470" s="294"/>
      <c r="K1470" s="297"/>
      <c r="L1470" s="294"/>
      <c r="M1470" s="295"/>
    </row>
    <row r="1471" spans="2:13" ht="15" x14ac:dyDescent="0.2">
      <c r="B1471" s="285"/>
      <c r="C1471" s="294"/>
      <c r="D1471" s="294"/>
      <c r="E1471" s="294"/>
      <c r="F1471" s="294"/>
      <c r="G1471" s="294"/>
      <c r="H1471" s="294"/>
      <c r="I1471" s="294"/>
      <c r="J1471" s="294"/>
      <c r="K1471" s="297"/>
      <c r="L1471" s="294"/>
      <c r="M1471" s="295"/>
    </row>
    <row r="1472" spans="2:13" ht="15" x14ac:dyDescent="0.2">
      <c r="B1472" s="285"/>
      <c r="C1472" s="294"/>
      <c r="D1472" s="294"/>
      <c r="E1472" s="294"/>
      <c r="F1472" s="294"/>
      <c r="G1472" s="294"/>
      <c r="H1472" s="294"/>
      <c r="I1472" s="294"/>
      <c r="J1472" s="294"/>
      <c r="K1472" s="297"/>
      <c r="L1472" s="294"/>
      <c r="M1472" s="295"/>
    </row>
    <row r="1473" spans="2:13" ht="15" x14ac:dyDescent="0.2">
      <c r="B1473" s="285"/>
      <c r="C1473" s="294"/>
      <c r="D1473" s="294"/>
      <c r="E1473" s="294"/>
      <c r="F1473" s="294"/>
      <c r="G1473" s="294"/>
      <c r="H1473" s="294"/>
      <c r="I1473" s="294"/>
      <c r="J1473" s="294"/>
      <c r="K1473" s="297"/>
      <c r="L1473" s="294"/>
      <c r="M1473" s="295"/>
    </row>
    <row r="1474" spans="2:13" ht="15" x14ac:dyDescent="0.2">
      <c r="B1474" s="285"/>
      <c r="C1474" s="294"/>
      <c r="D1474" s="294"/>
      <c r="E1474" s="294"/>
      <c r="F1474" s="294"/>
      <c r="G1474" s="294"/>
      <c r="H1474" s="294"/>
      <c r="I1474" s="294"/>
      <c r="J1474" s="294"/>
      <c r="K1474" s="297"/>
      <c r="L1474" s="294"/>
      <c r="M1474" s="295"/>
    </row>
    <row r="1475" spans="2:13" ht="15" x14ac:dyDescent="0.2">
      <c r="B1475" s="285"/>
      <c r="C1475" s="294"/>
      <c r="D1475" s="294"/>
      <c r="E1475" s="294"/>
      <c r="F1475" s="294"/>
      <c r="G1475" s="294"/>
      <c r="H1475" s="294"/>
      <c r="I1475" s="294"/>
      <c r="J1475" s="294"/>
      <c r="K1475" s="297"/>
      <c r="L1475" s="294"/>
      <c r="M1475" s="295"/>
    </row>
    <row r="1476" spans="2:13" ht="15" x14ac:dyDescent="0.2">
      <c r="B1476" s="285"/>
      <c r="C1476" s="294"/>
      <c r="D1476" s="294"/>
      <c r="E1476" s="294"/>
      <c r="F1476" s="294"/>
      <c r="G1476" s="294"/>
      <c r="H1476" s="294"/>
      <c r="I1476" s="294"/>
      <c r="J1476" s="294"/>
      <c r="K1476" s="297"/>
      <c r="L1476" s="294"/>
      <c r="M1476" s="295"/>
    </row>
    <row r="1477" spans="2:13" ht="15" x14ac:dyDescent="0.2">
      <c r="B1477" s="285"/>
      <c r="C1477" s="294"/>
      <c r="D1477" s="294"/>
      <c r="E1477" s="294"/>
      <c r="F1477" s="294"/>
      <c r="G1477" s="294"/>
      <c r="H1477" s="294"/>
      <c r="I1477" s="294"/>
      <c r="J1477" s="294"/>
      <c r="K1477" s="297"/>
      <c r="L1477" s="294"/>
      <c r="M1477" s="295"/>
    </row>
    <row r="1478" spans="2:13" ht="15" x14ac:dyDescent="0.2">
      <c r="B1478" s="285"/>
      <c r="C1478" s="294"/>
      <c r="D1478" s="294"/>
      <c r="E1478" s="294"/>
      <c r="F1478" s="294"/>
      <c r="G1478" s="294"/>
      <c r="H1478" s="294"/>
      <c r="I1478" s="294"/>
      <c r="J1478" s="294"/>
      <c r="K1478" s="297"/>
      <c r="L1478" s="294"/>
      <c r="M1478" s="295"/>
    </row>
    <row r="1479" spans="2:13" ht="15" x14ac:dyDescent="0.2">
      <c r="B1479" s="285"/>
      <c r="C1479" s="294"/>
      <c r="D1479" s="294"/>
      <c r="E1479" s="294"/>
      <c r="F1479" s="294"/>
      <c r="G1479" s="294"/>
      <c r="H1479" s="294"/>
      <c r="I1479" s="294"/>
      <c r="J1479" s="294"/>
      <c r="K1479" s="297"/>
      <c r="L1479" s="294"/>
      <c r="M1479" s="295"/>
    </row>
    <row r="1480" spans="2:13" ht="15" x14ac:dyDescent="0.2">
      <c r="B1480" s="285"/>
      <c r="C1480" s="294"/>
      <c r="D1480" s="294"/>
      <c r="E1480" s="294"/>
      <c r="F1480" s="294"/>
      <c r="G1480" s="294"/>
      <c r="H1480" s="294"/>
      <c r="I1480" s="294"/>
      <c r="J1480" s="294"/>
      <c r="K1480" s="297"/>
      <c r="L1480" s="294"/>
      <c r="M1480" s="295"/>
    </row>
    <row r="1481" spans="2:13" ht="15" x14ac:dyDescent="0.2">
      <c r="B1481" s="285"/>
      <c r="C1481" s="294"/>
      <c r="D1481" s="294"/>
      <c r="E1481" s="294"/>
      <c r="F1481" s="294"/>
      <c r="G1481" s="294"/>
      <c r="H1481" s="294"/>
      <c r="I1481" s="294"/>
      <c r="J1481" s="294"/>
      <c r="K1481" s="297"/>
      <c r="L1481" s="294"/>
      <c r="M1481" s="295"/>
    </row>
    <row r="1482" spans="2:13" ht="15" x14ac:dyDescent="0.2">
      <c r="B1482" s="285"/>
      <c r="C1482" s="294"/>
      <c r="D1482" s="294"/>
      <c r="E1482" s="294"/>
      <c r="F1482" s="294"/>
      <c r="G1482" s="294"/>
      <c r="H1482" s="294"/>
      <c r="I1482" s="294"/>
      <c r="J1482" s="294"/>
      <c r="K1482" s="297"/>
      <c r="L1482" s="294"/>
      <c r="M1482" s="295"/>
    </row>
    <row r="1483" spans="2:13" ht="15" x14ac:dyDescent="0.2">
      <c r="B1483" s="285"/>
      <c r="C1483" s="294"/>
      <c r="D1483" s="294"/>
      <c r="E1483" s="294"/>
      <c r="F1483" s="294"/>
      <c r="G1483" s="294"/>
      <c r="H1483" s="294"/>
      <c r="I1483" s="294"/>
      <c r="J1483" s="294"/>
      <c r="K1483" s="297"/>
      <c r="L1483" s="294"/>
      <c r="M1483" s="295"/>
    </row>
    <row r="1484" spans="2:13" ht="15" x14ac:dyDescent="0.2">
      <c r="B1484" s="285"/>
      <c r="C1484" s="294"/>
      <c r="D1484" s="294"/>
      <c r="E1484" s="294"/>
      <c r="F1484" s="294"/>
      <c r="G1484" s="294"/>
      <c r="H1484" s="294"/>
      <c r="I1484" s="294"/>
      <c r="J1484" s="294"/>
      <c r="K1484" s="297"/>
      <c r="L1484" s="294"/>
      <c r="M1484" s="295"/>
    </row>
    <row r="1485" spans="2:13" ht="15" x14ac:dyDescent="0.2">
      <c r="B1485" s="285"/>
      <c r="C1485" s="294"/>
      <c r="D1485" s="294"/>
      <c r="E1485" s="294"/>
      <c r="F1485" s="294"/>
      <c r="G1485" s="294"/>
      <c r="H1485" s="294"/>
      <c r="I1485" s="294"/>
      <c r="J1485" s="294"/>
      <c r="K1485" s="297"/>
      <c r="L1485" s="294"/>
      <c r="M1485" s="295"/>
    </row>
    <row r="1486" spans="2:13" ht="15" x14ac:dyDescent="0.2">
      <c r="B1486" s="285"/>
      <c r="C1486" s="294"/>
      <c r="D1486" s="294"/>
      <c r="E1486" s="294"/>
      <c r="F1486" s="294"/>
      <c r="G1486" s="294"/>
      <c r="H1486" s="294"/>
      <c r="I1486" s="294"/>
      <c r="J1486" s="294"/>
      <c r="K1486" s="297"/>
      <c r="L1486" s="294"/>
      <c r="M1486" s="295"/>
    </row>
    <row r="1487" spans="2:13" ht="15" x14ac:dyDescent="0.2">
      <c r="B1487" s="285"/>
      <c r="C1487" s="294"/>
      <c r="D1487" s="294"/>
      <c r="E1487" s="294"/>
      <c r="F1487" s="294"/>
      <c r="G1487" s="294"/>
      <c r="H1487" s="294"/>
      <c r="I1487" s="294"/>
      <c r="J1487" s="294"/>
      <c r="K1487" s="297"/>
      <c r="L1487" s="294"/>
      <c r="M1487" s="295"/>
    </row>
    <row r="1488" spans="2:13" ht="15" x14ac:dyDescent="0.2">
      <c r="B1488" s="285"/>
      <c r="C1488" s="294"/>
      <c r="D1488" s="294"/>
      <c r="E1488" s="294"/>
      <c r="F1488" s="294"/>
      <c r="G1488" s="294"/>
      <c r="H1488" s="294"/>
      <c r="I1488" s="294"/>
      <c r="J1488" s="294"/>
      <c r="K1488" s="297"/>
      <c r="L1488" s="294"/>
      <c r="M1488" s="295"/>
    </row>
    <row r="1489" spans="2:13" ht="15" x14ac:dyDescent="0.2">
      <c r="B1489" s="285"/>
      <c r="C1489" s="294"/>
      <c r="D1489" s="294"/>
      <c r="E1489" s="294"/>
      <c r="F1489" s="294"/>
      <c r="G1489" s="294"/>
      <c r="H1489" s="294"/>
      <c r="I1489" s="294"/>
      <c r="J1489" s="294"/>
      <c r="K1489" s="297"/>
      <c r="L1489" s="294"/>
      <c r="M1489" s="295"/>
    </row>
    <row r="1490" spans="2:13" ht="15" x14ac:dyDescent="0.2">
      <c r="B1490" s="285"/>
      <c r="C1490" s="294"/>
      <c r="D1490" s="294"/>
      <c r="E1490" s="294"/>
      <c r="F1490" s="294"/>
      <c r="G1490" s="294"/>
      <c r="H1490" s="294"/>
      <c r="I1490" s="294"/>
      <c r="J1490" s="294"/>
      <c r="K1490" s="297"/>
      <c r="L1490" s="294"/>
      <c r="M1490" s="295"/>
    </row>
    <row r="1491" spans="2:13" ht="15" x14ac:dyDescent="0.2">
      <c r="B1491" s="285"/>
      <c r="C1491" s="294"/>
      <c r="D1491" s="294"/>
      <c r="E1491" s="294"/>
      <c r="F1491" s="294"/>
      <c r="G1491" s="294"/>
      <c r="H1491" s="294"/>
      <c r="I1491" s="294"/>
      <c r="J1491" s="294"/>
      <c r="K1491" s="297"/>
      <c r="L1491" s="294"/>
      <c r="M1491" s="295"/>
    </row>
    <row r="1492" spans="2:13" ht="15" x14ac:dyDescent="0.2">
      <c r="B1492" s="285"/>
      <c r="C1492" s="294"/>
      <c r="D1492" s="294"/>
      <c r="E1492" s="294"/>
      <c r="F1492" s="294"/>
      <c r="G1492" s="294"/>
      <c r="H1492" s="294"/>
      <c r="I1492" s="294"/>
      <c r="J1492" s="294"/>
      <c r="K1492" s="297"/>
      <c r="L1492" s="294"/>
      <c r="M1492" s="295"/>
    </row>
    <row r="1493" spans="2:13" ht="15" x14ac:dyDescent="0.2">
      <c r="B1493" s="285"/>
      <c r="C1493" s="294"/>
      <c r="D1493" s="294"/>
      <c r="E1493" s="294"/>
      <c r="F1493" s="294"/>
      <c r="G1493" s="294"/>
      <c r="H1493" s="294"/>
      <c r="I1493" s="294"/>
      <c r="J1493" s="294"/>
      <c r="K1493" s="297"/>
      <c r="L1493" s="294"/>
      <c r="M1493" s="295"/>
    </row>
    <row r="1494" spans="2:13" ht="15" x14ac:dyDescent="0.2">
      <c r="B1494" s="285"/>
      <c r="C1494" s="294"/>
      <c r="D1494" s="294"/>
      <c r="E1494" s="294"/>
      <c r="F1494" s="294"/>
      <c r="G1494" s="294"/>
      <c r="H1494" s="294"/>
      <c r="I1494" s="294"/>
      <c r="J1494" s="294"/>
      <c r="K1494" s="297"/>
      <c r="L1494" s="294"/>
      <c r="M1494" s="295"/>
    </row>
    <row r="1495" spans="2:13" ht="15" x14ac:dyDescent="0.2">
      <c r="B1495" s="285"/>
      <c r="C1495" s="294"/>
      <c r="D1495" s="294"/>
      <c r="E1495" s="294"/>
      <c r="F1495" s="294"/>
      <c r="G1495" s="294"/>
      <c r="H1495" s="294"/>
      <c r="I1495" s="294"/>
      <c r="J1495" s="294"/>
      <c r="K1495" s="297"/>
      <c r="L1495" s="294"/>
      <c r="M1495" s="295"/>
    </row>
    <row r="1496" spans="2:13" ht="15" x14ac:dyDescent="0.2">
      <c r="B1496" s="285"/>
      <c r="C1496" s="294"/>
      <c r="D1496" s="294"/>
      <c r="E1496" s="294"/>
      <c r="F1496" s="294"/>
      <c r="G1496" s="294"/>
      <c r="H1496" s="294"/>
      <c r="I1496" s="294"/>
      <c r="J1496" s="294"/>
      <c r="K1496" s="297"/>
      <c r="L1496" s="294"/>
      <c r="M1496" s="295"/>
    </row>
    <row r="1497" spans="2:13" ht="15" x14ac:dyDescent="0.2">
      <c r="B1497" s="285"/>
      <c r="C1497" s="294"/>
      <c r="D1497" s="294"/>
      <c r="E1497" s="294"/>
      <c r="F1497" s="294"/>
      <c r="G1497" s="294"/>
      <c r="H1497" s="294"/>
      <c r="I1497" s="294"/>
      <c r="J1497" s="294"/>
      <c r="K1497" s="297"/>
      <c r="L1497" s="294"/>
      <c r="M1497" s="295"/>
    </row>
    <row r="1498" spans="2:13" ht="15" x14ac:dyDescent="0.2">
      <c r="B1498" s="285"/>
      <c r="C1498" s="294"/>
      <c r="D1498" s="294"/>
      <c r="E1498" s="294"/>
      <c r="F1498" s="294"/>
      <c r="G1498" s="294"/>
      <c r="H1498" s="294"/>
      <c r="I1498" s="294"/>
      <c r="J1498" s="294"/>
      <c r="K1498" s="297"/>
      <c r="L1498" s="294"/>
      <c r="M1498" s="295"/>
    </row>
    <row r="1499" spans="2:13" ht="15" x14ac:dyDescent="0.2">
      <c r="B1499" s="285"/>
      <c r="C1499" s="294"/>
      <c r="D1499" s="294"/>
      <c r="E1499" s="294"/>
      <c r="F1499" s="294"/>
      <c r="G1499" s="294"/>
      <c r="H1499" s="294"/>
      <c r="I1499" s="294"/>
      <c r="J1499" s="294"/>
      <c r="K1499" s="297"/>
      <c r="L1499" s="294"/>
      <c r="M1499" s="295"/>
    </row>
    <row r="1500" spans="2:13" ht="15" x14ac:dyDescent="0.2">
      <c r="B1500" s="285"/>
      <c r="C1500" s="294"/>
      <c r="D1500" s="294"/>
      <c r="E1500" s="294"/>
      <c r="F1500" s="294"/>
      <c r="G1500" s="294"/>
      <c r="H1500" s="294"/>
      <c r="I1500" s="294"/>
      <c r="J1500" s="294"/>
      <c r="K1500" s="297"/>
      <c r="L1500" s="294"/>
      <c r="M1500" s="295"/>
    </row>
    <row r="1501" spans="2:13" ht="15" x14ac:dyDescent="0.2">
      <c r="B1501" s="285"/>
      <c r="C1501" s="294"/>
      <c r="D1501" s="294"/>
      <c r="E1501" s="294"/>
      <c r="F1501" s="294"/>
      <c r="G1501" s="294"/>
      <c r="H1501" s="294"/>
      <c r="I1501" s="294"/>
      <c r="J1501" s="294"/>
      <c r="K1501" s="297"/>
      <c r="L1501" s="294"/>
      <c r="M1501" s="295"/>
    </row>
    <row r="1502" spans="2:13" ht="15" x14ac:dyDescent="0.2">
      <c r="B1502" s="285"/>
      <c r="C1502" s="294"/>
      <c r="D1502" s="294"/>
      <c r="E1502" s="294"/>
      <c r="F1502" s="294"/>
      <c r="G1502" s="294"/>
      <c r="H1502" s="294"/>
      <c r="I1502" s="294"/>
      <c r="J1502" s="294"/>
      <c r="K1502" s="297"/>
      <c r="L1502" s="294"/>
      <c r="M1502" s="295"/>
    </row>
    <row r="1503" spans="2:13" ht="15" x14ac:dyDescent="0.2">
      <c r="B1503" s="285"/>
      <c r="C1503" s="294"/>
      <c r="D1503" s="294"/>
      <c r="E1503" s="294"/>
      <c r="F1503" s="294"/>
      <c r="G1503" s="294"/>
      <c r="H1503" s="294"/>
      <c r="I1503" s="294"/>
      <c r="J1503" s="294"/>
      <c r="K1503" s="297"/>
      <c r="L1503" s="294"/>
      <c r="M1503" s="295"/>
    </row>
    <row r="1504" spans="2:13" ht="15" x14ac:dyDescent="0.2">
      <c r="B1504" s="285"/>
      <c r="C1504" s="294"/>
      <c r="D1504" s="294"/>
      <c r="E1504" s="294"/>
      <c r="F1504" s="294"/>
      <c r="G1504" s="294"/>
      <c r="H1504" s="294"/>
      <c r="I1504" s="294"/>
      <c r="J1504" s="294"/>
      <c r="K1504" s="297"/>
      <c r="L1504" s="294"/>
      <c r="M1504" s="295"/>
    </row>
    <row r="1505" spans="2:13" ht="15" x14ac:dyDescent="0.2">
      <c r="B1505" s="285"/>
      <c r="C1505" s="294"/>
      <c r="D1505" s="294"/>
      <c r="E1505" s="294"/>
      <c r="F1505" s="294"/>
      <c r="G1505" s="294"/>
      <c r="H1505" s="294"/>
      <c r="I1505" s="294"/>
      <c r="J1505" s="294"/>
      <c r="K1505" s="297"/>
      <c r="L1505" s="294"/>
      <c r="M1505" s="295"/>
    </row>
    <row r="1506" spans="2:13" ht="15" x14ac:dyDescent="0.2">
      <c r="B1506" s="285"/>
      <c r="C1506" s="294"/>
      <c r="D1506" s="294"/>
      <c r="E1506" s="294"/>
      <c r="F1506" s="294"/>
      <c r="G1506" s="294"/>
      <c r="H1506" s="294"/>
      <c r="I1506" s="294"/>
      <c r="J1506" s="294"/>
      <c r="K1506" s="297"/>
      <c r="L1506" s="294"/>
      <c r="M1506" s="295"/>
    </row>
    <row r="1507" spans="2:13" ht="15" x14ac:dyDescent="0.2">
      <c r="B1507" s="285"/>
      <c r="C1507" s="294"/>
      <c r="D1507" s="294"/>
      <c r="E1507" s="294"/>
      <c r="F1507" s="294"/>
      <c r="G1507" s="294"/>
      <c r="H1507" s="294"/>
      <c r="I1507" s="294"/>
      <c r="J1507" s="294"/>
      <c r="K1507" s="297"/>
      <c r="L1507" s="294"/>
      <c r="M1507" s="295"/>
    </row>
    <row r="1508" spans="2:13" ht="15" x14ac:dyDescent="0.2">
      <c r="B1508" s="285"/>
      <c r="C1508" s="294"/>
      <c r="D1508" s="294"/>
      <c r="E1508" s="294"/>
      <c r="F1508" s="294"/>
      <c r="G1508" s="294"/>
      <c r="H1508" s="294"/>
      <c r="I1508" s="294"/>
      <c r="J1508" s="294"/>
      <c r="K1508" s="297"/>
      <c r="L1508" s="294"/>
      <c r="M1508" s="295"/>
    </row>
    <row r="1509" spans="2:13" ht="15" x14ac:dyDescent="0.2">
      <c r="B1509" s="285"/>
      <c r="C1509" s="294"/>
      <c r="D1509" s="294"/>
      <c r="E1509" s="294"/>
      <c r="F1509" s="294"/>
      <c r="G1509" s="294"/>
      <c r="H1509" s="294"/>
      <c r="I1509" s="294"/>
      <c r="J1509" s="294"/>
      <c r="K1509" s="297"/>
      <c r="L1509" s="294"/>
      <c r="M1509" s="295"/>
    </row>
    <row r="1510" spans="2:13" ht="15" x14ac:dyDescent="0.2">
      <c r="B1510" s="285"/>
      <c r="C1510" s="294"/>
      <c r="D1510" s="294"/>
      <c r="E1510" s="294"/>
      <c r="F1510" s="294"/>
      <c r="G1510" s="294"/>
      <c r="H1510" s="294"/>
      <c r="I1510" s="294"/>
      <c r="J1510" s="294"/>
      <c r="K1510" s="297"/>
      <c r="L1510" s="294"/>
      <c r="M1510" s="295"/>
    </row>
    <row r="1511" spans="2:13" ht="15" x14ac:dyDescent="0.2">
      <c r="B1511" s="285"/>
      <c r="C1511" s="294"/>
      <c r="D1511" s="294"/>
      <c r="E1511" s="294"/>
      <c r="F1511" s="294"/>
      <c r="G1511" s="294"/>
      <c r="H1511" s="294"/>
      <c r="I1511" s="294"/>
      <c r="J1511" s="294"/>
      <c r="K1511" s="297"/>
      <c r="L1511" s="294"/>
      <c r="M1511" s="295"/>
    </row>
    <row r="1512" spans="2:13" ht="15" x14ac:dyDescent="0.2">
      <c r="B1512" s="285"/>
      <c r="C1512" s="294"/>
      <c r="D1512" s="294"/>
      <c r="E1512" s="294"/>
      <c r="F1512" s="294"/>
      <c r="G1512" s="294"/>
      <c r="H1512" s="294"/>
      <c r="I1512" s="294"/>
      <c r="J1512" s="294"/>
      <c r="K1512" s="297"/>
      <c r="L1512" s="294"/>
      <c r="M1512" s="295"/>
    </row>
    <row r="1513" spans="2:13" ht="15" x14ac:dyDescent="0.2">
      <c r="B1513" s="285"/>
      <c r="C1513" s="294"/>
      <c r="D1513" s="294"/>
      <c r="E1513" s="294"/>
      <c r="F1513" s="294"/>
      <c r="G1513" s="294"/>
      <c r="H1513" s="294"/>
      <c r="I1513" s="294"/>
      <c r="J1513" s="294"/>
      <c r="K1513" s="297"/>
      <c r="L1513" s="294"/>
      <c r="M1513" s="295"/>
    </row>
    <row r="1514" spans="2:13" ht="15" x14ac:dyDescent="0.2">
      <c r="B1514" s="285"/>
      <c r="C1514" s="294"/>
      <c r="D1514" s="294"/>
      <c r="E1514" s="294"/>
      <c r="F1514" s="294"/>
      <c r="G1514" s="294"/>
      <c r="H1514" s="294"/>
      <c r="I1514" s="294"/>
      <c r="J1514" s="294"/>
      <c r="K1514" s="297"/>
      <c r="L1514" s="294"/>
      <c r="M1514" s="295"/>
    </row>
    <row r="1515" spans="2:13" ht="15" x14ac:dyDescent="0.2">
      <c r="B1515" s="285"/>
      <c r="C1515" s="294"/>
      <c r="D1515" s="294"/>
      <c r="E1515" s="294"/>
      <c r="F1515" s="294"/>
      <c r="G1515" s="294"/>
      <c r="H1515" s="294"/>
      <c r="I1515" s="294"/>
      <c r="J1515" s="294"/>
      <c r="K1515" s="297"/>
      <c r="L1515" s="294"/>
      <c r="M1515" s="295"/>
    </row>
    <row r="1516" spans="2:13" ht="15" x14ac:dyDescent="0.2">
      <c r="B1516" s="285"/>
      <c r="C1516" s="294"/>
      <c r="D1516" s="294"/>
      <c r="E1516" s="294"/>
      <c r="F1516" s="294"/>
      <c r="G1516" s="294"/>
      <c r="H1516" s="294"/>
      <c r="I1516" s="294"/>
      <c r="J1516" s="294"/>
      <c r="K1516" s="297"/>
      <c r="L1516" s="294"/>
      <c r="M1516" s="295"/>
    </row>
    <row r="1517" spans="2:13" ht="15" x14ac:dyDescent="0.2">
      <c r="B1517" s="285"/>
      <c r="C1517" s="294"/>
      <c r="D1517" s="294"/>
      <c r="E1517" s="294"/>
      <c r="F1517" s="294"/>
      <c r="G1517" s="294"/>
      <c r="H1517" s="294"/>
      <c r="I1517" s="294"/>
      <c r="J1517" s="294"/>
      <c r="K1517" s="297"/>
      <c r="L1517" s="294"/>
      <c r="M1517" s="295"/>
    </row>
    <row r="1518" spans="2:13" ht="15" x14ac:dyDescent="0.2">
      <c r="B1518" s="285"/>
      <c r="C1518" s="294"/>
      <c r="D1518" s="294"/>
      <c r="E1518" s="294"/>
      <c r="F1518" s="294"/>
      <c r="G1518" s="294"/>
      <c r="H1518" s="294"/>
      <c r="I1518" s="294"/>
      <c r="J1518" s="294"/>
      <c r="K1518" s="297"/>
      <c r="L1518" s="294"/>
      <c r="M1518" s="295"/>
    </row>
    <row r="1519" spans="2:13" ht="15" x14ac:dyDescent="0.2">
      <c r="B1519" s="285"/>
      <c r="C1519" s="294"/>
      <c r="D1519" s="294"/>
      <c r="E1519" s="294"/>
      <c r="F1519" s="294"/>
      <c r="G1519" s="294"/>
      <c r="H1519" s="294"/>
      <c r="I1519" s="294"/>
      <c r="J1519" s="294"/>
      <c r="K1519" s="297"/>
      <c r="L1519" s="294"/>
      <c r="M1519" s="295"/>
    </row>
    <row r="1520" spans="2:13" ht="15" x14ac:dyDescent="0.2">
      <c r="B1520" s="285"/>
      <c r="C1520" s="294"/>
      <c r="D1520" s="294"/>
      <c r="E1520" s="294"/>
      <c r="F1520" s="294"/>
      <c r="G1520" s="294"/>
      <c r="H1520" s="294"/>
      <c r="I1520" s="294"/>
      <c r="J1520" s="294"/>
      <c r="K1520" s="297"/>
      <c r="L1520" s="294"/>
      <c r="M1520" s="295"/>
    </row>
    <row r="1521" spans="2:13" ht="15" x14ac:dyDescent="0.2">
      <c r="B1521" s="285"/>
      <c r="C1521" s="294"/>
      <c r="D1521" s="294"/>
      <c r="E1521" s="294"/>
      <c r="F1521" s="294"/>
      <c r="G1521" s="294"/>
      <c r="H1521" s="294"/>
      <c r="I1521" s="294"/>
      <c r="J1521" s="294"/>
      <c r="K1521" s="297"/>
      <c r="L1521" s="294"/>
      <c r="M1521" s="295"/>
    </row>
    <row r="1522" spans="2:13" ht="15" x14ac:dyDescent="0.2">
      <c r="B1522" s="285"/>
      <c r="C1522" s="294"/>
      <c r="D1522" s="294"/>
      <c r="E1522" s="294"/>
      <c r="F1522" s="294"/>
      <c r="G1522" s="294"/>
      <c r="H1522" s="294"/>
      <c r="I1522" s="294"/>
      <c r="J1522" s="294"/>
      <c r="K1522" s="297"/>
      <c r="L1522" s="294"/>
      <c r="M1522" s="295"/>
    </row>
    <row r="1523" spans="2:13" ht="15" x14ac:dyDescent="0.2">
      <c r="B1523" s="285"/>
      <c r="C1523" s="294"/>
      <c r="D1523" s="294"/>
      <c r="E1523" s="294"/>
      <c r="F1523" s="294"/>
      <c r="G1523" s="294"/>
      <c r="H1523" s="294"/>
      <c r="I1523" s="294"/>
      <c r="J1523" s="294"/>
      <c r="K1523" s="297"/>
      <c r="L1523" s="294"/>
      <c r="M1523" s="295"/>
    </row>
    <row r="1524" spans="2:13" ht="15" x14ac:dyDescent="0.2">
      <c r="B1524" s="285"/>
      <c r="C1524" s="294"/>
      <c r="D1524" s="294"/>
      <c r="E1524" s="294"/>
      <c r="F1524" s="294"/>
      <c r="G1524" s="294"/>
      <c r="H1524" s="294"/>
      <c r="I1524" s="294"/>
      <c r="J1524" s="294"/>
      <c r="K1524" s="297"/>
      <c r="L1524" s="294"/>
      <c r="M1524" s="295"/>
    </row>
    <row r="1525" spans="2:13" ht="15" x14ac:dyDescent="0.2">
      <c r="B1525" s="285"/>
      <c r="C1525" s="294"/>
      <c r="D1525" s="294"/>
      <c r="E1525" s="294"/>
      <c r="F1525" s="294"/>
      <c r="G1525" s="294"/>
      <c r="H1525" s="294"/>
      <c r="I1525" s="294"/>
      <c r="J1525" s="294"/>
      <c r="K1525" s="297"/>
      <c r="L1525" s="294"/>
      <c r="M1525" s="295"/>
    </row>
    <row r="1526" spans="2:13" ht="15" x14ac:dyDescent="0.2">
      <c r="B1526" s="285"/>
      <c r="C1526" s="294"/>
      <c r="D1526" s="294"/>
      <c r="E1526" s="294"/>
      <c r="F1526" s="294"/>
      <c r="G1526" s="294"/>
      <c r="H1526" s="294"/>
      <c r="I1526" s="294"/>
      <c r="J1526" s="294"/>
      <c r="K1526" s="297"/>
      <c r="L1526" s="294"/>
      <c r="M1526" s="295"/>
    </row>
    <row r="1527" spans="2:13" ht="15" x14ac:dyDescent="0.2">
      <c r="B1527" s="285"/>
      <c r="C1527" s="294"/>
      <c r="D1527" s="294"/>
      <c r="E1527" s="294"/>
      <c r="F1527" s="294"/>
      <c r="G1527" s="294"/>
      <c r="H1527" s="294"/>
      <c r="I1527" s="294"/>
      <c r="J1527" s="294"/>
      <c r="K1527" s="297"/>
      <c r="L1527" s="294"/>
      <c r="M1527" s="295"/>
    </row>
    <row r="1528" spans="2:13" ht="15" x14ac:dyDescent="0.2">
      <c r="B1528" s="285"/>
      <c r="C1528" s="294"/>
      <c r="D1528" s="294"/>
      <c r="E1528" s="294"/>
      <c r="F1528" s="294"/>
      <c r="G1528" s="294"/>
      <c r="H1528" s="294"/>
      <c r="I1528" s="294"/>
      <c r="J1528" s="294"/>
      <c r="K1528" s="297"/>
      <c r="L1528" s="294"/>
      <c r="M1528" s="295"/>
    </row>
    <row r="1529" spans="2:13" ht="15" x14ac:dyDescent="0.2">
      <c r="B1529" s="285"/>
      <c r="C1529" s="294"/>
      <c r="D1529" s="294"/>
      <c r="E1529" s="294"/>
      <c r="F1529" s="294"/>
      <c r="G1529" s="294"/>
      <c r="H1529" s="294"/>
      <c r="I1529" s="294"/>
      <c r="J1529" s="294"/>
      <c r="K1529" s="297"/>
      <c r="L1529" s="294"/>
      <c r="M1529" s="295"/>
    </row>
    <row r="1530" spans="2:13" ht="15" x14ac:dyDescent="0.2">
      <c r="B1530" s="285"/>
      <c r="C1530" s="294"/>
      <c r="D1530" s="294"/>
      <c r="E1530" s="294"/>
      <c r="F1530" s="294"/>
      <c r="G1530" s="294"/>
      <c r="H1530" s="294"/>
      <c r="I1530" s="294"/>
      <c r="J1530" s="294"/>
      <c r="K1530" s="297"/>
      <c r="L1530" s="294"/>
      <c r="M1530" s="295"/>
    </row>
    <row r="1531" spans="2:13" ht="15" x14ac:dyDescent="0.2">
      <c r="B1531" s="285"/>
      <c r="C1531" s="294"/>
      <c r="D1531" s="294"/>
      <c r="E1531" s="294"/>
      <c r="F1531" s="294"/>
      <c r="G1531" s="294"/>
      <c r="H1531" s="294"/>
      <c r="I1531" s="294"/>
      <c r="J1531" s="294"/>
      <c r="K1531" s="297"/>
      <c r="L1531" s="294"/>
      <c r="M1531" s="295"/>
    </row>
    <row r="1532" spans="2:13" ht="15" x14ac:dyDescent="0.2">
      <c r="B1532" s="285"/>
      <c r="C1532" s="294"/>
      <c r="D1532" s="294"/>
      <c r="E1532" s="294"/>
      <c r="F1532" s="294"/>
      <c r="G1532" s="294"/>
      <c r="H1532" s="294"/>
      <c r="I1532" s="294"/>
      <c r="J1532" s="294"/>
      <c r="K1532" s="297"/>
      <c r="L1532" s="294"/>
      <c r="M1532" s="295"/>
    </row>
    <row r="1533" spans="2:13" ht="15" x14ac:dyDescent="0.2">
      <c r="B1533" s="285"/>
      <c r="C1533" s="294"/>
      <c r="D1533" s="294"/>
      <c r="E1533" s="294"/>
      <c r="F1533" s="294"/>
      <c r="G1533" s="294"/>
      <c r="H1533" s="294"/>
      <c r="I1533" s="294"/>
      <c r="J1533" s="294"/>
      <c r="K1533" s="297"/>
      <c r="L1533" s="294"/>
      <c r="M1533" s="295"/>
    </row>
    <row r="1534" spans="2:13" ht="15" x14ac:dyDescent="0.2">
      <c r="B1534" s="285"/>
      <c r="C1534" s="294"/>
      <c r="D1534" s="294"/>
      <c r="E1534" s="294"/>
      <c r="F1534" s="294"/>
      <c r="G1534" s="294"/>
      <c r="H1534" s="294"/>
      <c r="I1534" s="294"/>
      <c r="J1534" s="294"/>
      <c r="K1534" s="297"/>
      <c r="L1534" s="294"/>
      <c r="M1534" s="295"/>
    </row>
    <row r="1535" spans="2:13" ht="15" x14ac:dyDescent="0.2">
      <c r="B1535" s="285"/>
      <c r="C1535" s="294"/>
      <c r="D1535" s="294"/>
      <c r="E1535" s="294"/>
      <c r="F1535" s="294"/>
      <c r="G1535" s="294"/>
      <c r="H1535" s="294"/>
      <c r="I1535" s="294"/>
      <c r="J1535" s="294"/>
      <c r="K1535" s="297"/>
      <c r="L1535" s="294"/>
      <c r="M1535" s="295"/>
    </row>
    <row r="1536" spans="2:13" ht="15" x14ac:dyDescent="0.2">
      <c r="B1536" s="285"/>
      <c r="C1536" s="294"/>
      <c r="D1536" s="294"/>
      <c r="E1536" s="294"/>
      <c r="F1536" s="294"/>
      <c r="G1536" s="294"/>
      <c r="H1536" s="294"/>
      <c r="I1536" s="294"/>
      <c r="J1536" s="294"/>
      <c r="K1536" s="297"/>
      <c r="L1536" s="294"/>
      <c r="M1536" s="295"/>
    </row>
    <row r="1537" spans="2:13" ht="15" x14ac:dyDescent="0.2">
      <c r="B1537" s="285"/>
      <c r="C1537" s="294"/>
      <c r="D1537" s="294"/>
      <c r="E1537" s="294"/>
      <c r="F1537" s="294"/>
      <c r="G1537" s="294"/>
      <c r="H1537" s="294"/>
      <c r="I1537" s="294"/>
      <c r="J1537" s="294"/>
      <c r="K1537" s="297"/>
      <c r="L1537" s="294"/>
      <c r="M1537" s="295"/>
    </row>
    <row r="1538" spans="2:13" ht="15" x14ac:dyDescent="0.2">
      <c r="B1538" s="285"/>
      <c r="C1538" s="294"/>
      <c r="D1538" s="294"/>
      <c r="E1538" s="294"/>
      <c r="F1538" s="294"/>
      <c r="G1538" s="294"/>
      <c r="H1538" s="294"/>
      <c r="I1538" s="294"/>
      <c r="J1538" s="294"/>
      <c r="K1538" s="297"/>
      <c r="L1538" s="294"/>
      <c r="M1538" s="295"/>
    </row>
    <row r="1539" spans="2:13" ht="15" x14ac:dyDescent="0.2">
      <c r="B1539" s="285"/>
      <c r="C1539" s="294"/>
      <c r="D1539" s="294"/>
      <c r="E1539" s="294"/>
      <c r="F1539" s="294"/>
      <c r="G1539" s="294"/>
      <c r="H1539" s="294"/>
      <c r="I1539" s="294"/>
      <c r="J1539" s="294"/>
      <c r="K1539" s="297"/>
      <c r="L1539" s="294"/>
      <c r="M1539" s="295"/>
    </row>
    <row r="1540" spans="2:13" ht="15" x14ac:dyDescent="0.2">
      <c r="B1540" s="285"/>
      <c r="C1540" s="294"/>
      <c r="D1540" s="294"/>
      <c r="E1540" s="294"/>
      <c r="F1540" s="294"/>
      <c r="G1540" s="294"/>
      <c r="H1540" s="294"/>
      <c r="I1540" s="294"/>
      <c r="J1540" s="294"/>
      <c r="K1540" s="297"/>
      <c r="L1540" s="294"/>
      <c r="M1540" s="295"/>
    </row>
    <row r="1541" spans="2:13" ht="15" x14ac:dyDescent="0.2">
      <c r="B1541" s="285"/>
      <c r="C1541" s="294"/>
      <c r="D1541" s="294"/>
      <c r="E1541" s="294"/>
      <c r="F1541" s="294"/>
      <c r="G1541" s="294"/>
      <c r="H1541" s="294"/>
      <c r="I1541" s="294"/>
      <c r="J1541" s="294"/>
      <c r="K1541" s="297"/>
      <c r="L1541" s="294"/>
      <c r="M1541" s="295"/>
    </row>
    <row r="1542" spans="2:13" ht="15" x14ac:dyDescent="0.2">
      <c r="B1542" s="285"/>
      <c r="C1542" s="294"/>
      <c r="D1542" s="294"/>
      <c r="E1542" s="294"/>
      <c r="F1542" s="294"/>
      <c r="G1542" s="294"/>
      <c r="H1542" s="294"/>
      <c r="I1542" s="294"/>
      <c r="J1542" s="294"/>
      <c r="K1542" s="297"/>
      <c r="L1542" s="294"/>
      <c r="M1542" s="295"/>
    </row>
    <row r="1543" spans="2:13" ht="15" x14ac:dyDescent="0.2">
      <c r="B1543" s="285"/>
      <c r="C1543" s="294"/>
      <c r="D1543" s="294"/>
      <c r="E1543" s="294"/>
      <c r="F1543" s="294"/>
      <c r="G1543" s="294"/>
      <c r="H1543" s="294"/>
      <c r="I1543" s="294"/>
      <c r="J1543" s="294"/>
      <c r="K1543" s="297"/>
      <c r="L1543" s="294"/>
      <c r="M1543" s="295"/>
    </row>
    <row r="1544" spans="2:13" ht="15" x14ac:dyDescent="0.2">
      <c r="B1544" s="285"/>
      <c r="C1544" s="294"/>
      <c r="D1544" s="294"/>
      <c r="E1544" s="294"/>
      <c r="F1544" s="294"/>
      <c r="G1544" s="294"/>
      <c r="H1544" s="294"/>
      <c r="I1544" s="294"/>
      <c r="J1544" s="294"/>
      <c r="K1544" s="297"/>
      <c r="L1544" s="294"/>
      <c r="M1544" s="295"/>
    </row>
    <row r="1545" spans="2:13" ht="15" x14ac:dyDescent="0.2">
      <c r="B1545" s="285"/>
      <c r="C1545" s="294"/>
      <c r="D1545" s="294"/>
      <c r="E1545" s="294"/>
      <c r="F1545" s="294"/>
      <c r="G1545" s="294"/>
      <c r="H1545" s="294"/>
      <c r="I1545" s="294"/>
      <c r="J1545" s="294"/>
      <c r="K1545" s="297"/>
      <c r="L1545" s="294"/>
      <c r="M1545" s="295"/>
    </row>
    <row r="1546" spans="2:13" ht="15" x14ac:dyDescent="0.2">
      <c r="B1546" s="285"/>
      <c r="C1546" s="294"/>
      <c r="D1546" s="294"/>
      <c r="E1546" s="294"/>
      <c r="F1546" s="294"/>
      <c r="G1546" s="294"/>
      <c r="H1546" s="294"/>
      <c r="I1546" s="294"/>
      <c r="J1546" s="294"/>
      <c r="K1546" s="297"/>
      <c r="L1546" s="294"/>
      <c r="M1546" s="295"/>
    </row>
    <row r="1547" spans="2:13" ht="15" x14ac:dyDescent="0.2">
      <c r="B1547" s="285"/>
      <c r="C1547" s="294"/>
      <c r="D1547" s="294"/>
      <c r="E1547" s="294"/>
      <c r="F1547" s="294"/>
      <c r="G1547" s="294"/>
      <c r="H1547" s="294"/>
      <c r="I1547" s="294"/>
      <c r="J1547" s="294"/>
      <c r="K1547" s="297"/>
      <c r="L1547" s="294"/>
      <c r="M1547" s="295"/>
    </row>
    <row r="1548" spans="2:13" ht="15" x14ac:dyDescent="0.2">
      <c r="B1548" s="285"/>
      <c r="C1548" s="294"/>
      <c r="D1548" s="294"/>
      <c r="E1548" s="294"/>
      <c r="F1548" s="294"/>
      <c r="G1548" s="294"/>
      <c r="H1548" s="294"/>
      <c r="I1548" s="294"/>
      <c r="J1548" s="294"/>
      <c r="K1548" s="297"/>
      <c r="L1548" s="294"/>
      <c r="M1548" s="295"/>
    </row>
    <row r="1549" spans="2:13" ht="15" x14ac:dyDescent="0.2">
      <c r="B1549" s="285"/>
      <c r="C1549" s="294"/>
      <c r="D1549" s="294"/>
      <c r="E1549" s="294"/>
      <c r="F1549" s="294"/>
      <c r="G1549" s="294"/>
      <c r="H1549" s="294"/>
      <c r="I1549" s="294"/>
      <c r="J1549" s="294"/>
      <c r="K1549" s="297"/>
      <c r="L1549" s="294"/>
      <c r="M1549" s="295"/>
    </row>
    <row r="1550" spans="2:13" ht="15" x14ac:dyDescent="0.2">
      <c r="B1550" s="285"/>
      <c r="C1550" s="294"/>
      <c r="D1550" s="294"/>
      <c r="E1550" s="294"/>
      <c r="F1550" s="294"/>
      <c r="G1550" s="294"/>
      <c r="H1550" s="294"/>
      <c r="I1550" s="294"/>
      <c r="J1550" s="294"/>
      <c r="K1550" s="297"/>
      <c r="L1550" s="294"/>
      <c r="M1550" s="295"/>
    </row>
    <row r="1551" spans="2:13" ht="15" x14ac:dyDescent="0.2">
      <c r="B1551" s="285"/>
      <c r="C1551" s="294"/>
      <c r="D1551" s="294"/>
      <c r="E1551" s="294"/>
      <c r="F1551" s="294"/>
      <c r="G1551" s="294"/>
      <c r="H1551" s="294"/>
      <c r="I1551" s="294"/>
      <c r="J1551" s="294"/>
      <c r="K1551" s="297"/>
      <c r="L1551" s="294"/>
      <c r="M1551" s="295"/>
    </row>
    <row r="1552" spans="2:13" ht="15" x14ac:dyDescent="0.2">
      <c r="B1552" s="285"/>
      <c r="C1552" s="294"/>
      <c r="D1552" s="294"/>
      <c r="E1552" s="294"/>
      <c r="F1552" s="294"/>
      <c r="G1552" s="294"/>
      <c r="H1552" s="294"/>
      <c r="I1552" s="294"/>
      <c r="J1552" s="294"/>
      <c r="K1552" s="297"/>
      <c r="L1552" s="294"/>
      <c r="M1552" s="295"/>
    </row>
    <row r="1553" spans="2:13" ht="15" x14ac:dyDescent="0.2">
      <c r="B1553" s="285"/>
      <c r="C1553" s="294"/>
      <c r="D1553" s="294"/>
      <c r="E1553" s="294"/>
      <c r="F1553" s="294"/>
      <c r="G1553" s="294"/>
      <c r="H1553" s="294"/>
      <c r="I1553" s="294"/>
      <c r="J1553" s="294"/>
      <c r="K1553" s="297"/>
      <c r="L1553" s="294"/>
      <c r="M1553" s="295"/>
    </row>
    <row r="1554" spans="2:13" ht="15" x14ac:dyDescent="0.2">
      <c r="B1554" s="285"/>
      <c r="C1554" s="294"/>
      <c r="D1554" s="294"/>
      <c r="E1554" s="294"/>
      <c r="F1554" s="294"/>
      <c r="G1554" s="294"/>
      <c r="H1554" s="294"/>
      <c r="I1554" s="294"/>
      <c r="J1554" s="294"/>
      <c r="K1554" s="297"/>
      <c r="L1554" s="294"/>
      <c r="M1554" s="295"/>
    </row>
    <row r="1555" spans="2:13" ht="15" x14ac:dyDescent="0.2">
      <c r="B1555" s="285"/>
      <c r="C1555" s="294"/>
      <c r="D1555" s="294"/>
      <c r="E1555" s="294"/>
      <c r="F1555" s="294"/>
      <c r="G1555" s="294"/>
      <c r="H1555" s="294"/>
      <c r="I1555" s="294"/>
      <c r="J1555" s="294"/>
      <c r="K1555" s="297"/>
      <c r="L1555" s="294"/>
      <c r="M1555" s="295"/>
    </row>
    <row r="1556" spans="2:13" ht="15" x14ac:dyDescent="0.2">
      <c r="B1556" s="285"/>
      <c r="C1556" s="294"/>
      <c r="D1556" s="294"/>
      <c r="E1556" s="294"/>
      <c r="F1556" s="294"/>
      <c r="G1556" s="294"/>
      <c r="H1556" s="294"/>
      <c r="I1556" s="294"/>
      <c r="J1556" s="294"/>
      <c r="K1556" s="297"/>
      <c r="L1556" s="294"/>
      <c r="M1556" s="295"/>
    </row>
    <row r="1557" spans="2:13" ht="15" x14ac:dyDescent="0.2">
      <c r="B1557" s="285"/>
      <c r="C1557" s="294"/>
      <c r="D1557" s="294"/>
      <c r="E1557" s="294"/>
      <c r="F1557" s="294"/>
      <c r="G1557" s="294"/>
      <c r="H1557" s="294"/>
      <c r="I1557" s="294"/>
      <c r="J1557" s="294"/>
      <c r="K1557" s="297"/>
      <c r="L1557" s="294"/>
      <c r="M1557" s="295"/>
    </row>
    <row r="1558" spans="2:13" ht="15" x14ac:dyDescent="0.2">
      <c r="B1558" s="285"/>
      <c r="C1558" s="294"/>
      <c r="D1558" s="294"/>
      <c r="E1558" s="294"/>
      <c r="F1558" s="294"/>
      <c r="G1558" s="294"/>
      <c r="H1558" s="294"/>
      <c r="I1558" s="294"/>
      <c r="J1558" s="294"/>
      <c r="K1558" s="297"/>
      <c r="L1558" s="294"/>
      <c r="M1558" s="295"/>
    </row>
    <row r="1559" spans="2:13" ht="15" x14ac:dyDescent="0.2">
      <c r="B1559" s="285"/>
      <c r="C1559" s="294"/>
      <c r="D1559" s="294"/>
      <c r="E1559" s="294"/>
      <c r="F1559" s="294"/>
      <c r="G1559" s="294"/>
      <c r="H1559" s="294"/>
      <c r="I1559" s="294"/>
      <c r="J1559" s="294"/>
      <c r="K1559" s="297"/>
      <c r="L1559" s="294"/>
      <c r="M1559" s="295"/>
    </row>
    <row r="1560" spans="2:13" ht="15" x14ac:dyDescent="0.2">
      <c r="B1560" s="285"/>
      <c r="C1560" s="294"/>
      <c r="D1560" s="294"/>
      <c r="E1560" s="294"/>
      <c r="F1560" s="294"/>
      <c r="G1560" s="294"/>
      <c r="H1560" s="294"/>
      <c r="I1560" s="294"/>
      <c r="J1560" s="294"/>
      <c r="K1560" s="297"/>
      <c r="L1560" s="294"/>
      <c r="M1560" s="295"/>
    </row>
    <row r="1561" spans="2:13" ht="15" x14ac:dyDescent="0.2">
      <c r="B1561" s="285"/>
      <c r="C1561" s="294"/>
      <c r="D1561" s="294"/>
      <c r="E1561" s="294"/>
      <c r="F1561" s="294"/>
      <c r="G1561" s="294"/>
      <c r="H1561" s="294"/>
      <c r="I1561" s="294"/>
      <c r="J1561" s="294"/>
      <c r="K1561" s="297"/>
      <c r="L1561" s="294"/>
      <c r="M1561" s="295"/>
    </row>
    <row r="1562" spans="2:13" ht="15" x14ac:dyDescent="0.2">
      <c r="B1562" s="285"/>
      <c r="C1562" s="294"/>
      <c r="D1562" s="294"/>
      <c r="E1562" s="294"/>
      <c r="F1562" s="294"/>
      <c r="G1562" s="294"/>
      <c r="H1562" s="294"/>
      <c r="I1562" s="294"/>
      <c r="J1562" s="294"/>
      <c r="K1562" s="297"/>
      <c r="L1562" s="294"/>
      <c r="M1562" s="295"/>
    </row>
    <row r="1563" spans="2:13" ht="15" x14ac:dyDescent="0.2">
      <c r="B1563" s="285"/>
      <c r="C1563" s="294"/>
      <c r="D1563" s="294"/>
      <c r="E1563" s="294"/>
      <c r="F1563" s="294"/>
      <c r="G1563" s="294"/>
      <c r="H1563" s="294"/>
      <c r="I1563" s="294"/>
      <c r="J1563" s="294"/>
      <c r="K1563" s="297"/>
      <c r="L1563" s="294"/>
      <c r="M1563" s="295"/>
    </row>
    <row r="1564" spans="2:13" ht="15" x14ac:dyDescent="0.2">
      <c r="B1564" s="285"/>
      <c r="C1564" s="294"/>
      <c r="D1564" s="294"/>
      <c r="E1564" s="294"/>
      <c r="F1564" s="294"/>
      <c r="G1564" s="294"/>
      <c r="H1564" s="294"/>
      <c r="I1564" s="294"/>
      <c r="J1564" s="294"/>
      <c r="K1564" s="297"/>
      <c r="L1564" s="294"/>
      <c r="M1564" s="295"/>
    </row>
    <row r="1565" spans="2:13" ht="15" x14ac:dyDescent="0.2">
      <c r="B1565" s="285"/>
      <c r="C1565" s="294"/>
      <c r="D1565" s="294"/>
      <c r="E1565" s="294"/>
      <c r="F1565" s="294"/>
      <c r="G1565" s="294"/>
      <c r="H1565" s="294"/>
      <c r="I1565" s="294"/>
      <c r="J1565" s="294"/>
      <c r="K1565" s="297"/>
      <c r="L1565" s="294"/>
      <c r="M1565" s="295"/>
    </row>
    <row r="1566" spans="2:13" ht="15" x14ac:dyDescent="0.2">
      <c r="B1566" s="285"/>
      <c r="C1566" s="294"/>
      <c r="D1566" s="294"/>
      <c r="E1566" s="294"/>
      <c r="F1566" s="294"/>
      <c r="G1566" s="294"/>
      <c r="H1566" s="294"/>
      <c r="I1566" s="294"/>
      <c r="J1566" s="294"/>
      <c r="K1566" s="297"/>
      <c r="L1566" s="294"/>
      <c r="M1566" s="295"/>
    </row>
    <row r="1567" spans="2:13" ht="15" x14ac:dyDescent="0.2">
      <c r="B1567" s="285"/>
      <c r="C1567" s="294"/>
      <c r="D1567" s="294"/>
      <c r="E1567" s="294"/>
      <c r="F1567" s="294"/>
      <c r="G1567" s="294"/>
      <c r="H1567" s="294"/>
      <c r="I1567" s="294"/>
      <c r="J1567" s="294"/>
      <c r="K1567" s="297"/>
      <c r="L1567" s="294"/>
      <c r="M1567" s="295"/>
    </row>
    <row r="1568" spans="2:13" ht="15" x14ac:dyDescent="0.2">
      <c r="B1568" s="285"/>
      <c r="C1568" s="294"/>
      <c r="D1568" s="294"/>
      <c r="E1568" s="294"/>
      <c r="F1568" s="294"/>
      <c r="G1568" s="294"/>
      <c r="H1568" s="294"/>
      <c r="I1568" s="294"/>
      <c r="J1568" s="294"/>
      <c r="K1568" s="297"/>
      <c r="L1568" s="294"/>
      <c r="M1568" s="295"/>
    </row>
    <row r="1569" spans="2:13" ht="15" x14ac:dyDescent="0.2">
      <c r="B1569" s="285"/>
      <c r="C1569" s="294"/>
      <c r="D1569" s="294"/>
      <c r="E1569" s="294"/>
      <c r="F1569" s="294"/>
      <c r="G1569" s="294"/>
      <c r="H1569" s="294"/>
      <c r="I1569" s="294"/>
      <c r="J1569" s="294"/>
      <c r="K1569" s="297"/>
      <c r="L1569" s="294"/>
      <c r="M1569" s="295"/>
    </row>
    <row r="1570" spans="2:13" ht="15" x14ac:dyDescent="0.2">
      <c r="B1570" s="285"/>
      <c r="C1570" s="294"/>
      <c r="D1570" s="294"/>
      <c r="E1570" s="294"/>
      <c r="F1570" s="294"/>
      <c r="G1570" s="294"/>
      <c r="H1570" s="294"/>
      <c r="I1570" s="294"/>
      <c r="J1570" s="294"/>
      <c r="K1570" s="297"/>
      <c r="L1570" s="294"/>
      <c r="M1570" s="295"/>
    </row>
    <row r="1571" spans="2:13" ht="15" x14ac:dyDescent="0.2">
      <c r="B1571" s="285"/>
      <c r="C1571" s="294"/>
      <c r="D1571" s="294"/>
      <c r="E1571" s="294"/>
      <c r="F1571" s="294"/>
      <c r="G1571" s="294"/>
      <c r="H1571" s="294"/>
      <c r="I1571" s="294"/>
      <c r="J1571" s="294"/>
      <c r="K1571" s="297"/>
      <c r="L1571" s="294"/>
      <c r="M1571" s="295"/>
    </row>
    <row r="1572" spans="2:13" ht="15" x14ac:dyDescent="0.2">
      <c r="B1572" s="285"/>
      <c r="C1572" s="294"/>
      <c r="D1572" s="294"/>
      <c r="E1572" s="294"/>
      <c r="F1572" s="294"/>
      <c r="G1572" s="294"/>
      <c r="H1572" s="294"/>
      <c r="I1572" s="294"/>
      <c r="J1572" s="294"/>
      <c r="K1572" s="297"/>
      <c r="L1572" s="294"/>
      <c r="M1572" s="295"/>
    </row>
    <row r="1573" spans="2:13" ht="15" x14ac:dyDescent="0.2">
      <c r="B1573" s="285"/>
      <c r="C1573" s="294"/>
      <c r="D1573" s="294"/>
      <c r="E1573" s="294"/>
      <c r="F1573" s="294"/>
      <c r="G1573" s="294"/>
      <c r="H1573" s="294"/>
      <c r="I1573" s="294"/>
      <c r="J1573" s="294"/>
      <c r="K1573" s="297"/>
      <c r="L1573" s="294"/>
      <c r="M1573" s="295"/>
    </row>
    <row r="1574" spans="2:13" ht="15" x14ac:dyDescent="0.2">
      <c r="B1574" s="285"/>
      <c r="C1574" s="294"/>
      <c r="D1574" s="294"/>
      <c r="E1574" s="294"/>
      <c r="F1574" s="294"/>
      <c r="G1574" s="294"/>
      <c r="H1574" s="294"/>
      <c r="I1574" s="294"/>
      <c r="J1574" s="294"/>
      <c r="K1574" s="297"/>
      <c r="L1574" s="294"/>
      <c r="M1574" s="295"/>
    </row>
    <row r="1575" spans="2:13" ht="15" x14ac:dyDescent="0.2">
      <c r="B1575" s="285"/>
      <c r="C1575" s="294"/>
      <c r="D1575" s="294"/>
      <c r="E1575" s="294"/>
      <c r="F1575" s="294"/>
      <c r="G1575" s="294"/>
      <c r="H1575" s="294"/>
      <c r="I1575" s="294"/>
      <c r="J1575" s="294"/>
      <c r="K1575" s="297"/>
      <c r="L1575" s="294"/>
      <c r="M1575" s="295"/>
    </row>
    <row r="1576" spans="2:13" ht="15" x14ac:dyDescent="0.2">
      <c r="B1576" s="285"/>
      <c r="C1576" s="294"/>
      <c r="D1576" s="294"/>
      <c r="E1576" s="294"/>
      <c r="F1576" s="294"/>
      <c r="G1576" s="294"/>
      <c r="H1576" s="294"/>
      <c r="I1576" s="294"/>
      <c r="J1576" s="294"/>
      <c r="K1576" s="297"/>
      <c r="L1576" s="294"/>
      <c r="M1576" s="295"/>
    </row>
    <row r="1577" spans="2:13" ht="15" x14ac:dyDescent="0.2">
      <c r="B1577" s="285"/>
      <c r="C1577" s="294"/>
      <c r="D1577" s="294"/>
      <c r="E1577" s="294"/>
      <c r="F1577" s="294"/>
      <c r="G1577" s="294"/>
      <c r="H1577" s="294"/>
      <c r="I1577" s="294"/>
      <c r="J1577" s="294"/>
      <c r="K1577" s="297"/>
      <c r="L1577" s="294"/>
      <c r="M1577" s="295"/>
    </row>
    <row r="1578" spans="2:13" ht="15" x14ac:dyDescent="0.2">
      <c r="B1578" s="285"/>
      <c r="C1578" s="294"/>
      <c r="D1578" s="294"/>
      <c r="E1578" s="294"/>
      <c r="F1578" s="294"/>
      <c r="G1578" s="294"/>
      <c r="H1578" s="294"/>
      <c r="I1578" s="294"/>
      <c r="J1578" s="294"/>
      <c r="K1578" s="297"/>
      <c r="L1578" s="294"/>
      <c r="M1578" s="295"/>
    </row>
    <row r="1579" spans="2:13" ht="15" x14ac:dyDescent="0.2">
      <c r="B1579" s="285"/>
      <c r="C1579" s="294"/>
      <c r="D1579" s="294"/>
      <c r="E1579" s="294"/>
      <c r="F1579" s="294"/>
      <c r="G1579" s="294"/>
      <c r="H1579" s="294"/>
      <c r="I1579" s="294"/>
      <c r="J1579" s="294"/>
      <c r="K1579" s="297"/>
      <c r="L1579" s="294"/>
      <c r="M1579" s="295"/>
    </row>
    <row r="1580" spans="2:13" ht="15" x14ac:dyDescent="0.2">
      <c r="B1580" s="285"/>
      <c r="C1580" s="294"/>
      <c r="D1580" s="294"/>
      <c r="E1580" s="294"/>
      <c r="F1580" s="294"/>
      <c r="G1580" s="294"/>
      <c r="H1580" s="294"/>
      <c r="I1580" s="294"/>
      <c r="J1580" s="294"/>
      <c r="K1580" s="297"/>
      <c r="L1580" s="294"/>
      <c r="M1580" s="295"/>
    </row>
    <row r="1581" spans="2:13" ht="15" x14ac:dyDescent="0.2">
      <c r="B1581" s="285"/>
      <c r="C1581" s="294"/>
      <c r="D1581" s="294"/>
      <c r="E1581" s="294"/>
      <c r="F1581" s="294"/>
      <c r="G1581" s="294"/>
      <c r="H1581" s="294"/>
      <c r="I1581" s="294"/>
      <c r="J1581" s="294"/>
      <c r="K1581" s="297"/>
      <c r="L1581" s="294"/>
      <c r="M1581" s="295"/>
    </row>
    <row r="1582" spans="2:13" ht="15" x14ac:dyDescent="0.2">
      <c r="B1582" s="285"/>
      <c r="C1582" s="294"/>
      <c r="D1582" s="294"/>
      <c r="E1582" s="294"/>
      <c r="F1582" s="294"/>
      <c r="G1582" s="294"/>
      <c r="H1582" s="294"/>
      <c r="I1582" s="294"/>
      <c r="J1582" s="294"/>
      <c r="K1582" s="297"/>
      <c r="L1582" s="294"/>
      <c r="M1582" s="295"/>
    </row>
    <row r="1583" spans="2:13" ht="15" x14ac:dyDescent="0.2">
      <c r="B1583" s="285"/>
      <c r="C1583" s="294"/>
      <c r="D1583" s="294"/>
      <c r="E1583" s="294"/>
      <c r="F1583" s="294"/>
      <c r="G1583" s="294"/>
      <c r="H1583" s="294"/>
      <c r="I1583" s="294"/>
      <c r="J1583" s="294"/>
      <c r="K1583" s="297"/>
      <c r="L1583" s="294"/>
      <c r="M1583" s="295"/>
    </row>
    <row r="1584" spans="2:13" ht="15" x14ac:dyDescent="0.2">
      <c r="B1584" s="285"/>
      <c r="C1584" s="294"/>
      <c r="D1584" s="294"/>
      <c r="E1584" s="294"/>
      <c r="F1584" s="294"/>
      <c r="G1584" s="294"/>
      <c r="H1584" s="294"/>
      <c r="I1584" s="294"/>
      <c r="J1584" s="294"/>
      <c r="K1584" s="297"/>
      <c r="L1584" s="294"/>
      <c r="M1584" s="295"/>
    </row>
    <row r="1585" spans="2:13" ht="15" x14ac:dyDescent="0.2">
      <c r="B1585" s="285"/>
      <c r="C1585" s="294"/>
      <c r="D1585" s="294"/>
      <c r="E1585" s="294"/>
      <c r="F1585" s="294"/>
      <c r="G1585" s="294"/>
      <c r="H1585" s="294"/>
      <c r="I1585" s="294"/>
      <c r="J1585" s="294"/>
      <c r="K1585" s="297"/>
      <c r="L1585" s="294"/>
      <c r="M1585" s="295"/>
    </row>
    <row r="1586" spans="2:13" ht="15" x14ac:dyDescent="0.2">
      <c r="B1586" s="285"/>
      <c r="C1586" s="294"/>
      <c r="D1586" s="294"/>
      <c r="E1586" s="294"/>
      <c r="F1586" s="294"/>
      <c r="G1586" s="294"/>
      <c r="H1586" s="294"/>
      <c r="I1586" s="294"/>
      <c r="J1586" s="294"/>
      <c r="K1586" s="297"/>
      <c r="L1586" s="294"/>
      <c r="M1586" s="295"/>
    </row>
    <row r="1587" spans="2:13" ht="15" x14ac:dyDescent="0.2">
      <c r="B1587" s="285"/>
      <c r="C1587" s="294"/>
      <c r="D1587" s="294"/>
      <c r="E1587" s="294"/>
      <c r="F1587" s="294"/>
      <c r="G1587" s="294"/>
      <c r="H1587" s="294"/>
      <c r="I1587" s="294"/>
      <c r="J1587" s="294"/>
      <c r="K1587" s="297"/>
      <c r="L1587" s="294"/>
      <c r="M1587" s="295"/>
    </row>
    <row r="1588" spans="2:13" ht="15" x14ac:dyDescent="0.2">
      <c r="B1588" s="285"/>
      <c r="C1588" s="294"/>
      <c r="D1588" s="294"/>
      <c r="E1588" s="294"/>
      <c r="F1588" s="294"/>
      <c r="G1588" s="294"/>
      <c r="H1588" s="294"/>
      <c r="I1588" s="294"/>
      <c r="J1588" s="294"/>
      <c r="K1588" s="297"/>
      <c r="L1588" s="294"/>
      <c r="M1588" s="295"/>
    </row>
    <row r="1589" spans="2:13" ht="15" x14ac:dyDescent="0.2">
      <c r="B1589" s="285"/>
      <c r="C1589" s="294"/>
      <c r="D1589" s="294"/>
      <c r="E1589" s="294"/>
      <c r="F1589" s="294"/>
      <c r="G1589" s="294"/>
      <c r="H1589" s="294"/>
      <c r="I1589" s="294"/>
      <c r="J1589" s="294"/>
      <c r="K1589" s="297"/>
      <c r="L1589" s="294"/>
      <c r="M1589" s="295"/>
    </row>
    <row r="1590" spans="2:13" ht="15" x14ac:dyDescent="0.2">
      <c r="B1590" s="285"/>
      <c r="C1590" s="294"/>
      <c r="D1590" s="294"/>
      <c r="E1590" s="294"/>
      <c r="F1590" s="294"/>
      <c r="G1590" s="294"/>
      <c r="H1590" s="294"/>
      <c r="I1590" s="294"/>
      <c r="J1590" s="294"/>
      <c r="K1590" s="297"/>
      <c r="L1590" s="294"/>
      <c r="M1590" s="295"/>
    </row>
    <row r="1591" spans="2:13" ht="15" x14ac:dyDescent="0.2">
      <c r="B1591" s="285"/>
      <c r="C1591" s="294"/>
      <c r="D1591" s="294"/>
      <c r="E1591" s="294"/>
      <c r="F1591" s="294"/>
      <c r="G1591" s="294"/>
      <c r="H1591" s="294"/>
      <c r="I1591" s="294"/>
      <c r="J1591" s="294"/>
      <c r="K1591" s="297"/>
      <c r="L1591" s="294"/>
      <c r="M1591" s="295"/>
    </row>
    <row r="1592" spans="2:13" ht="15" x14ac:dyDescent="0.2">
      <c r="B1592" s="285"/>
      <c r="C1592" s="294"/>
      <c r="D1592" s="294"/>
      <c r="E1592" s="294"/>
      <c r="F1592" s="294"/>
      <c r="G1592" s="294"/>
      <c r="H1592" s="294"/>
      <c r="I1592" s="294"/>
      <c r="J1592" s="294"/>
      <c r="K1592" s="297"/>
      <c r="L1592" s="294"/>
      <c r="M1592" s="295"/>
    </row>
    <row r="1593" spans="2:13" ht="15" x14ac:dyDescent="0.2">
      <c r="B1593" s="285"/>
      <c r="C1593" s="294"/>
      <c r="D1593" s="294"/>
      <c r="E1593" s="294"/>
      <c r="F1593" s="294"/>
      <c r="G1593" s="294"/>
      <c r="H1593" s="294"/>
      <c r="I1593" s="294"/>
      <c r="J1593" s="294"/>
      <c r="K1593" s="297"/>
      <c r="L1593" s="294"/>
      <c r="M1593" s="295"/>
    </row>
    <row r="1594" spans="2:13" ht="15" x14ac:dyDescent="0.2">
      <c r="B1594" s="285"/>
      <c r="C1594" s="294"/>
      <c r="D1594" s="294"/>
      <c r="E1594" s="294"/>
      <c r="F1594" s="294"/>
      <c r="G1594" s="294"/>
      <c r="H1594" s="294"/>
      <c r="I1594" s="294"/>
      <c r="J1594" s="294"/>
      <c r="K1594" s="297"/>
      <c r="L1594" s="294"/>
      <c r="M1594" s="295"/>
    </row>
    <row r="1595" spans="2:13" ht="15" x14ac:dyDescent="0.2">
      <c r="B1595" s="285"/>
      <c r="C1595" s="294"/>
      <c r="D1595" s="294"/>
      <c r="E1595" s="294"/>
      <c r="F1595" s="294"/>
      <c r="G1595" s="294"/>
      <c r="H1595" s="294"/>
      <c r="I1595" s="294"/>
      <c r="J1595" s="294"/>
      <c r="K1595" s="297"/>
      <c r="L1595" s="294"/>
      <c r="M1595" s="295"/>
    </row>
    <row r="1596" spans="2:13" ht="15" x14ac:dyDescent="0.2">
      <c r="B1596" s="285"/>
      <c r="C1596" s="294"/>
      <c r="D1596" s="294"/>
      <c r="E1596" s="294"/>
      <c r="F1596" s="294"/>
      <c r="G1596" s="294"/>
      <c r="H1596" s="294"/>
      <c r="I1596" s="294"/>
      <c r="J1596" s="294"/>
      <c r="K1596" s="297"/>
      <c r="L1596" s="294"/>
      <c r="M1596" s="295"/>
    </row>
    <row r="1597" spans="2:13" ht="15" x14ac:dyDescent="0.2">
      <c r="B1597" s="285"/>
      <c r="C1597" s="294"/>
      <c r="D1597" s="294"/>
      <c r="E1597" s="294"/>
      <c r="F1597" s="294"/>
      <c r="G1597" s="294"/>
      <c r="H1597" s="294"/>
      <c r="I1597" s="294"/>
      <c r="J1597" s="294"/>
      <c r="K1597" s="297"/>
      <c r="L1597" s="294"/>
      <c r="M1597" s="295"/>
    </row>
    <row r="1598" spans="2:13" ht="15" x14ac:dyDescent="0.2">
      <c r="B1598" s="285"/>
      <c r="C1598" s="294"/>
      <c r="D1598" s="294"/>
      <c r="E1598" s="294"/>
      <c r="F1598" s="294"/>
      <c r="G1598" s="294"/>
      <c r="H1598" s="294"/>
      <c r="I1598" s="294"/>
      <c r="J1598" s="294"/>
      <c r="K1598" s="297"/>
      <c r="L1598" s="294"/>
      <c r="M1598" s="295"/>
    </row>
    <row r="1599" spans="2:13" ht="15" x14ac:dyDescent="0.2">
      <c r="B1599" s="285"/>
      <c r="C1599" s="294"/>
      <c r="D1599" s="294"/>
      <c r="E1599" s="294"/>
      <c r="F1599" s="294"/>
      <c r="G1599" s="294"/>
      <c r="H1599" s="294"/>
      <c r="I1599" s="294"/>
      <c r="J1599" s="294"/>
      <c r="K1599" s="297"/>
      <c r="L1599" s="294"/>
      <c r="M1599" s="295"/>
    </row>
    <row r="1600" spans="2:13" ht="15" x14ac:dyDescent="0.2">
      <c r="B1600" s="285"/>
      <c r="C1600" s="294"/>
      <c r="D1600" s="294"/>
      <c r="E1600" s="294"/>
      <c r="F1600" s="294"/>
      <c r="G1600" s="294"/>
      <c r="H1600" s="294"/>
      <c r="I1600" s="294"/>
      <c r="J1600" s="294"/>
      <c r="K1600" s="297"/>
      <c r="L1600" s="294"/>
      <c r="M1600" s="295"/>
    </row>
    <row r="1601" spans="2:13" ht="15" x14ac:dyDescent="0.2">
      <c r="B1601" s="285"/>
      <c r="C1601" s="294"/>
      <c r="D1601" s="294"/>
      <c r="E1601" s="294"/>
      <c r="F1601" s="294"/>
      <c r="G1601" s="294"/>
      <c r="H1601" s="294"/>
      <c r="I1601" s="294"/>
      <c r="J1601" s="294"/>
      <c r="K1601" s="297"/>
      <c r="L1601" s="294"/>
      <c r="M1601" s="295"/>
    </row>
    <row r="1602" spans="2:13" ht="15" x14ac:dyDescent="0.2">
      <c r="B1602" s="285"/>
      <c r="C1602" s="294"/>
      <c r="D1602" s="294"/>
      <c r="E1602" s="294"/>
      <c r="F1602" s="294"/>
      <c r="G1602" s="294"/>
      <c r="H1602" s="294"/>
      <c r="I1602" s="294"/>
      <c r="J1602" s="294"/>
      <c r="K1602" s="297"/>
      <c r="L1602" s="294"/>
      <c r="M1602" s="295"/>
    </row>
    <row r="1603" spans="2:13" ht="15" x14ac:dyDescent="0.2">
      <c r="B1603" s="285"/>
      <c r="C1603" s="294"/>
      <c r="D1603" s="294"/>
      <c r="E1603" s="294"/>
      <c r="F1603" s="294"/>
      <c r="G1603" s="294"/>
      <c r="H1603" s="294"/>
      <c r="I1603" s="294"/>
      <c r="J1603" s="294"/>
      <c r="K1603" s="297"/>
      <c r="L1603" s="294"/>
      <c r="M1603" s="295"/>
    </row>
    <row r="1604" spans="2:13" ht="15" x14ac:dyDescent="0.2">
      <c r="B1604" s="285"/>
      <c r="C1604" s="294"/>
      <c r="D1604" s="294"/>
      <c r="E1604" s="294"/>
      <c r="F1604" s="294"/>
      <c r="G1604" s="294"/>
      <c r="H1604" s="294"/>
      <c r="I1604" s="294"/>
      <c r="J1604" s="294"/>
      <c r="K1604" s="297"/>
      <c r="L1604" s="294"/>
      <c r="M1604" s="295"/>
    </row>
    <row r="1605" spans="2:13" ht="15" x14ac:dyDescent="0.2">
      <c r="B1605" s="285"/>
      <c r="C1605" s="294"/>
      <c r="D1605" s="294"/>
      <c r="E1605" s="294"/>
      <c r="F1605" s="294"/>
      <c r="G1605" s="294"/>
      <c r="H1605" s="294"/>
      <c r="I1605" s="294"/>
      <c r="J1605" s="294"/>
      <c r="K1605" s="297"/>
      <c r="L1605" s="294"/>
      <c r="M1605" s="295"/>
    </row>
    <row r="1606" spans="2:13" ht="15" x14ac:dyDescent="0.2">
      <c r="B1606" s="285"/>
      <c r="C1606" s="294"/>
      <c r="D1606" s="294"/>
      <c r="E1606" s="294"/>
      <c r="F1606" s="294"/>
      <c r="G1606" s="294"/>
      <c r="H1606" s="294"/>
      <c r="I1606" s="294"/>
      <c r="J1606" s="294"/>
      <c r="K1606" s="297"/>
      <c r="L1606" s="294"/>
      <c r="M1606" s="295"/>
    </row>
    <row r="1607" spans="2:13" ht="15" x14ac:dyDescent="0.2">
      <c r="B1607" s="285"/>
      <c r="C1607" s="294"/>
      <c r="D1607" s="294"/>
      <c r="E1607" s="294"/>
      <c r="F1607" s="294"/>
      <c r="G1607" s="294"/>
      <c r="H1607" s="294"/>
      <c r="I1607" s="294"/>
      <c r="J1607" s="294"/>
      <c r="K1607" s="297"/>
      <c r="L1607" s="294"/>
      <c r="M1607" s="295"/>
    </row>
    <row r="1608" spans="2:13" ht="15" x14ac:dyDescent="0.2">
      <c r="B1608" s="285"/>
      <c r="C1608" s="294"/>
      <c r="D1608" s="294"/>
      <c r="E1608" s="294"/>
      <c r="F1608" s="294"/>
      <c r="G1608" s="294"/>
      <c r="H1608" s="294"/>
      <c r="I1608" s="294"/>
      <c r="J1608" s="294"/>
      <c r="K1608" s="297"/>
      <c r="L1608" s="294"/>
      <c r="M1608" s="295"/>
    </row>
    <row r="1609" spans="2:13" ht="15" x14ac:dyDescent="0.2">
      <c r="B1609" s="285"/>
      <c r="C1609" s="294"/>
      <c r="D1609" s="294"/>
      <c r="E1609" s="294"/>
      <c r="F1609" s="294"/>
      <c r="G1609" s="294"/>
      <c r="H1609" s="294"/>
      <c r="I1609" s="294"/>
      <c r="J1609" s="294"/>
      <c r="K1609" s="297"/>
      <c r="L1609" s="294"/>
      <c r="M1609" s="295"/>
    </row>
    <row r="1610" spans="2:13" ht="15" x14ac:dyDescent="0.2">
      <c r="B1610" s="285"/>
      <c r="C1610" s="294"/>
      <c r="D1610" s="294"/>
      <c r="E1610" s="294"/>
      <c r="F1610" s="294"/>
      <c r="G1610" s="294"/>
      <c r="H1610" s="294"/>
      <c r="I1610" s="294"/>
      <c r="J1610" s="294"/>
      <c r="K1610" s="297"/>
      <c r="L1610" s="294"/>
      <c r="M1610" s="295"/>
    </row>
    <row r="1611" spans="2:13" ht="15" x14ac:dyDescent="0.2">
      <c r="B1611" s="285"/>
      <c r="C1611" s="294"/>
      <c r="D1611" s="294"/>
      <c r="E1611" s="294"/>
      <c r="F1611" s="294"/>
      <c r="G1611" s="294"/>
      <c r="H1611" s="294"/>
      <c r="I1611" s="294"/>
      <c r="J1611" s="294"/>
      <c r="K1611" s="297"/>
      <c r="L1611" s="294"/>
      <c r="M1611" s="295"/>
    </row>
    <row r="1612" spans="2:13" ht="15" x14ac:dyDescent="0.2">
      <c r="B1612" s="285"/>
      <c r="C1612" s="294"/>
      <c r="D1612" s="294"/>
      <c r="E1612" s="294"/>
      <c r="F1612" s="294"/>
      <c r="G1612" s="294"/>
      <c r="H1612" s="294"/>
      <c r="I1612" s="294"/>
      <c r="J1612" s="294"/>
      <c r="K1612" s="297"/>
      <c r="L1612" s="294"/>
      <c r="M1612" s="295"/>
    </row>
    <row r="1613" spans="2:13" ht="15" x14ac:dyDescent="0.2">
      <c r="B1613" s="285"/>
      <c r="C1613" s="294"/>
      <c r="D1613" s="294"/>
      <c r="E1613" s="294"/>
      <c r="F1613" s="294"/>
      <c r="G1613" s="294"/>
      <c r="H1613" s="294"/>
      <c r="I1613" s="294"/>
      <c r="J1613" s="294"/>
      <c r="K1613" s="297"/>
      <c r="L1613" s="294"/>
      <c r="M1613" s="295"/>
    </row>
    <row r="1614" spans="2:13" ht="15" x14ac:dyDescent="0.2">
      <c r="B1614" s="285"/>
      <c r="C1614" s="294"/>
      <c r="D1614" s="294"/>
      <c r="E1614" s="294"/>
      <c r="F1614" s="294"/>
      <c r="G1614" s="294"/>
      <c r="H1614" s="294"/>
      <c r="I1614" s="294"/>
      <c r="J1614" s="294"/>
      <c r="K1614" s="297"/>
      <c r="L1614" s="294"/>
      <c r="M1614" s="295"/>
    </row>
    <row r="1615" spans="2:13" ht="15" x14ac:dyDescent="0.2">
      <c r="B1615" s="285"/>
      <c r="C1615" s="294"/>
      <c r="D1615" s="294"/>
      <c r="E1615" s="294"/>
      <c r="F1615" s="294"/>
      <c r="G1615" s="294"/>
      <c r="H1615" s="294"/>
      <c r="I1615" s="294"/>
      <c r="J1615" s="294"/>
      <c r="K1615" s="297"/>
      <c r="L1615" s="294"/>
      <c r="M1615" s="295"/>
    </row>
    <row r="1616" spans="2:13" ht="15" x14ac:dyDescent="0.2">
      <c r="B1616" s="285"/>
      <c r="C1616" s="294"/>
      <c r="D1616" s="294"/>
      <c r="E1616" s="294"/>
      <c r="F1616" s="294"/>
      <c r="G1616" s="294"/>
      <c r="H1616" s="294"/>
      <c r="I1616" s="294"/>
      <c r="J1616" s="294"/>
      <c r="K1616" s="297"/>
      <c r="L1616" s="294"/>
      <c r="M1616" s="295"/>
    </row>
    <row r="1617" spans="2:13" ht="15" x14ac:dyDescent="0.2">
      <c r="B1617" s="285"/>
      <c r="C1617" s="294"/>
      <c r="D1617" s="294"/>
      <c r="E1617" s="294"/>
      <c r="F1617" s="294"/>
      <c r="G1617" s="294"/>
      <c r="H1617" s="294"/>
      <c r="I1617" s="294"/>
      <c r="J1617" s="294"/>
      <c r="K1617" s="297"/>
      <c r="L1617" s="294"/>
      <c r="M1617" s="295"/>
    </row>
    <row r="1618" spans="2:13" ht="15" x14ac:dyDescent="0.2">
      <c r="B1618" s="285"/>
      <c r="C1618" s="294"/>
      <c r="D1618" s="294"/>
      <c r="E1618" s="294"/>
      <c r="F1618" s="294"/>
      <c r="G1618" s="294"/>
      <c r="H1618" s="294"/>
      <c r="I1618" s="294"/>
      <c r="J1618" s="294"/>
      <c r="K1618" s="297"/>
      <c r="L1618" s="294"/>
      <c r="M1618" s="295"/>
    </row>
    <row r="1619" spans="2:13" ht="15" x14ac:dyDescent="0.2">
      <c r="B1619" s="285"/>
      <c r="C1619" s="294"/>
      <c r="D1619" s="294"/>
      <c r="E1619" s="294"/>
      <c r="F1619" s="294"/>
      <c r="G1619" s="294"/>
      <c r="H1619" s="294"/>
      <c r="I1619" s="294"/>
      <c r="J1619" s="294"/>
      <c r="K1619" s="297"/>
      <c r="L1619" s="294"/>
      <c r="M1619" s="295"/>
    </row>
    <row r="1620" spans="2:13" ht="15" x14ac:dyDescent="0.2">
      <c r="B1620" s="285"/>
      <c r="C1620" s="294"/>
      <c r="D1620" s="294"/>
      <c r="E1620" s="294"/>
      <c r="F1620" s="294"/>
      <c r="G1620" s="294"/>
      <c r="H1620" s="294"/>
      <c r="I1620" s="294"/>
      <c r="J1620" s="294"/>
      <c r="K1620" s="297"/>
      <c r="L1620" s="294"/>
      <c r="M1620" s="295"/>
    </row>
    <row r="1621" spans="2:13" ht="15" x14ac:dyDescent="0.2">
      <c r="B1621" s="285"/>
      <c r="C1621" s="294"/>
      <c r="D1621" s="294"/>
      <c r="E1621" s="294"/>
      <c r="F1621" s="294"/>
      <c r="G1621" s="294"/>
      <c r="H1621" s="294"/>
      <c r="I1621" s="294"/>
      <c r="J1621" s="294"/>
      <c r="K1621" s="297"/>
      <c r="L1621" s="294"/>
      <c r="M1621" s="295"/>
    </row>
    <row r="1622" spans="2:13" ht="15" x14ac:dyDescent="0.2">
      <c r="B1622" s="285"/>
      <c r="C1622" s="294"/>
      <c r="D1622" s="294"/>
      <c r="E1622" s="294"/>
      <c r="F1622" s="294"/>
      <c r="G1622" s="294"/>
      <c r="H1622" s="294"/>
      <c r="I1622" s="294"/>
      <c r="J1622" s="294"/>
      <c r="K1622" s="297"/>
      <c r="L1622" s="294"/>
      <c r="M1622" s="295"/>
    </row>
    <row r="1623" spans="2:13" ht="15" x14ac:dyDescent="0.2">
      <c r="B1623" s="285"/>
      <c r="C1623" s="294"/>
      <c r="D1623" s="294"/>
      <c r="E1623" s="294"/>
      <c r="F1623" s="294"/>
      <c r="G1623" s="294"/>
      <c r="H1623" s="294"/>
      <c r="I1623" s="294"/>
      <c r="J1623" s="294"/>
      <c r="K1623" s="297"/>
      <c r="L1623" s="294"/>
      <c r="M1623" s="295"/>
    </row>
    <row r="1624" spans="2:13" ht="15" x14ac:dyDescent="0.2">
      <c r="B1624" s="285"/>
      <c r="C1624" s="294"/>
      <c r="D1624" s="294"/>
      <c r="E1624" s="294"/>
      <c r="F1624" s="294"/>
      <c r="G1624" s="294"/>
      <c r="H1624" s="294"/>
      <c r="I1624" s="294"/>
      <c r="J1624" s="294"/>
      <c r="K1624" s="297"/>
      <c r="L1624" s="294"/>
      <c r="M1624" s="295"/>
    </row>
    <row r="1625" spans="2:13" ht="15" x14ac:dyDescent="0.2">
      <c r="B1625" s="285"/>
      <c r="C1625" s="294"/>
      <c r="D1625" s="294"/>
      <c r="E1625" s="294"/>
      <c r="F1625" s="294"/>
      <c r="G1625" s="294"/>
      <c r="H1625" s="294"/>
      <c r="I1625" s="294"/>
      <c r="J1625" s="294"/>
      <c r="K1625" s="297"/>
      <c r="L1625" s="294"/>
      <c r="M1625" s="295"/>
    </row>
    <row r="1626" spans="2:13" ht="15" x14ac:dyDescent="0.2">
      <c r="B1626" s="285"/>
      <c r="C1626" s="294"/>
      <c r="D1626" s="294"/>
      <c r="E1626" s="294"/>
      <c r="F1626" s="294"/>
      <c r="G1626" s="294"/>
      <c r="H1626" s="294"/>
      <c r="I1626" s="294"/>
      <c r="J1626" s="294"/>
      <c r="K1626" s="297"/>
      <c r="L1626" s="294"/>
      <c r="M1626" s="295"/>
    </row>
    <row r="1627" spans="2:13" ht="15" x14ac:dyDescent="0.2">
      <c r="B1627" s="285"/>
      <c r="C1627" s="294"/>
      <c r="D1627" s="294"/>
      <c r="E1627" s="294"/>
      <c r="F1627" s="294"/>
      <c r="G1627" s="294"/>
      <c r="H1627" s="294"/>
      <c r="I1627" s="294"/>
      <c r="J1627" s="294"/>
      <c r="K1627" s="297"/>
      <c r="L1627" s="294"/>
      <c r="M1627" s="295"/>
    </row>
    <row r="1628" spans="2:13" ht="15" x14ac:dyDescent="0.2">
      <c r="B1628" s="285"/>
      <c r="C1628" s="294"/>
      <c r="D1628" s="294"/>
      <c r="E1628" s="294"/>
      <c r="F1628" s="294"/>
      <c r="G1628" s="294"/>
      <c r="H1628" s="294"/>
      <c r="I1628" s="294"/>
      <c r="J1628" s="294"/>
      <c r="K1628" s="297"/>
      <c r="L1628" s="294"/>
      <c r="M1628" s="295"/>
    </row>
    <row r="1629" spans="2:13" ht="15" x14ac:dyDescent="0.2">
      <c r="B1629" s="285"/>
      <c r="C1629" s="294"/>
      <c r="D1629" s="294"/>
      <c r="E1629" s="294"/>
      <c r="F1629" s="294"/>
      <c r="G1629" s="294"/>
      <c r="H1629" s="294"/>
      <c r="I1629" s="294"/>
      <c r="J1629" s="294"/>
      <c r="K1629" s="297"/>
      <c r="L1629" s="294"/>
      <c r="M1629" s="295"/>
    </row>
    <row r="1630" spans="2:13" ht="15" x14ac:dyDescent="0.2">
      <c r="B1630" s="285"/>
      <c r="C1630" s="294"/>
      <c r="D1630" s="294"/>
      <c r="E1630" s="294"/>
      <c r="F1630" s="294"/>
      <c r="G1630" s="294"/>
      <c r="H1630" s="294"/>
      <c r="I1630" s="294"/>
      <c r="J1630" s="294"/>
      <c r="K1630" s="297"/>
      <c r="L1630" s="294"/>
      <c r="M1630" s="295"/>
    </row>
    <row r="1631" spans="2:13" ht="15" x14ac:dyDescent="0.2">
      <c r="B1631" s="285"/>
      <c r="C1631" s="294"/>
      <c r="D1631" s="294"/>
      <c r="E1631" s="294"/>
      <c r="F1631" s="294"/>
      <c r="G1631" s="294"/>
      <c r="H1631" s="294"/>
      <c r="I1631" s="294"/>
      <c r="J1631" s="294"/>
      <c r="K1631" s="297"/>
      <c r="L1631" s="294"/>
      <c r="M1631" s="295"/>
    </row>
    <row r="1632" spans="2:13" ht="15" x14ac:dyDescent="0.2">
      <c r="B1632" s="285"/>
      <c r="C1632" s="294"/>
      <c r="D1632" s="294"/>
      <c r="E1632" s="294"/>
      <c r="F1632" s="294"/>
      <c r="G1632" s="294"/>
      <c r="H1632" s="294"/>
      <c r="I1632" s="294"/>
      <c r="J1632" s="294"/>
      <c r="K1632" s="297"/>
      <c r="L1632" s="294"/>
      <c r="M1632" s="295"/>
    </row>
    <row r="1633" spans="2:13" ht="15" x14ac:dyDescent="0.2">
      <c r="B1633" s="285"/>
      <c r="C1633" s="294"/>
      <c r="D1633" s="294"/>
      <c r="E1633" s="294"/>
      <c r="F1633" s="294"/>
      <c r="G1633" s="294"/>
      <c r="H1633" s="294"/>
      <c r="I1633" s="294"/>
      <c r="J1633" s="294"/>
      <c r="K1633" s="297"/>
      <c r="L1633" s="294"/>
      <c r="M1633" s="295"/>
    </row>
    <row r="1634" spans="2:13" ht="15" x14ac:dyDescent="0.2">
      <c r="B1634" s="285"/>
      <c r="C1634" s="294"/>
      <c r="D1634" s="294"/>
      <c r="E1634" s="294"/>
      <c r="F1634" s="294"/>
      <c r="G1634" s="294"/>
      <c r="H1634" s="294"/>
      <c r="I1634" s="294"/>
      <c r="J1634" s="294"/>
      <c r="K1634" s="297"/>
      <c r="L1634" s="294"/>
      <c r="M1634" s="295"/>
    </row>
    <row r="1635" spans="2:13" ht="15" x14ac:dyDescent="0.2">
      <c r="B1635" s="285"/>
      <c r="C1635" s="294"/>
      <c r="D1635" s="294"/>
      <c r="E1635" s="294"/>
      <c r="F1635" s="294"/>
      <c r="G1635" s="294"/>
      <c r="H1635" s="294"/>
      <c r="I1635" s="294"/>
      <c r="J1635" s="294"/>
      <c r="K1635" s="297"/>
      <c r="L1635" s="294"/>
      <c r="M1635" s="295"/>
    </row>
    <row r="1636" spans="2:13" ht="15" x14ac:dyDescent="0.2">
      <c r="B1636" s="285"/>
      <c r="C1636" s="294"/>
      <c r="D1636" s="294"/>
      <c r="E1636" s="294"/>
      <c r="F1636" s="294"/>
      <c r="G1636" s="294"/>
      <c r="H1636" s="294"/>
      <c r="I1636" s="294"/>
      <c r="J1636" s="294"/>
      <c r="K1636" s="297"/>
      <c r="L1636" s="294"/>
      <c r="M1636" s="295"/>
    </row>
    <row r="1637" spans="2:13" ht="15" x14ac:dyDescent="0.2">
      <c r="B1637" s="285"/>
      <c r="C1637" s="294"/>
      <c r="D1637" s="294"/>
      <c r="E1637" s="294"/>
      <c r="F1637" s="294"/>
      <c r="G1637" s="294"/>
      <c r="H1637" s="294"/>
      <c r="I1637" s="294"/>
      <c r="J1637" s="294"/>
      <c r="K1637" s="297"/>
      <c r="L1637" s="294"/>
      <c r="M1637" s="295"/>
    </row>
    <row r="1638" spans="2:13" ht="15" x14ac:dyDescent="0.2">
      <c r="B1638" s="285"/>
      <c r="C1638" s="294"/>
      <c r="D1638" s="294"/>
      <c r="E1638" s="294"/>
      <c r="F1638" s="294"/>
      <c r="G1638" s="294"/>
      <c r="H1638" s="294"/>
      <c r="I1638" s="294"/>
      <c r="J1638" s="294"/>
      <c r="K1638" s="297"/>
      <c r="L1638" s="294"/>
      <c r="M1638" s="295"/>
    </row>
    <row r="1639" spans="2:13" ht="15" x14ac:dyDescent="0.2">
      <c r="B1639" s="285"/>
      <c r="C1639" s="294"/>
      <c r="D1639" s="294"/>
      <c r="E1639" s="294"/>
      <c r="F1639" s="294"/>
      <c r="G1639" s="294"/>
      <c r="H1639" s="294"/>
      <c r="I1639" s="294"/>
      <c r="J1639" s="294"/>
      <c r="K1639" s="297"/>
      <c r="L1639" s="294"/>
      <c r="M1639" s="295"/>
    </row>
    <row r="1640" spans="2:13" ht="15" x14ac:dyDescent="0.2">
      <c r="B1640" s="285"/>
      <c r="C1640" s="294"/>
      <c r="D1640" s="294"/>
      <c r="E1640" s="294"/>
      <c r="F1640" s="294"/>
      <c r="G1640" s="294"/>
      <c r="H1640" s="294"/>
      <c r="I1640" s="294"/>
      <c r="J1640" s="294"/>
      <c r="K1640" s="297"/>
      <c r="L1640" s="294"/>
      <c r="M1640" s="295"/>
    </row>
    <row r="1641" spans="2:13" ht="15" x14ac:dyDescent="0.2">
      <c r="B1641" s="285"/>
      <c r="C1641" s="294"/>
      <c r="D1641" s="294"/>
      <c r="E1641" s="294"/>
      <c r="F1641" s="294"/>
      <c r="G1641" s="294"/>
      <c r="H1641" s="294"/>
      <c r="I1641" s="294"/>
      <c r="J1641" s="294"/>
      <c r="K1641" s="297"/>
      <c r="L1641" s="294"/>
      <c r="M1641" s="295"/>
    </row>
    <row r="1642" spans="2:13" ht="15" x14ac:dyDescent="0.2">
      <c r="B1642" s="285"/>
      <c r="C1642" s="294"/>
      <c r="D1642" s="294"/>
      <c r="E1642" s="294"/>
      <c r="F1642" s="294"/>
      <c r="G1642" s="294"/>
      <c r="H1642" s="294"/>
      <c r="I1642" s="294"/>
      <c r="J1642" s="294"/>
      <c r="K1642" s="297"/>
      <c r="L1642" s="294"/>
      <c r="M1642" s="295"/>
    </row>
    <row r="1643" spans="2:13" ht="15" x14ac:dyDescent="0.2">
      <c r="B1643" s="285"/>
      <c r="C1643" s="294"/>
      <c r="D1643" s="294"/>
      <c r="E1643" s="294"/>
      <c r="F1643" s="294"/>
      <c r="G1643" s="294"/>
      <c r="H1643" s="294"/>
      <c r="I1643" s="294"/>
      <c r="J1643" s="294"/>
      <c r="K1643" s="297"/>
      <c r="L1643" s="294"/>
      <c r="M1643" s="295"/>
    </row>
    <row r="1644" spans="2:13" ht="15" x14ac:dyDescent="0.2">
      <c r="B1644" s="285"/>
      <c r="C1644" s="294"/>
      <c r="D1644" s="294"/>
      <c r="E1644" s="294"/>
      <c r="F1644" s="294"/>
      <c r="G1644" s="294"/>
      <c r="H1644" s="294"/>
      <c r="I1644" s="294"/>
      <c r="J1644" s="294"/>
      <c r="K1644" s="297"/>
      <c r="L1644" s="294"/>
      <c r="M1644" s="295"/>
    </row>
    <row r="1645" spans="2:13" ht="15" x14ac:dyDescent="0.2">
      <c r="B1645" s="285"/>
      <c r="C1645" s="294"/>
      <c r="D1645" s="294"/>
      <c r="E1645" s="294"/>
      <c r="F1645" s="294"/>
      <c r="G1645" s="294"/>
      <c r="H1645" s="294"/>
      <c r="I1645" s="294"/>
      <c r="J1645" s="294"/>
      <c r="K1645" s="297"/>
      <c r="L1645" s="294"/>
      <c r="M1645" s="295"/>
    </row>
    <row r="1646" spans="2:13" ht="15" x14ac:dyDescent="0.2">
      <c r="B1646" s="285"/>
      <c r="C1646" s="294"/>
      <c r="D1646" s="294"/>
      <c r="E1646" s="294"/>
      <c r="F1646" s="294"/>
      <c r="G1646" s="294"/>
      <c r="H1646" s="294"/>
      <c r="I1646" s="294"/>
      <c r="J1646" s="294"/>
      <c r="K1646" s="297"/>
      <c r="L1646" s="294"/>
      <c r="M1646" s="295"/>
    </row>
    <row r="1647" spans="2:13" ht="15" x14ac:dyDescent="0.2">
      <c r="B1647" s="285"/>
      <c r="C1647" s="294"/>
      <c r="D1647" s="294"/>
      <c r="E1647" s="294"/>
      <c r="F1647" s="294"/>
      <c r="G1647" s="294"/>
      <c r="H1647" s="294"/>
      <c r="I1647" s="294"/>
      <c r="J1647" s="294"/>
      <c r="K1647" s="297"/>
      <c r="L1647" s="294"/>
      <c r="M1647" s="295"/>
    </row>
    <row r="1648" spans="2:13" ht="15" x14ac:dyDescent="0.2">
      <c r="B1648" s="285"/>
      <c r="C1648" s="294"/>
      <c r="D1648" s="294"/>
      <c r="E1648" s="294"/>
      <c r="F1648" s="294"/>
      <c r="G1648" s="294"/>
      <c r="H1648" s="294"/>
      <c r="I1648" s="294"/>
      <c r="J1648" s="294"/>
      <c r="K1648" s="297"/>
      <c r="L1648" s="294"/>
      <c r="M1648" s="295"/>
    </row>
    <row r="1649" spans="2:13" ht="15" x14ac:dyDescent="0.2">
      <c r="B1649" s="285"/>
      <c r="C1649" s="294"/>
      <c r="D1649" s="294"/>
      <c r="E1649" s="294"/>
      <c r="F1649" s="294"/>
      <c r="G1649" s="294"/>
      <c r="H1649" s="294"/>
      <c r="I1649" s="294"/>
      <c r="J1649" s="294"/>
      <c r="K1649" s="297"/>
      <c r="L1649" s="294"/>
      <c r="M1649" s="295"/>
    </row>
    <row r="1650" spans="2:13" ht="15" x14ac:dyDescent="0.2">
      <c r="B1650" s="285"/>
      <c r="C1650" s="294"/>
      <c r="D1650" s="294"/>
      <c r="E1650" s="294"/>
      <c r="F1650" s="294"/>
      <c r="G1650" s="294"/>
      <c r="H1650" s="294"/>
      <c r="I1650" s="294"/>
      <c r="J1650" s="294"/>
      <c r="K1650" s="297"/>
      <c r="L1650" s="294"/>
      <c r="M1650" s="295"/>
    </row>
    <row r="1651" spans="2:13" ht="15" x14ac:dyDescent="0.2">
      <c r="B1651" s="285"/>
      <c r="C1651" s="294"/>
      <c r="D1651" s="294"/>
      <c r="E1651" s="294"/>
      <c r="F1651" s="294"/>
      <c r="G1651" s="294"/>
      <c r="H1651" s="294"/>
      <c r="I1651" s="294"/>
      <c r="J1651" s="294"/>
      <c r="K1651" s="297"/>
      <c r="L1651" s="294"/>
      <c r="M1651" s="295"/>
    </row>
    <row r="1652" spans="2:13" ht="15" x14ac:dyDescent="0.2">
      <c r="B1652" s="285"/>
      <c r="C1652" s="294"/>
      <c r="D1652" s="294"/>
      <c r="E1652" s="294"/>
      <c r="F1652" s="294"/>
      <c r="G1652" s="294"/>
      <c r="H1652" s="294"/>
      <c r="I1652" s="294"/>
      <c r="J1652" s="294"/>
      <c r="K1652" s="297"/>
      <c r="L1652" s="294"/>
      <c r="M1652" s="295"/>
    </row>
    <row r="1653" spans="2:13" ht="15" x14ac:dyDescent="0.2">
      <c r="B1653" s="285"/>
      <c r="C1653" s="294"/>
      <c r="D1653" s="294"/>
      <c r="E1653" s="294"/>
      <c r="F1653" s="294"/>
      <c r="G1653" s="294"/>
      <c r="H1653" s="294"/>
      <c r="I1653" s="294"/>
      <c r="J1653" s="294"/>
      <c r="K1653" s="297"/>
      <c r="L1653" s="294"/>
      <c r="M1653" s="295"/>
    </row>
    <row r="1654" spans="2:13" ht="15" x14ac:dyDescent="0.2">
      <c r="B1654" s="285"/>
      <c r="C1654" s="294"/>
      <c r="D1654" s="294"/>
      <c r="E1654" s="294"/>
      <c r="F1654" s="294"/>
      <c r="G1654" s="294"/>
      <c r="H1654" s="294"/>
      <c r="I1654" s="294"/>
      <c r="J1654" s="294"/>
      <c r="K1654" s="297"/>
      <c r="L1654" s="294"/>
      <c r="M1654" s="295"/>
    </row>
    <row r="1655" spans="2:13" ht="15" x14ac:dyDescent="0.2">
      <c r="B1655" s="285"/>
      <c r="C1655" s="294"/>
      <c r="D1655" s="294"/>
      <c r="E1655" s="294"/>
      <c r="F1655" s="294"/>
      <c r="G1655" s="294"/>
      <c r="H1655" s="294"/>
      <c r="I1655" s="294"/>
      <c r="J1655" s="294"/>
      <c r="K1655" s="297"/>
      <c r="L1655" s="294"/>
      <c r="M1655" s="295"/>
    </row>
    <row r="1656" spans="2:13" ht="15" x14ac:dyDescent="0.2">
      <c r="B1656" s="285"/>
      <c r="C1656" s="294"/>
      <c r="D1656" s="294"/>
      <c r="E1656" s="294"/>
      <c r="F1656" s="294"/>
      <c r="G1656" s="294"/>
      <c r="H1656" s="294"/>
      <c r="I1656" s="294"/>
      <c r="J1656" s="294"/>
      <c r="K1656" s="297"/>
      <c r="L1656" s="294"/>
      <c r="M1656" s="295"/>
    </row>
    <row r="1657" spans="2:13" ht="15" x14ac:dyDescent="0.2">
      <c r="B1657" s="285"/>
      <c r="C1657" s="294"/>
      <c r="D1657" s="294"/>
      <c r="E1657" s="294"/>
      <c r="F1657" s="294"/>
      <c r="G1657" s="294"/>
      <c r="H1657" s="294"/>
      <c r="I1657" s="294"/>
      <c r="J1657" s="294"/>
      <c r="K1657" s="297"/>
      <c r="L1657" s="294"/>
      <c r="M1657" s="295"/>
    </row>
    <row r="1658" spans="2:13" ht="15" x14ac:dyDescent="0.2">
      <c r="B1658" s="285"/>
      <c r="C1658" s="294"/>
      <c r="D1658" s="294"/>
      <c r="E1658" s="294"/>
      <c r="F1658" s="294"/>
      <c r="G1658" s="294"/>
      <c r="H1658" s="294"/>
      <c r="I1658" s="294"/>
      <c r="J1658" s="294"/>
      <c r="K1658" s="297"/>
      <c r="L1658" s="294"/>
      <c r="M1658" s="295"/>
    </row>
    <row r="1659" spans="2:13" ht="15" x14ac:dyDescent="0.2">
      <c r="B1659" s="285"/>
      <c r="C1659" s="294"/>
      <c r="D1659" s="294"/>
      <c r="E1659" s="294"/>
      <c r="F1659" s="294"/>
      <c r="G1659" s="294"/>
      <c r="H1659" s="294"/>
      <c r="I1659" s="294"/>
      <c r="J1659" s="294"/>
      <c r="K1659" s="297"/>
      <c r="L1659" s="294"/>
      <c r="M1659" s="295"/>
    </row>
    <row r="1660" spans="2:13" ht="15" x14ac:dyDescent="0.2">
      <c r="B1660" s="285"/>
      <c r="C1660" s="294"/>
      <c r="D1660" s="294"/>
      <c r="E1660" s="294"/>
      <c r="F1660" s="294"/>
      <c r="G1660" s="294"/>
      <c r="H1660" s="294"/>
      <c r="I1660" s="294"/>
      <c r="J1660" s="294"/>
      <c r="K1660" s="297"/>
      <c r="L1660" s="294"/>
      <c r="M1660" s="295"/>
    </row>
    <row r="1661" spans="2:13" ht="15" x14ac:dyDescent="0.2">
      <c r="B1661" s="285"/>
      <c r="C1661" s="294"/>
      <c r="D1661" s="294"/>
      <c r="E1661" s="294"/>
      <c r="F1661" s="294"/>
      <c r="G1661" s="294"/>
      <c r="H1661" s="294"/>
      <c r="I1661" s="294"/>
      <c r="J1661" s="294"/>
      <c r="K1661" s="297"/>
      <c r="L1661" s="294"/>
      <c r="M1661" s="295"/>
    </row>
    <row r="1662" spans="2:13" ht="15" x14ac:dyDescent="0.2">
      <c r="B1662" s="285"/>
      <c r="C1662" s="294"/>
      <c r="D1662" s="294"/>
      <c r="E1662" s="294"/>
      <c r="F1662" s="294"/>
      <c r="G1662" s="294"/>
      <c r="H1662" s="294"/>
      <c r="I1662" s="294"/>
      <c r="J1662" s="294"/>
      <c r="K1662" s="297"/>
      <c r="L1662" s="294"/>
      <c r="M1662" s="295"/>
    </row>
    <row r="1663" spans="2:13" ht="15" x14ac:dyDescent="0.2">
      <c r="B1663" s="285"/>
      <c r="C1663" s="294"/>
      <c r="D1663" s="294"/>
      <c r="E1663" s="294"/>
      <c r="F1663" s="294"/>
      <c r="G1663" s="294"/>
      <c r="H1663" s="294"/>
      <c r="I1663" s="294"/>
      <c r="J1663" s="294"/>
      <c r="K1663" s="297"/>
      <c r="L1663" s="294"/>
      <c r="M1663" s="295"/>
    </row>
    <row r="1664" spans="2:13" ht="15" x14ac:dyDescent="0.2">
      <c r="B1664" s="285"/>
      <c r="C1664" s="294"/>
      <c r="D1664" s="294"/>
      <c r="E1664" s="294"/>
      <c r="F1664" s="294"/>
      <c r="G1664" s="294"/>
      <c r="H1664" s="294"/>
      <c r="I1664" s="294"/>
      <c r="J1664" s="294"/>
      <c r="K1664" s="297"/>
      <c r="L1664" s="294"/>
      <c r="M1664" s="295"/>
    </row>
    <row r="1665" spans="2:13" ht="15" x14ac:dyDescent="0.2">
      <c r="B1665" s="285"/>
      <c r="C1665" s="294"/>
      <c r="D1665" s="294"/>
      <c r="E1665" s="294"/>
      <c r="F1665" s="294"/>
      <c r="G1665" s="294"/>
      <c r="H1665" s="294"/>
      <c r="I1665" s="294"/>
      <c r="J1665" s="294"/>
      <c r="K1665" s="297"/>
      <c r="L1665" s="294"/>
      <c r="M1665" s="295"/>
    </row>
    <row r="1666" spans="2:13" ht="15" x14ac:dyDescent="0.2">
      <c r="B1666" s="285"/>
      <c r="C1666" s="294"/>
      <c r="D1666" s="294"/>
      <c r="E1666" s="294"/>
      <c r="F1666" s="294"/>
      <c r="G1666" s="294"/>
      <c r="H1666" s="294"/>
      <c r="I1666" s="294"/>
      <c r="J1666" s="294"/>
      <c r="K1666" s="297"/>
      <c r="L1666" s="294"/>
      <c r="M1666" s="295"/>
    </row>
    <row r="1667" spans="2:13" ht="15" x14ac:dyDescent="0.2">
      <c r="B1667" s="285"/>
      <c r="C1667" s="294"/>
      <c r="D1667" s="294"/>
      <c r="E1667" s="294"/>
      <c r="F1667" s="294"/>
      <c r="G1667" s="294"/>
      <c r="H1667" s="294"/>
      <c r="I1667" s="294"/>
      <c r="J1667" s="294"/>
      <c r="K1667" s="297"/>
      <c r="L1667" s="294"/>
      <c r="M1667" s="295"/>
    </row>
    <row r="1668" spans="2:13" ht="15" x14ac:dyDescent="0.2">
      <c r="B1668" s="285"/>
      <c r="C1668" s="294"/>
      <c r="D1668" s="294"/>
      <c r="E1668" s="294"/>
      <c r="F1668" s="294"/>
      <c r="G1668" s="294"/>
      <c r="H1668" s="294"/>
      <c r="I1668" s="294"/>
      <c r="J1668" s="294"/>
      <c r="K1668" s="297"/>
      <c r="L1668" s="294"/>
      <c r="M1668" s="295"/>
    </row>
    <row r="1669" spans="2:13" ht="15" x14ac:dyDescent="0.2">
      <c r="B1669" s="285"/>
      <c r="C1669" s="294"/>
      <c r="D1669" s="294"/>
      <c r="E1669" s="294"/>
      <c r="F1669" s="294"/>
      <c r="G1669" s="294"/>
      <c r="H1669" s="294"/>
      <c r="I1669" s="294"/>
      <c r="J1669" s="294"/>
      <c r="K1669" s="297"/>
      <c r="L1669" s="294"/>
      <c r="M1669" s="295"/>
    </row>
    <row r="1670" spans="2:13" ht="15" x14ac:dyDescent="0.2">
      <c r="B1670" s="285"/>
      <c r="C1670" s="294"/>
      <c r="D1670" s="294"/>
      <c r="E1670" s="294"/>
      <c r="F1670" s="294"/>
      <c r="G1670" s="294"/>
      <c r="H1670" s="294"/>
      <c r="I1670" s="294"/>
      <c r="J1670" s="294"/>
      <c r="K1670" s="297"/>
      <c r="L1670" s="294"/>
      <c r="M1670" s="295"/>
    </row>
    <row r="1671" spans="2:13" ht="15" x14ac:dyDescent="0.2">
      <c r="B1671" s="285"/>
      <c r="C1671" s="294"/>
      <c r="D1671" s="294"/>
      <c r="E1671" s="294"/>
      <c r="F1671" s="294"/>
      <c r="G1671" s="294"/>
      <c r="H1671" s="294"/>
      <c r="I1671" s="294"/>
      <c r="J1671" s="294"/>
      <c r="K1671" s="297"/>
      <c r="L1671" s="294"/>
      <c r="M1671" s="295"/>
    </row>
    <row r="1672" spans="2:13" ht="15" x14ac:dyDescent="0.2">
      <c r="B1672" s="285"/>
      <c r="C1672" s="294"/>
      <c r="D1672" s="294"/>
      <c r="E1672" s="294"/>
      <c r="F1672" s="294"/>
      <c r="G1672" s="294"/>
      <c r="H1672" s="294"/>
      <c r="I1672" s="294"/>
      <c r="J1672" s="294"/>
      <c r="K1672" s="297"/>
      <c r="L1672" s="294"/>
      <c r="M1672" s="295"/>
    </row>
    <row r="1673" spans="2:13" ht="15" x14ac:dyDescent="0.2">
      <c r="B1673" s="285"/>
      <c r="C1673" s="294"/>
      <c r="D1673" s="294"/>
      <c r="E1673" s="294"/>
      <c r="F1673" s="294"/>
      <c r="G1673" s="294"/>
      <c r="H1673" s="294"/>
      <c r="I1673" s="294"/>
      <c r="J1673" s="294"/>
      <c r="K1673" s="297"/>
      <c r="L1673" s="294"/>
      <c r="M1673" s="295"/>
    </row>
    <row r="1674" spans="2:13" ht="15" x14ac:dyDescent="0.2">
      <c r="B1674" s="285"/>
      <c r="C1674" s="294"/>
      <c r="D1674" s="294"/>
      <c r="E1674" s="294"/>
      <c r="F1674" s="294"/>
      <c r="G1674" s="294"/>
      <c r="H1674" s="294"/>
      <c r="I1674" s="294"/>
      <c r="J1674" s="294"/>
      <c r="K1674" s="297"/>
      <c r="L1674" s="294"/>
      <c r="M1674" s="295"/>
    </row>
    <row r="1675" spans="2:13" ht="15" x14ac:dyDescent="0.2">
      <c r="B1675" s="285"/>
      <c r="C1675" s="294"/>
      <c r="D1675" s="294"/>
      <c r="E1675" s="294"/>
      <c r="F1675" s="294"/>
      <c r="G1675" s="294"/>
      <c r="H1675" s="294"/>
      <c r="I1675" s="294"/>
      <c r="J1675" s="294"/>
      <c r="K1675" s="297"/>
      <c r="L1675" s="294"/>
      <c r="M1675" s="295"/>
    </row>
    <row r="1676" spans="2:13" ht="15" x14ac:dyDescent="0.2">
      <c r="B1676" s="285"/>
      <c r="C1676" s="294"/>
      <c r="D1676" s="294"/>
      <c r="E1676" s="294"/>
      <c r="F1676" s="294"/>
      <c r="G1676" s="294"/>
      <c r="H1676" s="294"/>
      <c r="I1676" s="294"/>
      <c r="J1676" s="294"/>
      <c r="K1676" s="297"/>
      <c r="L1676" s="294"/>
      <c r="M1676" s="295"/>
    </row>
    <row r="1677" spans="2:13" ht="15" x14ac:dyDescent="0.2">
      <c r="B1677" s="285"/>
      <c r="C1677" s="294"/>
      <c r="D1677" s="294"/>
      <c r="E1677" s="294"/>
      <c r="F1677" s="294"/>
      <c r="G1677" s="294"/>
      <c r="H1677" s="294"/>
      <c r="I1677" s="294"/>
      <c r="J1677" s="294"/>
      <c r="K1677" s="297"/>
      <c r="L1677" s="294"/>
      <c r="M1677" s="295"/>
    </row>
    <row r="1678" spans="2:13" ht="15" x14ac:dyDescent="0.2">
      <c r="B1678" s="285"/>
      <c r="C1678" s="294"/>
      <c r="D1678" s="294"/>
      <c r="E1678" s="294"/>
      <c r="F1678" s="294"/>
      <c r="G1678" s="294"/>
      <c r="H1678" s="294"/>
      <c r="I1678" s="294"/>
      <c r="J1678" s="294"/>
      <c r="K1678" s="297"/>
      <c r="L1678" s="294"/>
      <c r="M1678" s="295"/>
    </row>
    <row r="1679" spans="2:13" ht="15" x14ac:dyDescent="0.2">
      <c r="B1679" s="285"/>
      <c r="C1679" s="294"/>
      <c r="D1679" s="294"/>
      <c r="E1679" s="294"/>
      <c r="F1679" s="294"/>
      <c r="G1679" s="294"/>
      <c r="H1679" s="294"/>
      <c r="I1679" s="294"/>
      <c r="J1679" s="294"/>
      <c r="K1679" s="297"/>
      <c r="L1679" s="294"/>
      <c r="M1679" s="295"/>
    </row>
    <row r="1680" spans="2:13" ht="15" x14ac:dyDescent="0.2">
      <c r="B1680" s="285"/>
      <c r="C1680" s="294"/>
      <c r="D1680" s="294"/>
      <c r="E1680" s="294"/>
      <c r="F1680" s="294"/>
      <c r="G1680" s="294"/>
      <c r="H1680" s="294"/>
      <c r="I1680" s="294"/>
      <c r="J1680" s="294"/>
      <c r="K1680" s="297"/>
      <c r="L1680" s="294"/>
      <c r="M1680" s="295"/>
    </row>
    <row r="1681" spans="2:13" ht="15" x14ac:dyDescent="0.2">
      <c r="B1681" s="285"/>
      <c r="C1681" s="294"/>
      <c r="D1681" s="294"/>
      <c r="E1681" s="294"/>
      <c r="F1681" s="294"/>
      <c r="G1681" s="294"/>
      <c r="H1681" s="294"/>
      <c r="I1681" s="294"/>
      <c r="J1681" s="294"/>
      <c r="K1681" s="297"/>
      <c r="L1681" s="294"/>
      <c r="M1681" s="295"/>
    </row>
    <row r="1682" spans="2:13" ht="15" x14ac:dyDescent="0.2">
      <c r="B1682" s="285"/>
      <c r="C1682" s="294"/>
      <c r="D1682" s="294"/>
      <c r="E1682" s="294"/>
      <c r="F1682" s="294"/>
      <c r="G1682" s="294"/>
      <c r="H1682" s="294"/>
      <c r="I1682" s="294"/>
      <c r="J1682" s="294"/>
      <c r="K1682" s="297"/>
      <c r="L1682" s="294"/>
      <c r="M1682" s="295"/>
    </row>
    <row r="1683" spans="2:13" ht="15" x14ac:dyDescent="0.2">
      <c r="B1683" s="285"/>
      <c r="C1683" s="294"/>
      <c r="D1683" s="294"/>
      <c r="E1683" s="294"/>
      <c r="F1683" s="294"/>
      <c r="G1683" s="294"/>
      <c r="H1683" s="294"/>
      <c r="I1683" s="294"/>
      <c r="J1683" s="294"/>
      <c r="K1683" s="297"/>
      <c r="L1683" s="294"/>
      <c r="M1683" s="295"/>
    </row>
    <row r="1684" spans="2:13" ht="15" x14ac:dyDescent="0.2">
      <c r="B1684" s="285"/>
      <c r="C1684" s="294"/>
      <c r="D1684" s="294"/>
      <c r="E1684" s="294"/>
      <c r="F1684" s="294"/>
      <c r="G1684" s="294"/>
      <c r="H1684" s="294"/>
      <c r="I1684" s="294"/>
      <c r="J1684" s="294"/>
      <c r="K1684" s="297"/>
      <c r="L1684" s="294"/>
      <c r="M1684" s="295"/>
    </row>
    <row r="1685" spans="2:13" ht="15" x14ac:dyDescent="0.2">
      <c r="B1685" s="285"/>
      <c r="C1685" s="294"/>
      <c r="D1685" s="294"/>
      <c r="E1685" s="294"/>
      <c r="F1685" s="294"/>
      <c r="G1685" s="294"/>
      <c r="H1685" s="294"/>
      <c r="I1685" s="294"/>
      <c r="J1685" s="294"/>
      <c r="K1685" s="297"/>
      <c r="L1685" s="294"/>
      <c r="M1685" s="295"/>
    </row>
    <row r="1686" spans="2:13" ht="15" x14ac:dyDescent="0.2">
      <c r="B1686" s="285"/>
      <c r="C1686" s="294"/>
      <c r="D1686" s="294"/>
      <c r="E1686" s="294"/>
      <c r="F1686" s="294"/>
      <c r="G1686" s="294"/>
      <c r="H1686" s="294"/>
      <c r="I1686" s="294"/>
      <c r="J1686" s="294"/>
      <c r="K1686" s="297"/>
      <c r="L1686" s="294"/>
      <c r="M1686" s="295"/>
    </row>
    <row r="1687" spans="2:13" ht="15" x14ac:dyDescent="0.2">
      <c r="B1687" s="285"/>
      <c r="C1687" s="294"/>
      <c r="D1687" s="294"/>
      <c r="E1687" s="294"/>
      <c r="F1687" s="294"/>
      <c r="G1687" s="294"/>
      <c r="H1687" s="294"/>
      <c r="I1687" s="294"/>
      <c r="J1687" s="294"/>
      <c r="K1687" s="297"/>
      <c r="L1687" s="294"/>
      <c r="M1687" s="295"/>
    </row>
    <row r="1688" spans="2:13" ht="15" x14ac:dyDescent="0.2">
      <c r="B1688" s="285"/>
      <c r="C1688" s="294"/>
      <c r="D1688" s="294"/>
      <c r="E1688" s="294"/>
      <c r="F1688" s="294"/>
      <c r="G1688" s="294"/>
      <c r="H1688" s="294"/>
      <c r="I1688" s="294"/>
      <c r="J1688" s="294"/>
      <c r="K1688" s="297"/>
      <c r="L1688" s="294"/>
      <c r="M1688" s="295"/>
    </row>
    <row r="1689" spans="2:13" ht="15" x14ac:dyDescent="0.2">
      <c r="B1689" s="285"/>
      <c r="C1689" s="294"/>
      <c r="D1689" s="294"/>
      <c r="E1689" s="294"/>
      <c r="F1689" s="294"/>
      <c r="G1689" s="294"/>
      <c r="H1689" s="294"/>
      <c r="I1689" s="294"/>
      <c r="J1689" s="294"/>
      <c r="K1689" s="297"/>
      <c r="L1689" s="294"/>
      <c r="M1689" s="295"/>
    </row>
    <row r="1690" spans="2:13" ht="15" x14ac:dyDescent="0.2">
      <c r="B1690" s="285"/>
      <c r="C1690" s="294"/>
      <c r="D1690" s="294"/>
      <c r="E1690" s="294"/>
      <c r="F1690" s="294"/>
      <c r="G1690" s="294"/>
      <c r="H1690" s="294"/>
      <c r="I1690" s="294"/>
      <c r="J1690" s="294"/>
      <c r="K1690" s="297"/>
      <c r="L1690" s="294"/>
      <c r="M1690" s="295"/>
    </row>
    <row r="1691" spans="2:13" ht="15" x14ac:dyDescent="0.2">
      <c r="B1691" s="285"/>
      <c r="C1691" s="294"/>
      <c r="D1691" s="294"/>
      <c r="E1691" s="294"/>
      <c r="F1691" s="294"/>
      <c r="G1691" s="294"/>
      <c r="H1691" s="294"/>
      <c r="I1691" s="294"/>
      <c r="J1691" s="294"/>
      <c r="K1691" s="297"/>
      <c r="L1691" s="294"/>
      <c r="M1691" s="295"/>
    </row>
    <row r="1692" spans="2:13" ht="15" x14ac:dyDescent="0.2">
      <c r="B1692" s="285"/>
      <c r="C1692" s="294"/>
      <c r="D1692" s="294"/>
      <c r="E1692" s="294"/>
      <c r="F1692" s="294"/>
      <c r="G1692" s="294"/>
      <c r="H1692" s="294"/>
      <c r="I1692" s="294"/>
      <c r="J1692" s="294"/>
      <c r="K1692" s="297"/>
      <c r="L1692" s="294"/>
      <c r="M1692" s="295"/>
    </row>
    <row r="1693" spans="2:13" ht="15" x14ac:dyDescent="0.2">
      <c r="B1693" s="285"/>
      <c r="C1693" s="294"/>
      <c r="D1693" s="294"/>
      <c r="E1693" s="294"/>
      <c r="F1693" s="294"/>
      <c r="G1693" s="294"/>
      <c r="H1693" s="294"/>
      <c r="I1693" s="294"/>
      <c r="J1693" s="294"/>
      <c r="K1693" s="297"/>
      <c r="L1693" s="294"/>
      <c r="M1693" s="295"/>
    </row>
    <row r="1694" spans="2:13" ht="15" x14ac:dyDescent="0.2">
      <c r="B1694" s="285"/>
      <c r="C1694" s="294"/>
      <c r="D1694" s="294"/>
      <c r="E1694" s="294"/>
      <c r="F1694" s="294"/>
      <c r="G1694" s="294"/>
      <c r="H1694" s="294"/>
      <c r="I1694" s="294"/>
      <c r="J1694" s="294"/>
      <c r="K1694" s="297"/>
      <c r="L1694" s="294"/>
      <c r="M1694" s="295"/>
    </row>
    <row r="1695" spans="2:13" ht="15" x14ac:dyDescent="0.2">
      <c r="B1695" s="285"/>
      <c r="C1695" s="294"/>
      <c r="D1695" s="294"/>
      <c r="E1695" s="294"/>
      <c r="F1695" s="294"/>
      <c r="G1695" s="294"/>
      <c r="H1695" s="294"/>
      <c r="I1695" s="294"/>
      <c r="J1695" s="294"/>
      <c r="K1695" s="297"/>
      <c r="L1695" s="294"/>
      <c r="M1695" s="295"/>
    </row>
    <row r="1696" spans="2:13" ht="15" x14ac:dyDescent="0.2">
      <c r="B1696" s="285"/>
      <c r="C1696" s="294"/>
      <c r="D1696" s="294"/>
      <c r="E1696" s="294"/>
      <c r="F1696" s="294"/>
      <c r="G1696" s="294"/>
      <c r="H1696" s="294"/>
      <c r="I1696" s="294"/>
      <c r="J1696" s="294"/>
      <c r="K1696" s="297"/>
      <c r="L1696" s="294"/>
      <c r="M1696" s="295"/>
    </row>
    <row r="1697" spans="2:13" ht="15" x14ac:dyDescent="0.2">
      <c r="B1697" s="285"/>
      <c r="C1697" s="294"/>
      <c r="D1697" s="294"/>
      <c r="E1697" s="294"/>
      <c r="F1697" s="294"/>
      <c r="G1697" s="294"/>
      <c r="H1697" s="294"/>
      <c r="I1697" s="294"/>
      <c r="J1697" s="294"/>
      <c r="K1697" s="297"/>
      <c r="L1697" s="294"/>
      <c r="M1697" s="295"/>
    </row>
    <row r="1698" spans="2:13" ht="15" x14ac:dyDescent="0.2">
      <c r="B1698" s="285"/>
      <c r="C1698" s="294"/>
      <c r="D1698" s="294"/>
      <c r="E1698" s="294"/>
      <c r="F1698" s="294"/>
      <c r="G1698" s="294"/>
      <c r="H1698" s="294"/>
      <c r="I1698" s="294"/>
      <c r="J1698" s="294"/>
      <c r="K1698" s="297"/>
      <c r="L1698" s="294"/>
      <c r="M1698" s="295"/>
    </row>
    <row r="1699" spans="2:13" ht="15" x14ac:dyDescent="0.2">
      <c r="B1699" s="285"/>
      <c r="C1699" s="294"/>
      <c r="D1699" s="294"/>
      <c r="E1699" s="294"/>
      <c r="F1699" s="294"/>
      <c r="G1699" s="294"/>
      <c r="H1699" s="294"/>
      <c r="I1699" s="294"/>
      <c r="J1699" s="294"/>
      <c r="K1699" s="297"/>
      <c r="L1699" s="294"/>
      <c r="M1699" s="295"/>
    </row>
    <row r="1700" spans="2:13" ht="15" x14ac:dyDescent="0.2">
      <c r="B1700" s="285"/>
      <c r="C1700" s="294"/>
      <c r="D1700" s="294"/>
      <c r="E1700" s="294"/>
      <c r="F1700" s="294"/>
      <c r="G1700" s="294"/>
      <c r="H1700" s="294"/>
      <c r="I1700" s="294"/>
      <c r="J1700" s="294"/>
      <c r="K1700" s="297"/>
      <c r="L1700" s="294"/>
      <c r="M1700" s="295"/>
    </row>
    <row r="1701" spans="2:13" ht="15" x14ac:dyDescent="0.2">
      <c r="B1701" s="285"/>
      <c r="C1701" s="294"/>
      <c r="D1701" s="294"/>
      <c r="E1701" s="294"/>
      <c r="F1701" s="294"/>
      <c r="G1701" s="294"/>
      <c r="H1701" s="294"/>
      <c r="I1701" s="294"/>
      <c r="J1701" s="294"/>
      <c r="K1701" s="297"/>
      <c r="L1701" s="294"/>
      <c r="M1701" s="295"/>
    </row>
    <row r="1702" spans="2:13" ht="15" x14ac:dyDescent="0.2">
      <c r="B1702" s="285"/>
      <c r="C1702" s="294"/>
      <c r="D1702" s="294"/>
      <c r="E1702" s="294"/>
      <c r="F1702" s="294"/>
      <c r="G1702" s="294"/>
      <c r="H1702" s="294"/>
      <c r="I1702" s="294"/>
      <c r="J1702" s="294"/>
      <c r="K1702" s="297"/>
      <c r="L1702" s="294"/>
      <c r="M1702" s="295"/>
    </row>
    <row r="1703" spans="2:13" ht="15" x14ac:dyDescent="0.2">
      <c r="B1703" s="285"/>
      <c r="C1703" s="294"/>
      <c r="D1703" s="294"/>
      <c r="E1703" s="294"/>
      <c r="F1703" s="294"/>
      <c r="G1703" s="294"/>
      <c r="H1703" s="294"/>
      <c r="I1703" s="294"/>
      <c r="J1703" s="294"/>
      <c r="K1703" s="297"/>
      <c r="L1703" s="294"/>
      <c r="M1703" s="295"/>
    </row>
    <row r="1704" spans="2:13" ht="15" x14ac:dyDescent="0.2">
      <c r="B1704" s="285"/>
      <c r="C1704" s="294"/>
      <c r="D1704" s="294"/>
      <c r="E1704" s="294"/>
      <c r="F1704" s="294"/>
      <c r="G1704" s="294"/>
      <c r="H1704" s="294"/>
      <c r="I1704" s="294"/>
      <c r="J1704" s="294"/>
      <c r="K1704" s="297"/>
      <c r="L1704" s="294"/>
      <c r="M1704" s="295"/>
    </row>
    <row r="1705" spans="2:13" ht="15" x14ac:dyDescent="0.2">
      <c r="B1705" s="285"/>
      <c r="C1705" s="294"/>
      <c r="D1705" s="294"/>
      <c r="E1705" s="294"/>
      <c r="F1705" s="294"/>
      <c r="G1705" s="294"/>
      <c r="H1705" s="294"/>
      <c r="I1705" s="294"/>
      <c r="J1705" s="294"/>
      <c r="K1705" s="297"/>
      <c r="L1705" s="294"/>
      <c r="M1705" s="295"/>
    </row>
    <row r="1706" spans="2:13" ht="15" x14ac:dyDescent="0.2">
      <c r="B1706" s="285"/>
      <c r="C1706" s="294"/>
      <c r="D1706" s="294"/>
      <c r="E1706" s="294"/>
      <c r="F1706" s="294"/>
      <c r="G1706" s="294"/>
      <c r="H1706" s="294"/>
      <c r="I1706" s="294"/>
      <c r="J1706" s="294"/>
      <c r="K1706" s="297"/>
      <c r="L1706" s="294"/>
      <c r="M1706" s="295"/>
    </row>
    <row r="1707" spans="2:13" ht="15" x14ac:dyDescent="0.2">
      <c r="B1707" s="285"/>
      <c r="C1707" s="294"/>
      <c r="D1707" s="294"/>
      <c r="E1707" s="294"/>
      <c r="F1707" s="294"/>
      <c r="G1707" s="294"/>
      <c r="H1707" s="294"/>
      <c r="I1707" s="294"/>
      <c r="J1707" s="294"/>
      <c r="K1707" s="297"/>
      <c r="L1707" s="294"/>
      <c r="M1707" s="295"/>
    </row>
    <row r="1708" spans="2:13" ht="15" x14ac:dyDescent="0.2">
      <c r="B1708" s="285"/>
      <c r="C1708" s="294"/>
      <c r="D1708" s="294"/>
      <c r="E1708" s="294"/>
      <c r="F1708" s="294"/>
      <c r="G1708" s="294"/>
      <c r="H1708" s="294"/>
      <c r="I1708" s="294"/>
      <c r="J1708" s="294"/>
      <c r="K1708" s="297"/>
      <c r="L1708" s="294"/>
      <c r="M1708" s="295"/>
    </row>
    <row r="1709" spans="2:13" ht="15" x14ac:dyDescent="0.2">
      <c r="B1709" s="285"/>
      <c r="C1709" s="294"/>
      <c r="D1709" s="294"/>
      <c r="E1709" s="294"/>
      <c r="F1709" s="294"/>
      <c r="G1709" s="294"/>
      <c r="H1709" s="294"/>
      <c r="I1709" s="294"/>
      <c r="J1709" s="294"/>
      <c r="K1709" s="297"/>
      <c r="L1709" s="294"/>
      <c r="M1709" s="295"/>
    </row>
    <row r="1710" spans="2:13" ht="15" x14ac:dyDescent="0.2">
      <c r="B1710" s="285"/>
      <c r="C1710" s="294"/>
      <c r="D1710" s="294"/>
      <c r="E1710" s="294"/>
      <c r="F1710" s="294"/>
      <c r="G1710" s="294"/>
      <c r="H1710" s="294"/>
      <c r="I1710" s="294"/>
      <c r="J1710" s="294"/>
      <c r="K1710" s="297"/>
      <c r="L1710" s="294"/>
      <c r="M1710" s="295"/>
    </row>
    <row r="1711" spans="2:13" ht="15" x14ac:dyDescent="0.2">
      <c r="B1711" s="285"/>
      <c r="C1711" s="294"/>
      <c r="D1711" s="294"/>
      <c r="E1711" s="294"/>
      <c r="F1711" s="294"/>
      <c r="G1711" s="294"/>
      <c r="H1711" s="294"/>
      <c r="I1711" s="294"/>
      <c r="J1711" s="294"/>
      <c r="K1711" s="297"/>
      <c r="L1711" s="294"/>
      <c r="M1711" s="295"/>
    </row>
    <row r="1712" spans="2:13" ht="15" x14ac:dyDescent="0.2">
      <c r="B1712" s="285"/>
      <c r="C1712" s="294"/>
      <c r="D1712" s="294"/>
      <c r="E1712" s="294"/>
      <c r="F1712" s="294"/>
      <c r="G1712" s="294"/>
      <c r="H1712" s="294"/>
      <c r="I1712" s="294"/>
      <c r="J1712" s="294"/>
      <c r="K1712" s="297"/>
      <c r="L1712" s="294"/>
      <c r="M1712" s="295"/>
    </row>
    <row r="1713" spans="2:13" ht="15" x14ac:dyDescent="0.2">
      <c r="B1713" s="285"/>
      <c r="C1713" s="294"/>
      <c r="D1713" s="294"/>
      <c r="E1713" s="294"/>
      <c r="F1713" s="294"/>
      <c r="G1713" s="294"/>
      <c r="H1713" s="294"/>
      <c r="I1713" s="294"/>
      <c r="J1713" s="294"/>
      <c r="K1713" s="297"/>
      <c r="L1713" s="294"/>
      <c r="M1713" s="295"/>
    </row>
    <row r="1714" spans="2:13" ht="15" x14ac:dyDescent="0.2">
      <c r="B1714" s="285"/>
      <c r="C1714" s="294"/>
      <c r="D1714" s="294"/>
      <c r="E1714" s="294"/>
      <c r="F1714" s="294"/>
      <c r="G1714" s="294"/>
      <c r="H1714" s="294"/>
      <c r="I1714" s="294"/>
      <c r="J1714" s="294"/>
      <c r="K1714" s="297"/>
      <c r="L1714" s="294"/>
      <c r="M1714" s="295"/>
    </row>
    <row r="1715" spans="2:13" ht="15" x14ac:dyDescent="0.2">
      <c r="B1715" s="285"/>
      <c r="C1715" s="294"/>
      <c r="D1715" s="294"/>
      <c r="E1715" s="294"/>
      <c r="F1715" s="294"/>
      <c r="G1715" s="294"/>
      <c r="H1715" s="294"/>
      <c r="I1715" s="294"/>
      <c r="J1715" s="294"/>
      <c r="K1715" s="297"/>
      <c r="L1715" s="294"/>
      <c r="M1715" s="295"/>
    </row>
    <row r="1716" spans="2:13" ht="15" x14ac:dyDescent="0.2">
      <c r="B1716" s="285"/>
      <c r="C1716" s="294"/>
      <c r="D1716" s="294"/>
      <c r="E1716" s="294"/>
      <c r="F1716" s="294"/>
      <c r="G1716" s="294"/>
      <c r="H1716" s="294"/>
      <c r="I1716" s="294"/>
      <c r="J1716" s="294"/>
      <c r="K1716" s="297"/>
      <c r="L1716" s="294"/>
      <c r="M1716" s="295"/>
    </row>
    <row r="1717" spans="2:13" ht="15" x14ac:dyDescent="0.2">
      <c r="B1717" s="285"/>
      <c r="C1717" s="294"/>
      <c r="D1717" s="294"/>
      <c r="E1717" s="294"/>
      <c r="F1717" s="294"/>
      <c r="G1717" s="294"/>
      <c r="H1717" s="294"/>
      <c r="I1717" s="294"/>
      <c r="J1717" s="294"/>
      <c r="K1717" s="297"/>
      <c r="L1717" s="294"/>
      <c r="M1717" s="295"/>
    </row>
    <row r="1718" spans="2:13" ht="15" x14ac:dyDescent="0.2">
      <c r="B1718" s="285"/>
      <c r="C1718" s="294"/>
      <c r="D1718" s="294"/>
      <c r="E1718" s="294"/>
      <c r="F1718" s="294"/>
      <c r="G1718" s="294"/>
      <c r="H1718" s="294"/>
      <c r="I1718" s="294"/>
      <c r="J1718" s="294"/>
      <c r="K1718" s="297"/>
      <c r="L1718" s="294"/>
      <c r="M1718" s="295"/>
    </row>
    <row r="1719" spans="2:13" ht="15" x14ac:dyDescent="0.2">
      <c r="B1719" s="285"/>
      <c r="C1719" s="294"/>
      <c r="D1719" s="294"/>
      <c r="E1719" s="294"/>
      <c r="F1719" s="294"/>
      <c r="G1719" s="294"/>
      <c r="H1719" s="294"/>
      <c r="I1719" s="294"/>
      <c r="J1719" s="294"/>
      <c r="K1719" s="297"/>
      <c r="L1719" s="294"/>
      <c r="M1719" s="295"/>
    </row>
    <row r="1720" spans="2:13" ht="15" x14ac:dyDescent="0.2">
      <c r="B1720" s="285"/>
      <c r="C1720" s="294"/>
      <c r="D1720" s="294"/>
      <c r="E1720" s="294"/>
      <c r="F1720" s="294"/>
      <c r="G1720" s="294"/>
      <c r="H1720" s="294"/>
      <c r="I1720" s="294"/>
      <c r="J1720" s="294"/>
      <c r="K1720" s="297"/>
      <c r="L1720" s="294"/>
      <c r="M1720" s="295"/>
    </row>
    <row r="1721" spans="2:13" ht="15" x14ac:dyDescent="0.2">
      <c r="B1721" s="285"/>
      <c r="C1721" s="294"/>
      <c r="D1721" s="294"/>
      <c r="E1721" s="294"/>
      <c r="F1721" s="294"/>
      <c r="G1721" s="294"/>
      <c r="H1721" s="294"/>
      <c r="I1721" s="294"/>
      <c r="J1721" s="294"/>
      <c r="K1721" s="297"/>
      <c r="L1721" s="294"/>
      <c r="M1721" s="295"/>
    </row>
    <row r="1722" spans="2:13" ht="15" x14ac:dyDescent="0.2">
      <c r="B1722" s="285"/>
      <c r="C1722" s="294"/>
      <c r="D1722" s="294"/>
      <c r="E1722" s="294"/>
      <c r="F1722" s="294"/>
      <c r="G1722" s="294"/>
      <c r="H1722" s="294"/>
      <c r="I1722" s="294"/>
      <c r="J1722" s="294"/>
      <c r="K1722" s="297"/>
      <c r="L1722" s="294"/>
      <c r="M1722" s="295"/>
    </row>
    <row r="1723" spans="2:13" ht="15" x14ac:dyDescent="0.2">
      <c r="B1723" s="285"/>
      <c r="C1723" s="294"/>
      <c r="D1723" s="294"/>
      <c r="E1723" s="294"/>
      <c r="F1723" s="294"/>
      <c r="G1723" s="294"/>
      <c r="H1723" s="294"/>
      <c r="I1723" s="294"/>
      <c r="J1723" s="294"/>
      <c r="K1723" s="297"/>
      <c r="L1723" s="294"/>
      <c r="M1723" s="295"/>
    </row>
    <row r="1724" spans="2:13" ht="15" x14ac:dyDescent="0.2">
      <c r="B1724" s="285"/>
      <c r="C1724" s="294"/>
      <c r="D1724" s="294"/>
      <c r="E1724" s="294"/>
      <c r="F1724" s="294"/>
      <c r="G1724" s="294"/>
      <c r="H1724" s="294"/>
      <c r="I1724" s="294"/>
      <c r="J1724" s="294"/>
      <c r="K1724" s="297"/>
      <c r="L1724" s="294"/>
      <c r="M1724" s="295"/>
    </row>
    <row r="1725" spans="2:13" ht="15" x14ac:dyDescent="0.2">
      <c r="B1725" s="285"/>
      <c r="C1725" s="294"/>
      <c r="D1725" s="294"/>
      <c r="E1725" s="294"/>
      <c r="F1725" s="294"/>
      <c r="G1725" s="294"/>
      <c r="H1725" s="294"/>
      <c r="I1725" s="294"/>
      <c r="J1725" s="294"/>
      <c r="K1725" s="297"/>
      <c r="L1725" s="294"/>
      <c r="M1725" s="295"/>
    </row>
    <row r="1726" spans="2:13" ht="15" x14ac:dyDescent="0.2">
      <c r="B1726" s="285"/>
      <c r="C1726" s="294"/>
      <c r="D1726" s="294"/>
      <c r="E1726" s="294"/>
      <c r="F1726" s="294"/>
      <c r="G1726" s="294"/>
      <c r="H1726" s="294"/>
      <c r="I1726" s="294"/>
      <c r="J1726" s="294"/>
      <c r="K1726" s="297"/>
      <c r="L1726" s="294"/>
      <c r="M1726" s="295"/>
    </row>
    <row r="1727" spans="2:13" ht="15" x14ac:dyDescent="0.2">
      <c r="B1727" s="285"/>
      <c r="C1727" s="294"/>
      <c r="D1727" s="294"/>
      <c r="E1727" s="294"/>
      <c r="F1727" s="294"/>
      <c r="G1727" s="294"/>
      <c r="H1727" s="294"/>
      <c r="I1727" s="294"/>
      <c r="J1727" s="294"/>
      <c r="K1727" s="297"/>
      <c r="L1727" s="294"/>
      <c r="M1727" s="295"/>
    </row>
    <row r="1728" spans="2:13" ht="15" x14ac:dyDescent="0.2">
      <c r="B1728" s="285"/>
      <c r="C1728" s="294"/>
      <c r="D1728" s="294"/>
      <c r="E1728" s="294"/>
      <c r="F1728" s="294"/>
      <c r="G1728" s="294"/>
      <c r="H1728" s="294"/>
      <c r="I1728" s="294"/>
      <c r="J1728" s="294"/>
      <c r="K1728" s="297"/>
      <c r="L1728" s="294"/>
      <c r="M1728" s="295"/>
    </row>
    <row r="1729" spans="2:13" ht="15" x14ac:dyDescent="0.2">
      <c r="B1729" s="285"/>
      <c r="C1729" s="294"/>
      <c r="D1729" s="294"/>
      <c r="E1729" s="294"/>
      <c r="F1729" s="294"/>
      <c r="G1729" s="294"/>
      <c r="H1729" s="294"/>
      <c r="I1729" s="294"/>
      <c r="J1729" s="294"/>
      <c r="K1729" s="297"/>
      <c r="L1729" s="294"/>
      <c r="M1729" s="295"/>
    </row>
    <row r="1730" spans="2:13" ht="15" x14ac:dyDescent="0.2">
      <c r="B1730" s="285"/>
      <c r="C1730" s="294"/>
      <c r="D1730" s="294"/>
      <c r="E1730" s="294"/>
      <c r="F1730" s="294"/>
      <c r="G1730" s="294"/>
      <c r="H1730" s="294"/>
      <c r="I1730" s="294"/>
      <c r="J1730" s="294"/>
      <c r="K1730" s="297"/>
      <c r="L1730" s="294"/>
      <c r="M1730" s="295"/>
    </row>
    <row r="1731" spans="2:13" ht="15" x14ac:dyDescent="0.2">
      <c r="B1731" s="285"/>
      <c r="C1731" s="294"/>
      <c r="D1731" s="294"/>
      <c r="E1731" s="294"/>
      <c r="F1731" s="294"/>
      <c r="G1731" s="294"/>
      <c r="H1731" s="294"/>
      <c r="I1731" s="294"/>
      <c r="J1731" s="294"/>
      <c r="K1731" s="297"/>
      <c r="L1731" s="294"/>
      <c r="M1731" s="295"/>
    </row>
    <row r="1732" spans="2:13" ht="15" x14ac:dyDescent="0.2">
      <c r="B1732" s="285"/>
      <c r="C1732" s="294"/>
      <c r="D1732" s="294"/>
      <c r="E1732" s="294"/>
      <c r="F1732" s="294"/>
      <c r="G1732" s="294"/>
      <c r="H1732" s="294"/>
      <c r="I1732" s="294"/>
      <c r="J1732" s="294"/>
      <c r="K1732" s="297"/>
      <c r="L1732" s="294"/>
      <c r="M1732" s="295"/>
    </row>
    <row r="1733" spans="2:13" ht="15" x14ac:dyDescent="0.2">
      <c r="B1733" s="285"/>
      <c r="C1733" s="294"/>
      <c r="D1733" s="294"/>
      <c r="E1733" s="294"/>
      <c r="F1733" s="294"/>
      <c r="G1733" s="294"/>
      <c r="H1733" s="294"/>
      <c r="I1733" s="294"/>
      <c r="J1733" s="294"/>
      <c r="K1733" s="297"/>
      <c r="L1733" s="294"/>
      <c r="M1733" s="295"/>
    </row>
    <row r="1734" spans="2:13" ht="15" x14ac:dyDescent="0.2">
      <c r="B1734" s="285"/>
      <c r="C1734" s="294"/>
      <c r="D1734" s="294"/>
      <c r="E1734" s="294"/>
      <c r="F1734" s="294"/>
      <c r="G1734" s="294"/>
      <c r="H1734" s="294"/>
      <c r="I1734" s="294"/>
      <c r="J1734" s="294"/>
      <c r="K1734" s="297"/>
      <c r="L1734" s="294"/>
      <c r="M1734" s="295"/>
    </row>
    <row r="1735" spans="2:13" ht="15" x14ac:dyDescent="0.2">
      <c r="B1735" s="285"/>
      <c r="C1735" s="294"/>
      <c r="D1735" s="294"/>
      <c r="E1735" s="294"/>
      <c r="F1735" s="294"/>
      <c r="G1735" s="294"/>
      <c r="H1735" s="294"/>
      <c r="I1735" s="294"/>
      <c r="J1735" s="294"/>
      <c r="K1735" s="297"/>
      <c r="L1735" s="294"/>
      <c r="M1735" s="295"/>
    </row>
    <row r="1736" spans="2:13" ht="15" x14ac:dyDescent="0.2">
      <c r="B1736" s="285"/>
      <c r="C1736" s="294"/>
      <c r="D1736" s="294"/>
      <c r="E1736" s="294"/>
      <c r="F1736" s="294"/>
      <c r="G1736" s="294"/>
      <c r="H1736" s="294"/>
      <c r="I1736" s="294"/>
      <c r="J1736" s="294"/>
      <c r="K1736" s="297"/>
      <c r="L1736" s="294"/>
      <c r="M1736" s="295"/>
    </row>
    <row r="1737" spans="2:13" ht="15" x14ac:dyDescent="0.2">
      <c r="B1737" s="285"/>
      <c r="C1737" s="294"/>
      <c r="D1737" s="294"/>
      <c r="E1737" s="294"/>
      <c r="F1737" s="294"/>
      <c r="G1737" s="294"/>
      <c r="H1737" s="294"/>
      <c r="I1737" s="294"/>
      <c r="J1737" s="294"/>
      <c r="K1737" s="297"/>
      <c r="L1737" s="294"/>
      <c r="M1737" s="295"/>
    </row>
    <row r="1738" spans="2:13" ht="15" x14ac:dyDescent="0.2">
      <c r="B1738" s="285"/>
      <c r="C1738" s="294"/>
      <c r="D1738" s="294"/>
      <c r="E1738" s="294"/>
      <c r="F1738" s="294"/>
      <c r="G1738" s="294"/>
      <c r="H1738" s="294"/>
      <c r="I1738" s="294"/>
      <c r="J1738" s="294"/>
      <c r="K1738" s="297"/>
      <c r="L1738" s="294"/>
      <c r="M1738" s="295"/>
    </row>
    <row r="1739" spans="2:13" ht="15" x14ac:dyDescent="0.2">
      <c r="B1739" s="285"/>
      <c r="C1739" s="294"/>
      <c r="D1739" s="294"/>
      <c r="E1739" s="294"/>
      <c r="F1739" s="294"/>
      <c r="G1739" s="294"/>
      <c r="H1739" s="294"/>
      <c r="I1739" s="294"/>
      <c r="J1739" s="294"/>
      <c r="K1739" s="297"/>
      <c r="L1739" s="294"/>
      <c r="M1739" s="295"/>
    </row>
    <row r="1740" spans="2:13" ht="15" x14ac:dyDescent="0.2">
      <c r="B1740" s="285"/>
      <c r="C1740" s="294"/>
      <c r="D1740" s="294"/>
      <c r="E1740" s="294"/>
      <c r="F1740" s="294"/>
      <c r="G1740" s="294"/>
      <c r="H1740" s="294"/>
      <c r="I1740" s="294"/>
      <c r="J1740" s="294"/>
      <c r="K1740" s="297"/>
      <c r="L1740" s="294"/>
      <c r="M1740" s="295"/>
    </row>
    <row r="1741" spans="2:13" ht="15" x14ac:dyDescent="0.2">
      <c r="B1741" s="285"/>
      <c r="C1741" s="294"/>
      <c r="D1741" s="294"/>
      <c r="E1741" s="294"/>
      <c r="F1741" s="294"/>
      <c r="G1741" s="294"/>
      <c r="H1741" s="294"/>
      <c r="I1741" s="294"/>
      <c r="J1741" s="294"/>
      <c r="K1741" s="297"/>
      <c r="L1741" s="294"/>
      <c r="M1741" s="295"/>
    </row>
    <row r="1742" spans="2:13" ht="15" x14ac:dyDescent="0.2">
      <c r="B1742" s="285"/>
      <c r="C1742" s="294"/>
      <c r="D1742" s="294"/>
      <c r="E1742" s="294"/>
      <c r="F1742" s="294"/>
      <c r="G1742" s="294"/>
      <c r="H1742" s="294"/>
      <c r="I1742" s="294"/>
      <c r="J1742" s="294"/>
      <c r="K1742" s="297"/>
      <c r="L1742" s="294"/>
      <c r="M1742" s="295"/>
    </row>
    <row r="1743" spans="2:13" ht="15" x14ac:dyDescent="0.2">
      <c r="B1743" s="285"/>
      <c r="C1743" s="294"/>
      <c r="D1743" s="294"/>
      <c r="E1743" s="294"/>
      <c r="F1743" s="294"/>
      <c r="G1743" s="294"/>
      <c r="H1743" s="294"/>
      <c r="I1743" s="294"/>
      <c r="J1743" s="294"/>
      <c r="K1743" s="297"/>
      <c r="L1743" s="294"/>
      <c r="M1743" s="295"/>
    </row>
    <row r="1744" spans="2:13" ht="15" x14ac:dyDescent="0.2">
      <c r="B1744" s="285"/>
      <c r="C1744" s="294"/>
      <c r="D1744" s="294"/>
      <c r="E1744" s="294"/>
      <c r="F1744" s="294"/>
      <c r="G1744" s="294"/>
      <c r="H1744" s="294"/>
      <c r="I1744" s="294"/>
      <c r="J1744" s="294"/>
      <c r="K1744" s="297"/>
      <c r="L1744" s="294"/>
      <c r="M1744" s="295"/>
    </row>
    <row r="1745" spans="2:13" ht="15" x14ac:dyDescent="0.2">
      <c r="B1745" s="285"/>
      <c r="C1745" s="294"/>
      <c r="D1745" s="294"/>
      <c r="E1745" s="294"/>
      <c r="F1745" s="294"/>
      <c r="G1745" s="294"/>
      <c r="H1745" s="294"/>
      <c r="I1745" s="294"/>
      <c r="J1745" s="294"/>
      <c r="K1745" s="297"/>
      <c r="L1745" s="294"/>
      <c r="M1745" s="295"/>
    </row>
    <row r="1746" spans="2:13" ht="15" x14ac:dyDescent="0.2">
      <c r="B1746" s="285"/>
      <c r="C1746" s="294"/>
      <c r="D1746" s="294"/>
      <c r="E1746" s="294"/>
      <c r="F1746" s="294"/>
      <c r="G1746" s="294"/>
      <c r="H1746" s="294"/>
      <c r="I1746" s="294"/>
      <c r="J1746" s="294"/>
      <c r="K1746" s="297"/>
      <c r="L1746" s="294"/>
      <c r="M1746" s="295"/>
    </row>
    <row r="1747" spans="2:13" ht="15" x14ac:dyDescent="0.2">
      <c r="B1747" s="285"/>
      <c r="C1747" s="294"/>
      <c r="D1747" s="294"/>
      <c r="E1747" s="294"/>
      <c r="F1747" s="294"/>
      <c r="G1747" s="294"/>
      <c r="H1747" s="294"/>
      <c r="I1747" s="294"/>
      <c r="J1747" s="294"/>
      <c r="K1747" s="297"/>
      <c r="L1747" s="294"/>
      <c r="M1747" s="295"/>
    </row>
    <row r="1748" spans="2:13" ht="15" x14ac:dyDescent="0.2">
      <c r="B1748" s="285"/>
      <c r="C1748" s="294"/>
      <c r="D1748" s="294"/>
      <c r="E1748" s="294"/>
      <c r="F1748" s="294"/>
      <c r="G1748" s="294"/>
      <c r="H1748" s="294"/>
      <c r="I1748" s="294"/>
      <c r="J1748" s="294"/>
      <c r="K1748" s="297"/>
      <c r="L1748" s="294"/>
      <c r="M1748" s="295"/>
    </row>
    <row r="1749" spans="2:13" ht="15" x14ac:dyDescent="0.2">
      <c r="B1749" s="285"/>
      <c r="C1749" s="294"/>
      <c r="D1749" s="294"/>
      <c r="E1749" s="294"/>
      <c r="F1749" s="294"/>
      <c r="G1749" s="294"/>
      <c r="H1749" s="294"/>
      <c r="I1749" s="294"/>
      <c r="J1749" s="294"/>
      <c r="K1749" s="297"/>
      <c r="L1749" s="294"/>
      <c r="M1749" s="295"/>
    </row>
    <row r="1750" spans="2:13" ht="15" x14ac:dyDescent="0.2">
      <c r="B1750" s="285"/>
      <c r="C1750" s="294"/>
      <c r="D1750" s="294"/>
      <c r="E1750" s="294"/>
      <c r="F1750" s="294"/>
      <c r="G1750" s="294"/>
      <c r="H1750" s="294"/>
      <c r="I1750" s="294"/>
      <c r="J1750" s="294"/>
      <c r="K1750" s="297"/>
      <c r="L1750" s="294"/>
      <c r="M1750" s="295"/>
    </row>
    <row r="1751" spans="2:13" ht="15" x14ac:dyDescent="0.2">
      <c r="B1751" s="285"/>
      <c r="C1751" s="294"/>
      <c r="D1751" s="294"/>
      <c r="E1751" s="294"/>
      <c r="F1751" s="294"/>
      <c r="G1751" s="294"/>
      <c r="H1751" s="294"/>
      <c r="I1751" s="294"/>
      <c r="J1751" s="294"/>
      <c r="K1751" s="297"/>
      <c r="L1751" s="294"/>
      <c r="M1751" s="295"/>
    </row>
    <row r="1752" spans="2:13" ht="15" x14ac:dyDescent="0.2">
      <c r="B1752" s="285"/>
      <c r="C1752" s="294"/>
      <c r="D1752" s="294"/>
      <c r="E1752" s="294"/>
      <c r="F1752" s="294"/>
      <c r="G1752" s="294"/>
      <c r="H1752" s="294"/>
      <c r="I1752" s="294"/>
      <c r="J1752" s="294"/>
      <c r="K1752" s="297"/>
      <c r="L1752" s="294"/>
      <c r="M1752" s="295"/>
    </row>
    <row r="1753" spans="2:13" ht="15" x14ac:dyDescent="0.2">
      <c r="B1753" s="285"/>
      <c r="C1753" s="294"/>
      <c r="D1753" s="294"/>
      <c r="E1753" s="294"/>
      <c r="F1753" s="294"/>
      <c r="G1753" s="294"/>
      <c r="H1753" s="294"/>
      <c r="I1753" s="294"/>
      <c r="J1753" s="294"/>
      <c r="K1753" s="297"/>
      <c r="L1753" s="294"/>
      <c r="M1753" s="295"/>
    </row>
    <row r="1754" spans="2:13" ht="15" x14ac:dyDescent="0.2">
      <c r="B1754" s="285"/>
      <c r="C1754" s="294"/>
      <c r="D1754" s="294"/>
      <c r="E1754" s="294"/>
      <c r="F1754" s="294"/>
      <c r="G1754" s="294"/>
      <c r="H1754" s="294"/>
      <c r="I1754" s="294"/>
      <c r="J1754" s="294"/>
      <c r="K1754" s="297"/>
      <c r="L1754" s="294"/>
      <c r="M1754" s="295"/>
    </row>
    <row r="1755" spans="2:13" ht="15" x14ac:dyDescent="0.2">
      <c r="B1755" s="285"/>
      <c r="C1755" s="294"/>
      <c r="D1755" s="294"/>
      <c r="E1755" s="294"/>
      <c r="F1755" s="294"/>
      <c r="G1755" s="294"/>
      <c r="H1755" s="294"/>
      <c r="I1755" s="294"/>
      <c r="J1755" s="294"/>
      <c r="K1755" s="297"/>
      <c r="L1755" s="294"/>
      <c r="M1755" s="295"/>
    </row>
    <row r="1756" spans="2:13" ht="15" x14ac:dyDescent="0.2">
      <c r="B1756" s="285"/>
      <c r="C1756" s="294"/>
      <c r="D1756" s="294"/>
      <c r="E1756" s="294"/>
      <c r="F1756" s="294"/>
      <c r="G1756" s="294"/>
      <c r="H1756" s="294"/>
      <c r="I1756" s="294"/>
      <c r="J1756" s="294"/>
      <c r="K1756" s="297"/>
      <c r="L1756" s="294"/>
      <c r="M1756" s="295"/>
    </row>
    <row r="1757" spans="2:13" ht="15" x14ac:dyDescent="0.2">
      <c r="B1757" s="285"/>
      <c r="C1757" s="294"/>
      <c r="D1757" s="294"/>
      <c r="E1757" s="294"/>
      <c r="F1757" s="294"/>
      <c r="G1757" s="294"/>
      <c r="H1757" s="294"/>
      <c r="I1757" s="294"/>
      <c r="J1757" s="294"/>
      <c r="K1757" s="297"/>
      <c r="L1757" s="294"/>
      <c r="M1757" s="295"/>
    </row>
    <row r="1758" spans="2:13" ht="15" x14ac:dyDescent="0.2">
      <c r="B1758" s="285"/>
      <c r="C1758" s="294"/>
      <c r="D1758" s="294"/>
      <c r="E1758" s="294"/>
      <c r="F1758" s="294"/>
      <c r="G1758" s="294"/>
      <c r="H1758" s="294"/>
      <c r="I1758" s="294"/>
      <c r="J1758" s="294"/>
      <c r="K1758" s="297"/>
      <c r="L1758" s="294"/>
      <c r="M1758" s="295"/>
    </row>
    <row r="1759" spans="2:13" ht="15" x14ac:dyDescent="0.2">
      <c r="B1759" s="285"/>
      <c r="C1759" s="294"/>
      <c r="D1759" s="294"/>
      <c r="E1759" s="294"/>
      <c r="F1759" s="294"/>
      <c r="G1759" s="294"/>
      <c r="H1759" s="294"/>
      <c r="I1759" s="294"/>
      <c r="J1759" s="294"/>
      <c r="K1759" s="297"/>
      <c r="L1759" s="294"/>
      <c r="M1759" s="295"/>
    </row>
    <row r="1760" spans="2:13" ht="15" x14ac:dyDescent="0.2">
      <c r="B1760" s="285"/>
      <c r="C1760" s="294"/>
      <c r="D1760" s="294"/>
      <c r="E1760" s="294"/>
      <c r="F1760" s="294"/>
      <c r="G1760" s="294"/>
      <c r="H1760" s="294"/>
      <c r="I1760" s="294"/>
      <c r="J1760" s="294"/>
      <c r="K1760" s="297"/>
      <c r="L1760" s="294"/>
      <c r="M1760" s="295"/>
    </row>
    <row r="1761" spans="2:13" ht="15" x14ac:dyDescent="0.2">
      <c r="B1761" s="285"/>
      <c r="C1761" s="294"/>
      <c r="D1761" s="294"/>
      <c r="E1761" s="294"/>
      <c r="F1761" s="294"/>
      <c r="G1761" s="294"/>
      <c r="H1761" s="294"/>
      <c r="I1761" s="294"/>
      <c r="J1761" s="294"/>
      <c r="K1761" s="297"/>
      <c r="L1761" s="294"/>
      <c r="M1761" s="295"/>
    </row>
    <row r="1762" spans="2:13" ht="15" x14ac:dyDescent="0.2">
      <c r="B1762" s="285"/>
      <c r="C1762" s="294"/>
      <c r="D1762" s="294"/>
      <c r="E1762" s="294"/>
      <c r="F1762" s="294"/>
      <c r="G1762" s="294"/>
      <c r="H1762" s="294"/>
      <c r="I1762" s="294"/>
      <c r="J1762" s="294"/>
      <c r="K1762" s="297"/>
      <c r="L1762" s="294"/>
      <c r="M1762" s="295"/>
    </row>
    <row r="1763" spans="2:13" ht="15" x14ac:dyDescent="0.2">
      <c r="B1763" s="285"/>
      <c r="C1763" s="294"/>
      <c r="D1763" s="294"/>
      <c r="E1763" s="294"/>
      <c r="F1763" s="294"/>
      <c r="G1763" s="294"/>
      <c r="H1763" s="294"/>
      <c r="I1763" s="294"/>
      <c r="J1763" s="294"/>
      <c r="K1763" s="297"/>
      <c r="L1763" s="294"/>
      <c r="M1763" s="295"/>
    </row>
    <row r="1764" spans="2:13" ht="15" x14ac:dyDescent="0.2">
      <c r="B1764" s="285"/>
      <c r="C1764" s="294"/>
      <c r="D1764" s="294"/>
      <c r="E1764" s="294"/>
      <c r="F1764" s="294"/>
      <c r="G1764" s="294"/>
      <c r="H1764" s="294"/>
      <c r="I1764" s="294"/>
      <c r="J1764" s="294"/>
      <c r="K1764" s="297"/>
      <c r="L1764" s="294"/>
      <c r="M1764" s="295"/>
    </row>
    <row r="1765" spans="2:13" ht="15" x14ac:dyDescent="0.2">
      <c r="B1765" s="285"/>
      <c r="C1765" s="294"/>
      <c r="D1765" s="294"/>
      <c r="E1765" s="294"/>
      <c r="F1765" s="294"/>
      <c r="G1765" s="294"/>
      <c r="H1765" s="294"/>
      <c r="I1765" s="294"/>
      <c r="J1765" s="294"/>
      <c r="K1765" s="297"/>
      <c r="L1765" s="294"/>
      <c r="M1765" s="295"/>
    </row>
    <row r="1766" spans="2:13" ht="15" x14ac:dyDescent="0.2">
      <c r="B1766" s="285"/>
      <c r="C1766" s="294"/>
      <c r="D1766" s="294"/>
      <c r="E1766" s="294"/>
      <c r="F1766" s="294"/>
      <c r="G1766" s="294"/>
      <c r="H1766" s="294"/>
      <c r="I1766" s="294"/>
      <c r="J1766" s="294"/>
      <c r="K1766" s="297"/>
      <c r="L1766" s="294"/>
      <c r="M1766" s="295"/>
    </row>
    <row r="1767" spans="2:13" ht="15" x14ac:dyDescent="0.2">
      <c r="B1767" s="285"/>
      <c r="C1767" s="294"/>
      <c r="D1767" s="294"/>
      <c r="E1767" s="294"/>
      <c r="F1767" s="294"/>
      <c r="G1767" s="294"/>
      <c r="H1767" s="294"/>
      <c r="I1767" s="294"/>
      <c r="J1767" s="294"/>
      <c r="K1767" s="297"/>
      <c r="L1767" s="294"/>
      <c r="M1767" s="295"/>
    </row>
    <row r="1768" spans="2:13" ht="15" x14ac:dyDescent="0.2">
      <c r="B1768" s="285"/>
      <c r="C1768" s="59"/>
      <c r="D1768" s="59"/>
      <c r="E1768" s="59"/>
      <c r="F1768" s="59"/>
      <c r="G1768" s="59"/>
      <c r="H1768" s="59"/>
      <c r="I1768" s="59"/>
      <c r="J1768" s="59"/>
      <c r="K1768" s="61"/>
      <c r="L1768" s="59"/>
      <c r="M1768" s="60"/>
    </row>
    <row r="1769" spans="2:13" ht="15" x14ac:dyDescent="0.2">
      <c r="B1769" s="285"/>
      <c r="C1769" s="59"/>
      <c r="D1769" s="59"/>
      <c r="E1769" s="59"/>
      <c r="F1769" s="59"/>
      <c r="G1769" s="59"/>
      <c r="H1769" s="59"/>
      <c r="I1769" s="59"/>
      <c r="J1769" s="59"/>
      <c r="K1769" s="61"/>
      <c r="L1769" s="59"/>
      <c r="M1769" s="60"/>
    </row>
    <row r="1770" spans="2:13" ht="15" x14ac:dyDescent="0.2">
      <c r="B1770" s="285"/>
      <c r="C1770" s="59"/>
      <c r="D1770" s="59"/>
      <c r="E1770" s="59"/>
      <c r="F1770" s="59"/>
      <c r="G1770" s="59"/>
      <c r="H1770" s="59"/>
      <c r="I1770" s="59"/>
      <c r="J1770" s="59"/>
      <c r="K1770" s="61"/>
      <c r="L1770" s="59"/>
      <c r="M1770" s="60"/>
    </row>
    <row r="1771" spans="2:13" ht="15" x14ac:dyDescent="0.2">
      <c r="B1771" s="285"/>
      <c r="C1771" s="59"/>
      <c r="D1771" s="59"/>
      <c r="E1771" s="59"/>
      <c r="F1771" s="59"/>
      <c r="G1771" s="59"/>
      <c r="H1771" s="59"/>
      <c r="I1771" s="59"/>
      <c r="J1771" s="59"/>
      <c r="K1771" s="61"/>
      <c r="L1771" s="59"/>
      <c r="M1771" s="60"/>
    </row>
    <row r="1772" spans="2:13" ht="15" x14ac:dyDescent="0.2">
      <c r="B1772" s="285"/>
      <c r="C1772" s="59"/>
      <c r="D1772" s="59"/>
      <c r="E1772" s="59"/>
      <c r="F1772" s="59"/>
      <c r="G1772" s="59"/>
      <c r="H1772" s="59"/>
      <c r="I1772" s="59"/>
      <c r="J1772" s="59"/>
      <c r="K1772" s="61"/>
      <c r="L1772" s="59"/>
      <c r="M1772" s="60"/>
    </row>
    <row r="1773" spans="2:13" ht="15" x14ac:dyDescent="0.2">
      <c r="B1773" s="285"/>
      <c r="C1773" s="59"/>
      <c r="D1773" s="59"/>
      <c r="E1773" s="59"/>
      <c r="F1773" s="59"/>
      <c r="G1773" s="59"/>
      <c r="H1773" s="59"/>
      <c r="I1773" s="59"/>
      <c r="J1773" s="59"/>
      <c r="K1773" s="61"/>
      <c r="L1773" s="59"/>
      <c r="M1773" s="60"/>
    </row>
    <row r="1774" spans="2:13" ht="15" x14ac:dyDescent="0.2">
      <c r="B1774" s="285"/>
      <c r="C1774" s="59"/>
      <c r="D1774" s="59"/>
      <c r="E1774" s="59"/>
      <c r="F1774" s="59"/>
      <c r="G1774" s="59"/>
      <c r="H1774" s="59"/>
      <c r="I1774" s="59"/>
      <c r="J1774" s="59"/>
      <c r="K1774" s="61"/>
      <c r="L1774" s="59"/>
      <c r="M1774" s="60"/>
    </row>
    <row r="1775" spans="2:13" ht="15" x14ac:dyDescent="0.2">
      <c r="B1775" s="285"/>
      <c r="C1775" s="59"/>
      <c r="D1775" s="59"/>
      <c r="E1775" s="59"/>
      <c r="F1775" s="59"/>
      <c r="G1775" s="59"/>
      <c r="H1775" s="59"/>
      <c r="I1775" s="59"/>
      <c r="J1775" s="59"/>
      <c r="K1775" s="61"/>
      <c r="L1775" s="59"/>
      <c r="M1775" s="60"/>
    </row>
    <row r="1776" spans="2:13" ht="15" x14ac:dyDescent="0.2">
      <c r="B1776" s="285"/>
      <c r="C1776" s="59"/>
      <c r="D1776" s="59"/>
      <c r="E1776" s="59"/>
      <c r="F1776" s="59"/>
      <c r="G1776" s="59"/>
      <c r="H1776" s="59"/>
      <c r="I1776" s="59"/>
      <c r="J1776" s="59"/>
      <c r="K1776" s="61"/>
      <c r="L1776" s="59"/>
      <c r="M1776" s="60"/>
    </row>
    <row r="1777" spans="2:13" ht="15" x14ac:dyDescent="0.2">
      <c r="B1777" s="285"/>
      <c r="C1777" s="59"/>
      <c r="D1777" s="59"/>
      <c r="E1777" s="59"/>
      <c r="F1777" s="59"/>
      <c r="G1777" s="59"/>
      <c r="H1777" s="59"/>
      <c r="I1777" s="59"/>
      <c r="J1777" s="59"/>
      <c r="K1777" s="61"/>
      <c r="L1777" s="59"/>
      <c r="M1777" s="60"/>
    </row>
    <row r="1778" spans="2:13" ht="15" x14ac:dyDescent="0.2">
      <c r="B1778" s="285"/>
      <c r="C1778" s="59"/>
      <c r="D1778" s="59"/>
      <c r="E1778" s="59"/>
      <c r="F1778" s="59"/>
      <c r="G1778" s="59"/>
      <c r="H1778" s="59"/>
      <c r="I1778" s="59"/>
      <c r="J1778" s="59"/>
      <c r="K1778" s="61"/>
      <c r="L1778" s="59"/>
      <c r="M1778" s="60"/>
    </row>
    <row r="1779" spans="2:13" ht="15" x14ac:dyDescent="0.2">
      <c r="B1779" s="285"/>
      <c r="C1779" s="59"/>
      <c r="D1779" s="59"/>
      <c r="E1779" s="59"/>
      <c r="F1779" s="59"/>
      <c r="G1779" s="59"/>
      <c r="H1779" s="59"/>
      <c r="I1779" s="59"/>
      <c r="J1779" s="59"/>
      <c r="K1779" s="61"/>
      <c r="L1779" s="59"/>
      <c r="M1779" s="60"/>
    </row>
    <row r="1780" spans="2:13" ht="15" x14ac:dyDescent="0.2">
      <c r="B1780" s="285"/>
      <c r="C1780" s="59"/>
      <c r="D1780" s="59"/>
      <c r="E1780" s="59"/>
      <c r="F1780" s="59"/>
      <c r="G1780" s="59"/>
      <c r="H1780" s="59"/>
      <c r="I1780" s="59"/>
      <c r="J1780" s="59"/>
      <c r="K1780" s="61"/>
      <c r="L1780" s="59"/>
      <c r="M1780" s="60"/>
    </row>
    <row r="1781" spans="2:13" ht="15" x14ac:dyDescent="0.2">
      <c r="B1781" s="285"/>
      <c r="C1781" s="59"/>
      <c r="D1781" s="59"/>
      <c r="E1781" s="59"/>
      <c r="F1781" s="59"/>
      <c r="G1781" s="59"/>
      <c r="H1781" s="59"/>
      <c r="I1781" s="59"/>
      <c r="J1781" s="59"/>
      <c r="K1781" s="61"/>
      <c r="L1781" s="59"/>
      <c r="M1781" s="60"/>
    </row>
    <row r="1782" spans="2:13" ht="15" x14ac:dyDescent="0.2">
      <c r="B1782" s="285"/>
      <c r="C1782" s="59"/>
      <c r="D1782" s="59"/>
      <c r="E1782" s="59"/>
      <c r="F1782" s="59"/>
      <c r="G1782" s="59"/>
      <c r="H1782" s="59"/>
      <c r="I1782" s="59"/>
      <c r="J1782" s="59"/>
      <c r="K1782" s="61"/>
      <c r="L1782" s="59"/>
      <c r="M1782" s="60"/>
    </row>
    <row r="1783" spans="2:13" ht="15" x14ac:dyDescent="0.2">
      <c r="B1783" s="285"/>
      <c r="C1783" s="59"/>
      <c r="D1783" s="59"/>
      <c r="E1783" s="59"/>
      <c r="F1783" s="59"/>
      <c r="G1783" s="59"/>
      <c r="H1783" s="59"/>
      <c r="I1783" s="59"/>
      <c r="J1783" s="59"/>
      <c r="K1783" s="61"/>
      <c r="L1783" s="59"/>
      <c r="M1783" s="60"/>
    </row>
    <row r="1784" spans="2:13" ht="15" x14ac:dyDescent="0.2">
      <c r="B1784" s="285"/>
      <c r="C1784" s="59"/>
      <c r="D1784" s="59"/>
      <c r="E1784" s="59"/>
      <c r="F1784" s="59"/>
      <c r="G1784" s="59"/>
      <c r="H1784" s="59"/>
      <c r="I1784" s="59"/>
      <c r="J1784" s="59"/>
      <c r="K1784" s="61"/>
      <c r="L1784" s="59"/>
      <c r="M1784" s="60"/>
    </row>
    <row r="1785" spans="2:13" ht="15" x14ac:dyDescent="0.2">
      <c r="B1785" s="285"/>
      <c r="C1785" s="59"/>
      <c r="D1785" s="59"/>
      <c r="E1785" s="59"/>
      <c r="F1785" s="59"/>
      <c r="G1785" s="59"/>
      <c r="H1785" s="59"/>
      <c r="I1785" s="59"/>
      <c r="J1785" s="59"/>
      <c r="K1785" s="61"/>
      <c r="L1785" s="59"/>
      <c r="M1785" s="60"/>
    </row>
    <row r="1786" spans="2:13" ht="15" x14ac:dyDescent="0.2">
      <c r="B1786" s="285"/>
      <c r="C1786" s="59"/>
      <c r="D1786" s="59"/>
      <c r="E1786" s="59"/>
      <c r="F1786" s="59"/>
      <c r="G1786" s="59"/>
      <c r="H1786" s="59"/>
      <c r="I1786" s="59"/>
      <c r="J1786" s="59"/>
      <c r="K1786" s="61"/>
      <c r="L1786" s="59"/>
      <c r="M1786" s="60"/>
    </row>
    <row r="1787" spans="2:13" ht="15" x14ac:dyDescent="0.2">
      <c r="B1787" s="285"/>
      <c r="C1787" s="59"/>
      <c r="D1787" s="59"/>
      <c r="E1787" s="59"/>
      <c r="F1787" s="59"/>
      <c r="G1787" s="59"/>
      <c r="H1787" s="59"/>
      <c r="I1787" s="59"/>
      <c r="J1787" s="59"/>
      <c r="K1787" s="61"/>
      <c r="L1787" s="59"/>
      <c r="M1787" s="60"/>
    </row>
    <row r="1788" spans="2:13" ht="15" x14ac:dyDescent="0.2">
      <c r="B1788" s="285"/>
      <c r="C1788" s="59"/>
      <c r="D1788" s="59"/>
      <c r="E1788" s="59"/>
      <c r="F1788" s="59"/>
      <c r="G1788" s="59"/>
      <c r="H1788" s="59"/>
      <c r="I1788" s="59"/>
      <c r="J1788" s="59"/>
      <c r="K1788" s="61"/>
      <c r="L1788" s="59"/>
      <c r="M1788" s="60"/>
    </row>
    <row r="1789" spans="2:13" ht="15" x14ac:dyDescent="0.2">
      <c r="B1789" s="285"/>
      <c r="C1789" s="59"/>
      <c r="D1789" s="59"/>
      <c r="E1789" s="59"/>
      <c r="F1789" s="59"/>
      <c r="G1789" s="59"/>
      <c r="H1789" s="59"/>
      <c r="I1789" s="59"/>
      <c r="J1789" s="59"/>
      <c r="K1789" s="61"/>
      <c r="L1789" s="59"/>
      <c r="M1789" s="60"/>
    </row>
    <row r="1790" spans="2:13" ht="15" x14ac:dyDescent="0.2">
      <c r="B1790" s="285"/>
      <c r="C1790" s="59"/>
      <c r="D1790" s="59"/>
      <c r="E1790" s="59"/>
      <c r="F1790" s="59"/>
      <c r="G1790" s="59"/>
      <c r="H1790" s="59"/>
      <c r="I1790" s="59"/>
      <c r="J1790" s="59"/>
      <c r="K1790" s="61"/>
      <c r="L1790" s="59"/>
      <c r="M1790" s="60"/>
    </row>
    <row r="1791" spans="2:13" ht="15" x14ac:dyDescent="0.2">
      <c r="B1791" s="285"/>
      <c r="C1791" s="59"/>
      <c r="D1791" s="59"/>
      <c r="E1791" s="59"/>
      <c r="F1791" s="59"/>
      <c r="G1791" s="59"/>
      <c r="H1791" s="59"/>
      <c r="I1791" s="59"/>
      <c r="J1791" s="59"/>
      <c r="K1791" s="61"/>
      <c r="L1791" s="59"/>
      <c r="M1791" s="60"/>
    </row>
    <row r="1792" spans="2:13" ht="15" x14ac:dyDescent="0.2">
      <c r="B1792" s="285"/>
      <c r="C1792" s="59"/>
      <c r="D1792" s="59"/>
      <c r="E1792" s="59"/>
      <c r="F1792" s="59"/>
      <c r="G1792" s="59"/>
      <c r="H1792" s="59"/>
      <c r="I1792" s="59"/>
      <c r="J1792" s="59"/>
      <c r="K1792" s="61"/>
      <c r="L1792" s="59"/>
      <c r="M1792" s="60"/>
    </row>
    <row r="1793" spans="2:13" ht="15" x14ac:dyDescent="0.2">
      <c r="B1793" s="285"/>
      <c r="C1793" s="59"/>
      <c r="D1793" s="59"/>
      <c r="E1793" s="59"/>
      <c r="F1793" s="59"/>
      <c r="G1793" s="59"/>
      <c r="H1793" s="59"/>
      <c r="I1793" s="59"/>
      <c r="J1793" s="59"/>
      <c r="K1793" s="61"/>
      <c r="L1793" s="59"/>
      <c r="M1793" s="60"/>
    </row>
    <row r="1794" spans="2:13" ht="15" x14ac:dyDescent="0.2">
      <c r="B1794" s="285"/>
      <c r="C1794" s="59"/>
      <c r="D1794" s="59"/>
      <c r="E1794" s="59"/>
      <c r="F1794" s="59"/>
      <c r="G1794" s="59"/>
      <c r="H1794" s="59"/>
      <c r="I1794" s="59"/>
      <c r="J1794" s="59"/>
      <c r="K1794" s="61"/>
      <c r="L1794" s="59"/>
      <c r="M1794" s="60"/>
    </row>
    <row r="1795" spans="2:13" ht="15" x14ac:dyDescent="0.2">
      <c r="B1795" s="285"/>
      <c r="C1795" s="59"/>
      <c r="D1795" s="59"/>
      <c r="E1795" s="59"/>
      <c r="F1795" s="59"/>
      <c r="G1795" s="59"/>
      <c r="H1795" s="59"/>
      <c r="I1795" s="59"/>
      <c r="J1795" s="59"/>
      <c r="K1795" s="61"/>
      <c r="L1795" s="59"/>
      <c r="M1795" s="60"/>
    </row>
    <row r="1796" spans="2:13" ht="15" x14ac:dyDescent="0.2">
      <c r="B1796" s="285"/>
      <c r="C1796" s="59"/>
      <c r="D1796" s="59"/>
      <c r="E1796" s="59"/>
      <c r="F1796" s="59"/>
      <c r="G1796" s="59"/>
      <c r="H1796" s="59"/>
      <c r="I1796" s="59"/>
      <c r="J1796" s="59"/>
      <c r="K1796" s="61"/>
      <c r="L1796" s="59"/>
      <c r="M1796" s="60"/>
    </row>
    <row r="1797" spans="2:13" ht="15" x14ac:dyDescent="0.2">
      <c r="B1797" s="285"/>
      <c r="C1797" s="59"/>
      <c r="D1797" s="59"/>
      <c r="E1797" s="59"/>
      <c r="F1797" s="59"/>
      <c r="G1797" s="59"/>
      <c r="H1797" s="59"/>
      <c r="I1797" s="59"/>
      <c r="J1797" s="59"/>
      <c r="K1797" s="61"/>
      <c r="L1797" s="59"/>
      <c r="M1797" s="60"/>
    </row>
    <row r="1798" spans="2:13" ht="15" x14ac:dyDescent="0.2">
      <c r="B1798" s="285"/>
      <c r="C1798" s="59"/>
      <c r="D1798" s="59"/>
      <c r="E1798" s="59"/>
      <c r="F1798" s="59"/>
      <c r="G1798" s="59"/>
      <c r="H1798" s="59"/>
      <c r="I1798" s="59"/>
      <c r="J1798" s="59"/>
      <c r="K1798" s="61"/>
      <c r="L1798" s="59"/>
      <c r="M1798" s="60"/>
    </row>
    <row r="1799" spans="2:13" ht="15" x14ac:dyDescent="0.2">
      <c r="B1799" s="285"/>
      <c r="C1799" s="59"/>
      <c r="D1799" s="59"/>
      <c r="E1799" s="59"/>
      <c r="F1799" s="59"/>
      <c r="G1799" s="59"/>
      <c r="H1799" s="59"/>
      <c r="I1799" s="59"/>
      <c r="J1799" s="59"/>
      <c r="K1799" s="61"/>
      <c r="L1799" s="59"/>
      <c r="M1799" s="60"/>
    </row>
    <row r="1800" spans="2:13" ht="15" x14ac:dyDescent="0.2">
      <c r="B1800" s="285"/>
      <c r="C1800" s="59"/>
      <c r="D1800" s="59"/>
      <c r="E1800" s="59"/>
      <c r="F1800" s="59"/>
      <c r="G1800" s="59"/>
      <c r="H1800" s="59"/>
      <c r="I1800" s="59"/>
      <c r="J1800" s="59"/>
      <c r="K1800" s="61"/>
      <c r="L1800" s="59"/>
      <c r="M1800" s="60"/>
    </row>
    <row r="1801" spans="2:13" ht="15" x14ac:dyDescent="0.2">
      <c r="B1801" s="285"/>
      <c r="C1801" s="59"/>
      <c r="D1801" s="59"/>
      <c r="E1801" s="59"/>
      <c r="F1801" s="59"/>
      <c r="G1801" s="59"/>
      <c r="H1801" s="59"/>
      <c r="I1801" s="59"/>
      <c r="J1801" s="59"/>
      <c r="K1801" s="61"/>
      <c r="L1801" s="59"/>
      <c r="M1801" s="60"/>
    </row>
    <row r="1802" spans="2:13" ht="15" x14ac:dyDescent="0.2">
      <c r="B1802" s="285"/>
      <c r="C1802" s="59"/>
      <c r="D1802" s="59"/>
      <c r="E1802" s="59"/>
      <c r="F1802" s="59"/>
      <c r="G1802" s="59"/>
      <c r="H1802" s="59"/>
      <c r="I1802" s="59"/>
      <c r="J1802" s="59"/>
      <c r="K1802" s="61"/>
      <c r="L1802" s="59"/>
      <c r="M1802" s="60"/>
    </row>
    <row r="1803" spans="2:13" ht="15" x14ac:dyDescent="0.2">
      <c r="B1803" s="285"/>
      <c r="C1803" s="59"/>
      <c r="D1803" s="59"/>
      <c r="E1803" s="59"/>
      <c r="F1803" s="59"/>
      <c r="G1803" s="59"/>
      <c r="H1803" s="59"/>
      <c r="I1803" s="59"/>
      <c r="J1803" s="59"/>
      <c r="K1803" s="61"/>
      <c r="L1803" s="59"/>
      <c r="M1803" s="60"/>
    </row>
    <row r="1804" spans="2:13" ht="15" x14ac:dyDescent="0.2">
      <c r="B1804" s="285"/>
      <c r="C1804" s="59"/>
      <c r="D1804" s="59"/>
      <c r="E1804" s="59"/>
      <c r="F1804" s="59"/>
      <c r="G1804" s="59"/>
      <c r="H1804" s="59"/>
      <c r="I1804" s="59"/>
      <c r="J1804" s="59"/>
      <c r="K1804" s="61"/>
      <c r="L1804" s="59"/>
      <c r="M1804" s="60"/>
    </row>
    <row r="1805" spans="2:13" ht="15" x14ac:dyDescent="0.2">
      <c r="B1805" s="285"/>
      <c r="C1805" s="59"/>
      <c r="D1805" s="59"/>
      <c r="E1805" s="59"/>
      <c r="F1805" s="59"/>
      <c r="G1805" s="59"/>
      <c r="H1805" s="59"/>
      <c r="I1805" s="59"/>
      <c r="J1805" s="59"/>
      <c r="K1805" s="61"/>
      <c r="L1805" s="59"/>
      <c r="M1805" s="60"/>
    </row>
    <row r="1806" spans="2:13" ht="15" x14ac:dyDescent="0.2">
      <c r="B1806" s="285"/>
      <c r="C1806" s="59"/>
      <c r="D1806" s="59"/>
      <c r="E1806" s="59"/>
      <c r="F1806" s="59"/>
      <c r="G1806" s="59"/>
      <c r="H1806" s="59"/>
      <c r="I1806" s="59"/>
      <c r="J1806" s="59"/>
      <c r="K1806" s="61"/>
      <c r="L1806" s="59"/>
      <c r="M1806" s="60"/>
    </row>
    <row r="1807" spans="2:13" ht="15" x14ac:dyDescent="0.2">
      <c r="B1807" s="285"/>
      <c r="C1807" s="59"/>
      <c r="D1807" s="59"/>
      <c r="E1807" s="59"/>
      <c r="F1807" s="59"/>
      <c r="G1807" s="59"/>
      <c r="H1807" s="59"/>
      <c r="I1807" s="59"/>
      <c r="J1807" s="59"/>
      <c r="K1807" s="61"/>
      <c r="L1807" s="59"/>
      <c r="M1807" s="60"/>
    </row>
    <row r="1808" spans="2:13" ht="15" x14ac:dyDescent="0.2">
      <c r="B1808" s="285"/>
      <c r="C1808" s="59"/>
      <c r="D1808" s="59"/>
      <c r="E1808" s="59"/>
      <c r="F1808" s="59"/>
      <c r="G1808" s="59"/>
      <c r="H1808" s="59"/>
      <c r="I1808" s="59"/>
      <c r="J1808" s="59"/>
      <c r="K1808" s="61"/>
      <c r="L1808" s="59"/>
      <c r="M1808" s="60"/>
    </row>
    <row r="1809" spans="2:13" ht="15" x14ac:dyDescent="0.2">
      <c r="B1809" s="285"/>
      <c r="C1809" s="59"/>
      <c r="D1809" s="59"/>
      <c r="E1809" s="59"/>
      <c r="F1809" s="59"/>
      <c r="G1809" s="59"/>
      <c r="H1809" s="59"/>
      <c r="I1809" s="59"/>
      <c r="J1809" s="59"/>
      <c r="K1809" s="61"/>
      <c r="L1809" s="59"/>
      <c r="M1809" s="60"/>
    </row>
    <row r="1810" spans="2:13" ht="15" x14ac:dyDescent="0.2">
      <c r="B1810" s="285"/>
      <c r="C1810" s="59"/>
      <c r="D1810" s="59"/>
      <c r="E1810" s="59"/>
      <c r="F1810" s="59"/>
      <c r="G1810" s="59"/>
      <c r="H1810" s="59"/>
      <c r="I1810" s="59"/>
      <c r="J1810" s="59"/>
      <c r="K1810" s="61"/>
      <c r="L1810" s="59"/>
      <c r="M1810" s="60"/>
    </row>
    <row r="1811" spans="2:13" ht="15" x14ac:dyDescent="0.2">
      <c r="B1811" s="285"/>
      <c r="C1811" s="59"/>
      <c r="D1811" s="59"/>
      <c r="E1811" s="59"/>
      <c r="F1811" s="59"/>
      <c r="G1811" s="59"/>
      <c r="H1811" s="59"/>
      <c r="I1811" s="59"/>
      <c r="J1811" s="59"/>
      <c r="K1811" s="61"/>
      <c r="L1811" s="59"/>
      <c r="M1811" s="60"/>
    </row>
    <row r="1812" spans="2:13" ht="15" x14ac:dyDescent="0.2">
      <c r="B1812" s="285"/>
      <c r="C1812" s="59"/>
      <c r="D1812" s="59"/>
      <c r="E1812" s="59"/>
      <c r="F1812" s="59"/>
      <c r="G1812" s="59"/>
      <c r="H1812" s="59"/>
      <c r="I1812" s="59"/>
      <c r="J1812" s="59"/>
      <c r="K1812" s="61"/>
      <c r="L1812" s="59"/>
      <c r="M1812" s="60"/>
    </row>
    <row r="1813" spans="2:13" ht="15" x14ac:dyDescent="0.2">
      <c r="B1813" s="285"/>
      <c r="C1813" s="59"/>
      <c r="D1813" s="59"/>
      <c r="E1813" s="59"/>
      <c r="F1813" s="59"/>
      <c r="G1813" s="59"/>
      <c r="H1813" s="59"/>
      <c r="I1813" s="59"/>
      <c r="J1813" s="59"/>
      <c r="K1813" s="61"/>
      <c r="L1813" s="59"/>
      <c r="M1813" s="60"/>
    </row>
    <row r="1814" spans="2:13" ht="15" x14ac:dyDescent="0.2">
      <c r="B1814" s="285"/>
      <c r="C1814" s="59"/>
      <c r="D1814" s="59"/>
      <c r="E1814" s="59"/>
      <c r="F1814" s="59"/>
      <c r="G1814" s="59"/>
      <c r="H1814" s="59"/>
      <c r="I1814" s="59"/>
      <c r="J1814" s="59"/>
      <c r="K1814" s="61"/>
      <c r="L1814" s="59"/>
      <c r="M1814" s="60"/>
    </row>
    <row r="1815" spans="2:13" ht="15" x14ac:dyDescent="0.2">
      <c r="B1815" s="285"/>
      <c r="C1815" s="59"/>
      <c r="D1815" s="59"/>
      <c r="E1815" s="59"/>
      <c r="F1815" s="59"/>
      <c r="G1815" s="59"/>
      <c r="H1815" s="59"/>
      <c r="I1815" s="59"/>
      <c r="J1815" s="59"/>
      <c r="K1815" s="61"/>
      <c r="L1815" s="59"/>
      <c r="M1815" s="60"/>
    </row>
    <row r="1816" spans="2:13" ht="15" x14ac:dyDescent="0.2">
      <c r="B1816" s="285"/>
      <c r="C1816" s="59"/>
      <c r="D1816" s="59"/>
      <c r="E1816" s="59"/>
      <c r="F1816" s="59"/>
      <c r="G1816" s="59"/>
      <c r="H1816" s="59"/>
      <c r="I1816" s="59"/>
      <c r="J1816" s="59"/>
      <c r="K1816" s="61"/>
      <c r="L1816" s="59"/>
      <c r="M1816" s="60"/>
    </row>
    <row r="1817" spans="2:13" ht="15" x14ac:dyDescent="0.2">
      <c r="B1817" s="285"/>
      <c r="C1817" s="59"/>
      <c r="D1817" s="59"/>
      <c r="E1817" s="59"/>
      <c r="F1817" s="59"/>
      <c r="G1817" s="59"/>
      <c r="H1817" s="59"/>
      <c r="I1817" s="59"/>
      <c r="J1817" s="59"/>
      <c r="K1817" s="61"/>
      <c r="L1817" s="59"/>
      <c r="M1817" s="60"/>
    </row>
    <row r="1818" spans="2:13" ht="15" x14ac:dyDescent="0.2">
      <c r="B1818" s="285"/>
      <c r="C1818" s="59"/>
      <c r="D1818" s="59"/>
      <c r="E1818" s="59"/>
      <c r="F1818" s="59"/>
      <c r="G1818" s="59"/>
      <c r="H1818" s="59"/>
      <c r="I1818" s="59"/>
      <c r="J1818" s="59"/>
      <c r="K1818" s="61"/>
      <c r="L1818" s="59"/>
      <c r="M1818" s="60"/>
    </row>
    <row r="1819" spans="2:13" ht="15" x14ac:dyDescent="0.2">
      <c r="B1819" s="285"/>
      <c r="C1819" s="59"/>
      <c r="D1819" s="59"/>
      <c r="E1819" s="59"/>
      <c r="F1819" s="59"/>
      <c r="G1819" s="59"/>
      <c r="H1819" s="59"/>
      <c r="I1819" s="59"/>
      <c r="J1819" s="59"/>
      <c r="K1819" s="61"/>
      <c r="L1819" s="59"/>
      <c r="M1819" s="60"/>
    </row>
    <row r="1820" spans="2:13" ht="15" x14ac:dyDescent="0.2">
      <c r="B1820" s="285"/>
      <c r="C1820" s="59"/>
      <c r="D1820" s="59"/>
      <c r="E1820" s="59"/>
      <c r="F1820" s="59"/>
      <c r="G1820" s="59"/>
      <c r="H1820" s="59"/>
      <c r="I1820" s="59"/>
      <c r="J1820" s="59"/>
      <c r="K1820" s="61"/>
      <c r="L1820" s="59"/>
      <c r="M1820" s="60"/>
    </row>
    <row r="1821" spans="2:13" ht="15" x14ac:dyDescent="0.2">
      <c r="B1821" s="285"/>
      <c r="C1821" s="59"/>
      <c r="D1821" s="59"/>
      <c r="E1821" s="59"/>
      <c r="F1821" s="59"/>
      <c r="G1821" s="59"/>
      <c r="H1821" s="59"/>
      <c r="I1821" s="59"/>
      <c r="J1821" s="59"/>
      <c r="K1821" s="61"/>
      <c r="L1821" s="59"/>
      <c r="M1821" s="60"/>
    </row>
    <row r="1822" spans="2:13" ht="15" x14ac:dyDescent="0.2">
      <c r="B1822" s="285"/>
      <c r="C1822" s="59"/>
      <c r="D1822" s="59"/>
      <c r="E1822" s="59"/>
      <c r="F1822" s="59"/>
      <c r="G1822" s="59"/>
      <c r="H1822" s="59"/>
      <c r="I1822" s="59"/>
      <c r="J1822" s="59"/>
      <c r="K1822" s="61"/>
      <c r="L1822" s="59"/>
      <c r="M1822" s="60"/>
    </row>
    <row r="1823" spans="2:13" ht="15" x14ac:dyDescent="0.2">
      <c r="B1823" s="285"/>
      <c r="C1823" s="59"/>
      <c r="D1823" s="59"/>
      <c r="E1823" s="59"/>
      <c r="F1823" s="59"/>
      <c r="G1823" s="59"/>
      <c r="H1823" s="59"/>
      <c r="I1823" s="59"/>
      <c r="J1823" s="59"/>
      <c r="K1823" s="61"/>
      <c r="L1823" s="59"/>
      <c r="M1823" s="60"/>
    </row>
    <row r="1824" spans="2:13" ht="15" x14ac:dyDescent="0.2">
      <c r="B1824" s="285"/>
      <c r="C1824" s="59"/>
      <c r="D1824" s="59"/>
      <c r="E1824" s="59"/>
      <c r="F1824" s="59"/>
      <c r="G1824" s="59"/>
      <c r="H1824" s="59"/>
      <c r="I1824" s="59"/>
      <c r="J1824" s="59"/>
      <c r="K1824" s="61"/>
      <c r="L1824" s="59"/>
      <c r="M1824" s="60"/>
    </row>
    <row r="1825" spans="2:13" ht="15" x14ac:dyDescent="0.2">
      <c r="B1825" s="285"/>
      <c r="C1825" s="59"/>
      <c r="D1825" s="59"/>
      <c r="E1825" s="59"/>
      <c r="F1825" s="59"/>
      <c r="G1825" s="59"/>
      <c r="H1825" s="59"/>
      <c r="I1825" s="59"/>
      <c r="J1825" s="59"/>
      <c r="K1825" s="61"/>
      <c r="L1825" s="59"/>
      <c r="M1825" s="60"/>
    </row>
    <row r="1826" spans="2:13" ht="15" x14ac:dyDescent="0.2">
      <c r="B1826" s="285"/>
      <c r="C1826" s="59"/>
      <c r="D1826" s="59"/>
      <c r="E1826" s="59"/>
      <c r="F1826" s="59"/>
      <c r="G1826" s="59"/>
      <c r="H1826" s="59"/>
      <c r="I1826" s="59"/>
      <c r="J1826" s="59"/>
      <c r="K1826" s="61"/>
      <c r="L1826" s="59"/>
      <c r="M1826" s="60"/>
    </row>
    <row r="1827" spans="2:13" ht="15" x14ac:dyDescent="0.2">
      <c r="B1827" s="285"/>
      <c r="C1827" s="59"/>
      <c r="D1827" s="59"/>
      <c r="E1827" s="59"/>
      <c r="F1827" s="59"/>
      <c r="G1827" s="59"/>
      <c r="H1827" s="59"/>
      <c r="I1827" s="59"/>
      <c r="J1827" s="59"/>
      <c r="K1827" s="61"/>
      <c r="L1827" s="59"/>
      <c r="M1827" s="60"/>
    </row>
    <row r="1828" spans="2:13" ht="15" x14ac:dyDescent="0.2">
      <c r="B1828" s="285"/>
      <c r="C1828" s="59"/>
      <c r="D1828" s="59"/>
      <c r="E1828" s="59"/>
      <c r="F1828" s="59"/>
      <c r="G1828" s="59"/>
      <c r="H1828" s="59"/>
      <c r="I1828" s="59"/>
      <c r="J1828" s="59"/>
      <c r="K1828" s="61"/>
      <c r="L1828" s="59"/>
      <c r="M1828" s="60"/>
    </row>
    <row r="1829" spans="2:13" ht="15" x14ac:dyDescent="0.2">
      <c r="B1829" s="285"/>
      <c r="C1829" s="59"/>
      <c r="D1829" s="59"/>
      <c r="E1829" s="59"/>
      <c r="F1829" s="59"/>
      <c r="G1829" s="59"/>
      <c r="H1829" s="59"/>
      <c r="I1829" s="59"/>
      <c r="J1829" s="59"/>
      <c r="K1829" s="61"/>
      <c r="L1829" s="59"/>
      <c r="M1829" s="60"/>
    </row>
    <row r="1830" spans="2:13" ht="15" x14ac:dyDescent="0.2">
      <c r="B1830" s="285"/>
      <c r="C1830" s="59"/>
      <c r="D1830" s="59"/>
      <c r="E1830" s="59"/>
      <c r="F1830" s="59"/>
      <c r="G1830" s="59"/>
      <c r="H1830" s="59"/>
      <c r="I1830" s="59"/>
      <c r="J1830" s="59"/>
      <c r="K1830" s="61"/>
      <c r="L1830" s="59"/>
      <c r="M1830" s="60"/>
    </row>
    <row r="1831" spans="2:13" ht="15" x14ac:dyDescent="0.2">
      <c r="B1831" s="285"/>
      <c r="C1831" s="59"/>
      <c r="D1831" s="59"/>
      <c r="E1831" s="59"/>
      <c r="F1831" s="59"/>
      <c r="G1831" s="59"/>
      <c r="H1831" s="59"/>
      <c r="I1831" s="59"/>
      <c r="J1831" s="59"/>
      <c r="K1831" s="61"/>
      <c r="L1831" s="59"/>
      <c r="M1831" s="60"/>
    </row>
    <row r="1832" spans="2:13" ht="15" x14ac:dyDescent="0.2">
      <c r="B1832" s="285"/>
      <c r="C1832" s="59"/>
      <c r="D1832" s="59"/>
      <c r="E1832" s="59"/>
      <c r="F1832" s="59"/>
      <c r="G1832" s="59"/>
      <c r="H1832" s="59"/>
      <c r="I1832" s="59"/>
      <c r="J1832" s="59"/>
      <c r="K1832" s="61"/>
      <c r="L1832" s="59"/>
      <c r="M1832" s="60"/>
    </row>
    <row r="1833" spans="2:13" ht="15" x14ac:dyDescent="0.2">
      <c r="B1833" s="285"/>
      <c r="C1833" s="59"/>
      <c r="D1833" s="59"/>
      <c r="E1833" s="59"/>
      <c r="F1833" s="59"/>
      <c r="G1833" s="59"/>
      <c r="H1833" s="59"/>
      <c r="I1833" s="59"/>
      <c r="J1833" s="59"/>
      <c r="K1833" s="61"/>
      <c r="L1833" s="59"/>
      <c r="M1833" s="60"/>
    </row>
    <row r="1834" spans="2:13" ht="15" x14ac:dyDescent="0.2">
      <c r="B1834" s="285"/>
      <c r="C1834" s="59"/>
      <c r="D1834" s="59"/>
      <c r="E1834" s="59"/>
      <c r="F1834" s="59"/>
      <c r="G1834" s="59"/>
      <c r="H1834" s="59"/>
      <c r="I1834" s="59"/>
      <c r="J1834" s="59"/>
      <c r="K1834" s="61"/>
      <c r="L1834" s="59"/>
      <c r="M1834" s="60"/>
    </row>
    <row r="1835" spans="2:13" ht="15" x14ac:dyDescent="0.2">
      <c r="B1835" s="285"/>
      <c r="C1835" s="59"/>
      <c r="D1835" s="59"/>
      <c r="E1835" s="59"/>
      <c r="F1835" s="59"/>
      <c r="G1835" s="59"/>
      <c r="H1835" s="59"/>
      <c r="I1835" s="59"/>
      <c r="J1835" s="59"/>
      <c r="K1835" s="61"/>
      <c r="L1835" s="59"/>
      <c r="M1835" s="60"/>
    </row>
    <row r="1836" spans="2:13" ht="15" x14ac:dyDescent="0.2">
      <c r="B1836" s="285"/>
      <c r="C1836" s="59"/>
      <c r="D1836" s="59"/>
      <c r="E1836" s="59"/>
      <c r="F1836" s="59"/>
      <c r="G1836" s="59"/>
      <c r="H1836" s="59"/>
      <c r="I1836" s="59"/>
      <c r="J1836" s="59"/>
      <c r="K1836" s="61"/>
      <c r="L1836" s="59"/>
      <c r="M1836" s="60"/>
    </row>
    <row r="1837" spans="2:13" ht="15" x14ac:dyDescent="0.2">
      <c r="B1837" s="285"/>
      <c r="C1837" s="59"/>
      <c r="D1837" s="59"/>
      <c r="E1837" s="59"/>
      <c r="F1837" s="59"/>
      <c r="G1837" s="59"/>
      <c r="H1837" s="59"/>
      <c r="I1837" s="59"/>
      <c r="J1837" s="59"/>
      <c r="K1837" s="61"/>
      <c r="L1837" s="59"/>
      <c r="M1837" s="60"/>
    </row>
    <row r="1838" spans="2:13" ht="15" x14ac:dyDescent="0.2">
      <c r="B1838" s="285"/>
      <c r="C1838" s="59"/>
      <c r="D1838" s="59"/>
      <c r="E1838" s="59"/>
      <c r="F1838" s="59"/>
      <c r="G1838" s="59"/>
      <c r="H1838" s="59"/>
      <c r="I1838" s="59"/>
      <c r="J1838" s="59"/>
      <c r="K1838" s="61"/>
      <c r="L1838" s="59"/>
      <c r="M1838" s="60"/>
    </row>
    <row r="1839" spans="2:13" ht="15" x14ac:dyDescent="0.2">
      <c r="B1839" s="285"/>
      <c r="C1839" s="59"/>
      <c r="D1839" s="59"/>
      <c r="E1839" s="59"/>
      <c r="F1839" s="59"/>
      <c r="G1839" s="59"/>
      <c r="H1839" s="59"/>
      <c r="I1839" s="59"/>
      <c r="J1839" s="59"/>
      <c r="K1839" s="61"/>
      <c r="L1839" s="59"/>
      <c r="M1839" s="60"/>
    </row>
    <row r="1840" spans="2:13" ht="15" x14ac:dyDescent="0.2">
      <c r="B1840" s="285"/>
      <c r="C1840" s="59"/>
      <c r="D1840" s="59"/>
      <c r="E1840" s="59"/>
      <c r="F1840" s="59"/>
      <c r="G1840" s="59"/>
      <c r="H1840" s="59"/>
      <c r="I1840" s="59"/>
      <c r="J1840" s="59"/>
      <c r="K1840" s="61"/>
      <c r="L1840" s="59"/>
      <c r="M1840" s="60"/>
    </row>
    <row r="1841" spans="2:13" ht="15" x14ac:dyDescent="0.2">
      <c r="B1841" s="285"/>
      <c r="C1841" s="59"/>
      <c r="D1841" s="59"/>
      <c r="E1841" s="59"/>
      <c r="F1841" s="59"/>
      <c r="G1841" s="59"/>
      <c r="H1841" s="59"/>
      <c r="I1841" s="59"/>
      <c r="J1841" s="59"/>
      <c r="K1841" s="61"/>
      <c r="L1841" s="59"/>
      <c r="M1841" s="60"/>
    </row>
    <row r="1842" spans="2:13" ht="15" x14ac:dyDescent="0.2">
      <c r="B1842" s="285"/>
      <c r="C1842" s="59"/>
      <c r="D1842" s="59"/>
      <c r="E1842" s="59"/>
      <c r="F1842" s="59"/>
      <c r="G1842" s="59"/>
      <c r="H1842" s="59"/>
      <c r="I1842" s="59"/>
      <c r="J1842" s="59"/>
      <c r="K1842" s="61"/>
      <c r="L1842" s="59"/>
      <c r="M1842" s="60"/>
    </row>
    <row r="1843" spans="2:13" ht="15" x14ac:dyDescent="0.2">
      <c r="B1843" s="285"/>
      <c r="C1843" s="59"/>
      <c r="D1843" s="59"/>
      <c r="E1843" s="59"/>
      <c r="F1843" s="59"/>
      <c r="G1843" s="59"/>
      <c r="H1843" s="59"/>
      <c r="I1843" s="59"/>
      <c r="J1843" s="59"/>
      <c r="K1843" s="61"/>
      <c r="L1843" s="59"/>
      <c r="M1843" s="60"/>
    </row>
    <row r="1844" spans="2:13" ht="15" x14ac:dyDescent="0.2">
      <c r="B1844" s="285"/>
      <c r="C1844" s="59"/>
      <c r="D1844" s="59"/>
      <c r="E1844" s="59"/>
      <c r="F1844" s="59"/>
      <c r="G1844" s="59"/>
      <c r="H1844" s="59"/>
      <c r="I1844" s="59"/>
      <c r="J1844" s="59"/>
      <c r="K1844" s="61"/>
      <c r="L1844" s="59"/>
      <c r="M1844" s="60"/>
    </row>
    <row r="1845" spans="2:13" ht="15" x14ac:dyDescent="0.2">
      <c r="B1845" s="285"/>
      <c r="C1845" s="59"/>
      <c r="D1845" s="59"/>
      <c r="E1845" s="59"/>
      <c r="F1845" s="59"/>
      <c r="G1845" s="59"/>
      <c r="H1845" s="59"/>
      <c r="I1845" s="59"/>
      <c r="J1845" s="59"/>
      <c r="K1845" s="61"/>
      <c r="L1845" s="59"/>
      <c r="M1845" s="60"/>
    </row>
    <row r="1846" spans="2:13" ht="15" x14ac:dyDescent="0.2">
      <c r="B1846" s="285"/>
      <c r="C1846" s="59"/>
      <c r="D1846" s="59"/>
      <c r="E1846" s="59"/>
      <c r="F1846" s="59"/>
      <c r="G1846" s="59"/>
      <c r="H1846" s="59"/>
      <c r="I1846" s="59"/>
      <c r="J1846" s="59"/>
      <c r="K1846" s="61"/>
      <c r="L1846" s="59"/>
      <c r="M1846" s="60"/>
    </row>
    <row r="1847" spans="2:13" ht="15" x14ac:dyDescent="0.2">
      <c r="B1847" s="285"/>
      <c r="C1847" s="59"/>
      <c r="D1847" s="59"/>
      <c r="E1847" s="59"/>
      <c r="F1847" s="59"/>
      <c r="G1847" s="59"/>
      <c r="H1847" s="59"/>
      <c r="I1847" s="59"/>
      <c r="J1847" s="59"/>
      <c r="K1847" s="61"/>
      <c r="L1847" s="59"/>
      <c r="M1847" s="60"/>
    </row>
    <row r="1848" spans="2:13" ht="15" x14ac:dyDescent="0.2">
      <c r="B1848" s="285"/>
      <c r="C1848" s="59"/>
      <c r="D1848" s="59"/>
      <c r="E1848" s="59"/>
      <c r="F1848" s="59"/>
      <c r="G1848" s="59"/>
      <c r="H1848" s="59"/>
      <c r="I1848" s="59"/>
      <c r="J1848" s="59"/>
      <c r="K1848" s="61"/>
      <c r="L1848" s="59"/>
      <c r="M1848" s="60"/>
    </row>
    <row r="1849" spans="2:13" ht="15" x14ac:dyDescent="0.2">
      <c r="B1849" s="285"/>
      <c r="C1849" s="59"/>
      <c r="D1849" s="59"/>
      <c r="E1849" s="59"/>
      <c r="F1849" s="59"/>
      <c r="G1849" s="59"/>
      <c r="H1849" s="59"/>
      <c r="I1849" s="59"/>
      <c r="J1849" s="59"/>
      <c r="K1849" s="61"/>
      <c r="L1849" s="59"/>
      <c r="M1849" s="60"/>
    </row>
    <row r="1850" spans="2:13" ht="15" x14ac:dyDescent="0.2">
      <c r="B1850" s="285"/>
      <c r="C1850" s="59"/>
      <c r="D1850" s="59"/>
      <c r="E1850" s="59"/>
      <c r="F1850" s="59"/>
      <c r="G1850" s="59"/>
      <c r="H1850" s="59"/>
      <c r="I1850" s="59"/>
      <c r="J1850" s="59"/>
      <c r="K1850" s="61"/>
      <c r="L1850" s="59"/>
      <c r="M1850" s="60"/>
    </row>
    <row r="1851" spans="2:13" ht="15" x14ac:dyDescent="0.2">
      <c r="B1851" s="285"/>
      <c r="C1851" s="59"/>
      <c r="D1851" s="59"/>
      <c r="E1851" s="59"/>
      <c r="F1851" s="59"/>
      <c r="G1851" s="59"/>
      <c r="H1851" s="59"/>
      <c r="I1851" s="59"/>
      <c r="J1851" s="59"/>
      <c r="K1851" s="61"/>
      <c r="L1851" s="59"/>
      <c r="M1851" s="60"/>
    </row>
    <row r="1852" spans="2:13" ht="15" x14ac:dyDescent="0.2">
      <c r="B1852" s="285"/>
      <c r="C1852" s="59"/>
      <c r="D1852" s="59"/>
      <c r="E1852" s="59"/>
      <c r="F1852" s="59"/>
      <c r="G1852" s="59"/>
      <c r="H1852" s="59"/>
      <c r="I1852" s="59"/>
      <c r="J1852" s="59"/>
      <c r="K1852" s="61"/>
      <c r="L1852" s="59"/>
      <c r="M1852" s="60"/>
    </row>
    <row r="1853" spans="2:13" ht="15" x14ac:dyDescent="0.2">
      <c r="B1853" s="285"/>
      <c r="C1853" s="59"/>
      <c r="D1853" s="59"/>
      <c r="E1853" s="59"/>
      <c r="F1853" s="59"/>
      <c r="G1853" s="59"/>
      <c r="H1853" s="59"/>
      <c r="I1853" s="59"/>
      <c r="J1853" s="59"/>
      <c r="K1853" s="61"/>
      <c r="L1853" s="59"/>
      <c r="M1853" s="60"/>
    </row>
    <row r="1854" spans="2:13" ht="15" x14ac:dyDescent="0.2">
      <c r="B1854" s="285"/>
      <c r="C1854" s="59"/>
      <c r="D1854" s="59"/>
      <c r="E1854" s="59"/>
      <c r="F1854" s="59"/>
      <c r="G1854" s="59"/>
      <c r="H1854" s="59"/>
      <c r="I1854" s="59"/>
      <c r="J1854" s="59"/>
      <c r="K1854" s="61"/>
      <c r="L1854" s="59"/>
      <c r="M1854" s="60"/>
    </row>
    <row r="1855" spans="2:13" ht="15" x14ac:dyDescent="0.2">
      <c r="B1855" s="285"/>
      <c r="C1855" s="59"/>
      <c r="D1855" s="59"/>
      <c r="E1855" s="59"/>
      <c r="F1855" s="59"/>
      <c r="G1855" s="59"/>
      <c r="H1855" s="59"/>
      <c r="I1855" s="59"/>
      <c r="J1855" s="59"/>
      <c r="K1855" s="61"/>
      <c r="L1855" s="59"/>
      <c r="M1855" s="60"/>
    </row>
    <row r="1856" spans="2:13" ht="15" x14ac:dyDescent="0.2">
      <c r="B1856" s="285"/>
      <c r="C1856" s="59"/>
      <c r="D1856" s="59"/>
      <c r="E1856" s="59"/>
      <c r="F1856" s="59"/>
      <c r="G1856" s="59"/>
      <c r="H1856" s="59"/>
      <c r="I1856" s="59"/>
      <c r="J1856" s="59"/>
      <c r="K1856" s="61"/>
      <c r="L1856" s="59"/>
      <c r="M1856" s="60"/>
    </row>
    <row r="1857" spans="2:13" ht="15" x14ac:dyDescent="0.2">
      <c r="B1857" s="285"/>
      <c r="C1857" s="59"/>
      <c r="D1857" s="59"/>
      <c r="E1857" s="59"/>
      <c r="F1857" s="59"/>
      <c r="G1857" s="59"/>
      <c r="H1857" s="59"/>
      <c r="I1857" s="59"/>
      <c r="J1857" s="59"/>
      <c r="K1857" s="61"/>
      <c r="L1857" s="59"/>
      <c r="M1857" s="60"/>
    </row>
    <row r="1858" spans="2:13" ht="15" x14ac:dyDescent="0.2">
      <c r="B1858" s="285"/>
      <c r="C1858" s="59"/>
      <c r="D1858" s="59"/>
      <c r="E1858" s="59"/>
      <c r="F1858" s="59"/>
      <c r="G1858" s="59"/>
      <c r="H1858" s="59"/>
      <c r="I1858" s="59"/>
      <c r="J1858" s="59"/>
      <c r="K1858" s="61"/>
      <c r="L1858" s="59"/>
      <c r="M1858" s="60"/>
    </row>
    <row r="1859" spans="2:13" ht="15" x14ac:dyDescent="0.2">
      <c r="B1859" s="285"/>
      <c r="C1859" s="59"/>
      <c r="D1859" s="59"/>
      <c r="E1859" s="59"/>
      <c r="F1859" s="59"/>
      <c r="G1859" s="59"/>
      <c r="H1859" s="59"/>
      <c r="I1859" s="59"/>
      <c r="J1859" s="59"/>
      <c r="K1859" s="61"/>
      <c r="L1859" s="59"/>
      <c r="M1859" s="60"/>
    </row>
    <row r="1860" spans="2:13" ht="15" x14ac:dyDescent="0.2">
      <c r="B1860" s="285"/>
      <c r="C1860" s="59"/>
      <c r="D1860" s="59"/>
      <c r="E1860" s="59"/>
      <c r="F1860" s="59"/>
      <c r="G1860" s="59"/>
      <c r="H1860" s="59"/>
      <c r="I1860" s="59"/>
      <c r="J1860" s="59"/>
      <c r="K1860" s="61"/>
      <c r="L1860" s="59"/>
      <c r="M1860" s="60"/>
    </row>
    <row r="1861" spans="2:13" ht="15" x14ac:dyDescent="0.2">
      <c r="B1861" s="285"/>
      <c r="C1861" s="59"/>
      <c r="D1861" s="59"/>
      <c r="E1861" s="59"/>
      <c r="F1861" s="59"/>
      <c r="G1861" s="59"/>
      <c r="H1861" s="59"/>
      <c r="I1861" s="59"/>
      <c r="J1861" s="59"/>
      <c r="K1861" s="61"/>
      <c r="L1861" s="59"/>
      <c r="M1861" s="60"/>
    </row>
    <row r="1862" spans="2:13" ht="15" x14ac:dyDescent="0.2">
      <c r="B1862" s="285"/>
      <c r="C1862" s="59"/>
      <c r="D1862" s="59"/>
      <c r="E1862" s="59"/>
      <c r="F1862" s="59"/>
      <c r="G1862" s="59"/>
      <c r="H1862" s="59"/>
      <c r="I1862" s="59"/>
      <c r="J1862" s="59"/>
      <c r="K1862" s="61"/>
      <c r="L1862" s="59"/>
      <c r="M1862" s="60"/>
    </row>
    <row r="1863" spans="2:13" ht="15" x14ac:dyDescent="0.2">
      <c r="B1863" s="285"/>
      <c r="C1863" s="59"/>
      <c r="D1863" s="59"/>
      <c r="E1863" s="59"/>
      <c r="F1863" s="59"/>
      <c r="G1863" s="59"/>
      <c r="H1863" s="59"/>
      <c r="I1863" s="59"/>
      <c r="J1863" s="59"/>
      <c r="K1863" s="61"/>
      <c r="L1863" s="59"/>
      <c r="M1863" s="60"/>
    </row>
    <row r="1864" spans="2:13" ht="15" x14ac:dyDescent="0.2">
      <c r="B1864" s="285"/>
      <c r="C1864" s="59"/>
      <c r="D1864" s="59"/>
      <c r="E1864" s="59"/>
      <c r="F1864" s="59"/>
      <c r="G1864" s="59"/>
      <c r="H1864" s="59"/>
      <c r="I1864" s="59"/>
      <c r="J1864" s="59"/>
      <c r="K1864" s="61"/>
      <c r="L1864" s="59"/>
      <c r="M1864" s="60"/>
    </row>
    <row r="1865" spans="2:13" ht="15" x14ac:dyDescent="0.2">
      <c r="B1865" s="285"/>
      <c r="C1865" s="59"/>
      <c r="D1865" s="59"/>
      <c r="E1865" s="59"/>
      <c r="F1865" s="59"/>
      <c r="G1865" s="59"/>
      <c r="H1865" s="59"/>
      <c r="I1865" s="59"/>
      <c r="J1865" s="59"/>
      <c r="K1865" s="61"/>
      <c r="L1865" s="59"/>
      <c r="M1865" s="60"/>
    </row>
    <row r="1866" spans="2:13" ht="15" x14ac:dyDescent="0.2">
      <c r="B1866" s="285"/>
      <c r="C1866" s="59"/>
      <c r="D1866" s="59"/>
      <c r="E1866" s="59"/>
      <c r="F1866" s="59"/>
      <c r="G1866" s="59"/>
      <c r="H1866" s="59"/>
      <c r="I1866" s="59"/>
      <c r="J1866" s="59"/>
      <c r="K1866" s="61"/>
      <c r="L1866" s="59"/>
      <c r="M1866" s="60"/>
    </row>
    <row r="1867" spans="2:13" ht="15" x14ac:dyDescent="0.2">
      <c r="B1867" s="285"/>
      <c r="C1867" s="59"/>
      <c r="D1867" s="59"/>
      <c r="E1867" s="59"/>
      <c r="F1867" s="59"/>
      <c r="G1867" s="59"/>
      <c r="H1867" s="59"/>
      <c r="I1867" s="59"/>
      <c r="J1867" s="59"/>
      <c r="K1867" s="61"/>
      <c r="L1867" s="59"/>
      <c r="M1867" s="60"/>
    </row>
    <row r="1868" spans="2:13" ht="15" x14ac:dyDescent="0.2">
      <c r="B1868" s="285"/>
      <c r="C1868" s="59"/>
      <c r="D1868" s="59"/>
      <c r="E1868" s="59"/>
      <c r="F1868" s="59"/>
      <c r="G1868" s="59"/>
      <c r="H1868" s="59"/>
      <c r="I1868" s="59"/>
      <c r="J1868" s="59"/>
      <c r="K1868" s="61"/>
      <c r="L1868" s="59"/>
      <c r="M1868" s="60"/>
    </row>
    <row r="1869" spans="2:13" ht="15" x14ac:dyDescent="0.2">
      <c r="B1869" s="285"/>
      <c r="C1869" s="59"/>
      <c r="D1869" s="59"/>
      <c r="E1869" s="59"/>
      <c r="F1869" s="59"/>
      <c r="G1869" s="59"/>
      <c r="H1869" s="59"/>
      <c r="I1869" s="59"/>
      <c r="J1869" s="59"/>
      <c r="K1869" s="61"/>
      <c r="L1869" s="59"/>
      <c r="M1869" s="60"/>
    </row>
    <row r="1870" spans="2:13" ht="15" x14ac:dyDescent="0.2">
      <c r="B1870" s="285"/>
      <c r="C1870" s="59"/>
      <c r="D1870" s="59"/>
      <c r="E1870" s="59"/>
      <c r="F1870" s="59"/>
      <c r="G1870" s="59"/>
      <c r="H1870" s="59"/>
      <c r="I1870" s="59"/>
      <c r="J1870" s="59"/>
      <c r="K1870" s="61"/>
      <c r="L1870" s="59"/>
      <c r="M1870" s="60"/>
    </row>
    <row r="1871" spans="2:13" ht="15" x14ac:dyDescent="0.2">
      <c r="B1871" s="285"/>
      <c r="C1871" s="59"/>
      <c r="D1871" s="59"/>
      <c r="E1871" s="59"/>
      <c r="F1871" s="59"/>
      <c r="G1871" s="59"/>
      <c r="H1871" s="59"/>
      <c r="I1871" s="59"/>
      <c r="J1871" s="59"/>
      <c r="K1871" s="61"/>
      <c r="L1871" s="59"/>
      <c r="M1871" s="60"/>
    </row>
    <row r="1872" spans="2:13" ht="15" x14ac:dyDescent="0.2">
      <c r="B1872" s="285"/>
      <c r="C1872" s="59"/>
      <c r="D1872" s="59"/>
      <c r="E1872" s="59"/>
      <c r="F1872" s="59"/>
      <c r="G1872" s="59"/>
      <c r="H1872" s="59"/>
      <c r="I1872" s="59"/>
      <c r="J1872" s="59"/>
      <c r="K1872" s="61"/>
      <c r="L1872" s="59"/>
      <c r="M1872" s="60"/>
    </row>
    <row r="1873" spans="2:13" ht="15" x14ac:dyDescent="0.2">
      <c r="B1873" s="285"/>
      <c r="C1873" s="59"/>
      <c r="D1873" s="59"/>
      <c r="E1873" s="59"/>
      <c r="F1873" s="59"/>
      <c r="G1873" s="59"/>
      <c r="H1873" s="59"/>
      <c r="I1873" s="59"/>
      <c r="J1873" s="59"/>
      <c r="K1873" s="61"/>
      <c r="L1873" s="59"/>
      <c r="M1873" s="60"/>
    </row>
    <row r="1874" spans="2:13" ht="15" x14ac:dyDescent="0.2">
      <c r="B1874" s="285"/>
      <c r="C1874" s="59"/>
      <c r="D1874" s="59"/>
      <c r="E1874" s="59"/>
      <c r="F1874" s="59"/>
      <c r="G1874" s="59"/>
      <c r="H1874" s="59"/>
      <c r="I1874" s="59"/>
      <c r="J1874" s="59"/>
      <c r="K1874" s="61"/>
      <c r="L1874" s="59"/>
      <c r="M1874" s="60"/>
    </row>
    <row r="1875" spans="2:13" ht="15" x14ac:dyDescent="0.2">
      <c r="B1875" s="285"/>
      <c r="C1875" s="59"/>
      <c r="D1875" s="59"/>
      <c r="E1875" s="59"/>
      <c r="F1875" s="59"/>
      <c r="G1875" s="59"/>
      <c r="H1875" s="59"/>
      <c r="I1875" s="59"/>
      <c r="J1875" s="59"/>
      <c r="K1875" s="61"/>
      <c r="L1875" s="59"/>
      <c r="M1875" s="60"/>
    </row>
    <row r="1876" spans="2:13" ht="15" x14ac:dyDescent="0.2">
      <c r="B1876" s="285"/>
      <c r="C1876" s="59"/>
      <c r="D1876" s="59"/>
      <c r="E1876" s="59"/>
      <c r="F1876" s="59"/>
      <c r="G1876" s="59"/>
      <c r="H1876" s="59"/>
      <c r="I1876" s="59"/>
      <c r="J1876" s="59"/>
      <c r="K1876" s="61"/>
      <c r="L1876" s="59"/>
      <c r="M1876" s="60"/>
    </row>
    <row r="1877" spans="2:13" ht="15" x14ac:dyDescent="0.2">
      <c r="B1877" s="285"/>
      <c r="C1877" s="59"/>
      <c r="D1877" s="59"/>
      <c r="E1877" s="59"/>
      <c r="F1877" s="59"/>
      <c r="G1877" s="59"/>
      <c r="H1877" s="59"/>
      <c r="I1877" s="59"/>
      <c r="J1877" s="59"/>
      <c r="K1877" s="61"/>
      <c r="L1877" s="59"/>
      <c r="M1877" s="60"/>
    </row>
    <row r="1878" spans="2:13" ht="15" x14ac:dyDescent="0.2">
      <c r="B1878" s="285"/>
      <c r="C1878" s="59"/>
      <c r="D1878" s="59"/>
      <c r="E1878" s="59"/>
      <c r="F1878" s="59"/>
      <c r="G1878" s="59"/>
      <c r="H1878" s="59"/>
      <c r="I1878" s="59"/>
      <c r="J1878" s="59"/>
      <c r="K1878" s="61"/>
      <c r="L1878" s="59"/>
      <c r="M1878" s="60"/>
    </row>
    <row r="1879" spans="2:13" ht="15" x14ac:dyDescent="0.2">
      <c r="B1879" s="285"/>
      <c r="C1879" s="59"/>
      <c r="D1879" s="59"/>
      <c r="E1879" s="59"/>
      <c r="F1879" s="59"/>
      <c r="G1879" s="59"/>
      <c r="H1879" s="59"/>
      <c r="I1879" s="59"/>
      <c r="J1879" s="59"/>
      <c r="K1879" s="61"/>
      <c r="L1879" s="59"/>
      <c r="M1879" s="60"/>
    </row>
    <row r="1880" spans="2:13" ht="15" x14ac:dyDescent="0.2">
      <c r="B1880" s="285"/>
      <c r="C1880" s="59"/>
      <c r="D1880" s="59"/>
      <c r="E1880" s="59"/>
      <c r="F1880" s="59"/>
      <c r="G1880" s="59"/>
      <c r="H1880" s="59"/>
      <c r="I1880" s="59"/>
      <c r="J1880" s="59"/>
      <c r="K1880" s="61"/>
      <c r="L1880" s="59"/>
      <c r="M1880" s="60"/>
    </row>
    <row r="1881" spans="2:13" ht="15" x14ac:dyDescent="0.2">
      <c r="B1881" s="285"/>
      <c r="C1881" s="59"/>
      <c r="D1881" s="59"/>
      <c r="E1881" s="59"/>
      <c r="F1881" s="59"/>
      <c r="G1881" s="59"/>
      <c r="H1881" s="59"/>
      <c r="I1881" s="59"/>
      <c r="J1881" s="59"/>
      <c r="K1881" s="61"/>
      <c r="L1881" s="59"/>
      <c r="M1881" s="60"/>
    </row>
    <row r="1882" spans="2:13" ht="15" x14ac:dyDescent="0.2">
      <c r="B1882" s="285"/>
      <c r="C1882" s="59"/>
      <c r="D1882" s="59"/>
      <c r="E1882" s="59"/>
      <c r="F1882" s="59"/>
      <c r="G1882" s="59"/>
      <c r="H1882" s="59"/>
      <c r="I1882" s="59"/>
      <c r="J1882" s="59"/>
      <c r="K1882" s="61"/>
      <c r="L1882" s="59"/>
      <c r="M1882" s="60"/>
    </row>
    <row r="1883" spans="2:13" ht="15" x14ac:dyDescent="0.2">
      <c r="B1883" s="285"/>
      <c r="C1883" s="59"/>
      <c r="D1883" s="59"/>
      <c r="E1883" s="59"/>
      <c r="F1883" s="59"/>
      <c r="G1883" s="59"/>
      <c r="H1883" s="59"/>
      <c r="I1883" s="59"/>
      <c r="J1883" s="59"/>
      <c r="K1883" s="61"/>
      <c r="L1883" s="59"/>
      <c r="M1883" s="60"/>
    </row>
    <row r="1884" spans="2:13" ht="15" x14ac:dyDescent="0.2">
      <c r="B1884" s="285"/>
      <c r="C1884" s="59"/>
      <c r="D1884" s="59"/>
      <c r="E1884" s="59"/>
      <c r="F1884" s="59"/>
      <c r="G1884" s="59"/>
      <c r="H1884" s="59"/>
      <c r="I1884" s="59"/>
      <c r="J1884" s="59"/>
      <c r="K1884" s="61"/>
      <c r="L1884" s="59"/>
      <c r="M1884" s="60"/>
    </row>
    <row r="1885" spans="2:13" ht="15" x14ac:dyDescent="0.2">
      <c r="B1885" s="285"/>
      <c r="C1885" s="59"/>
      <c r="D1885" s="59"/>
      <c r="E1885" s="59"/>
      <c r="F1885" s="59"/>
      <c r="G1885" s="59"/>
      <c r="H1885" s="59"/>
      <c r="I1885" s="59"/>
      <c r="J1885" s="59"/>
      <c r="K1885" s="61"/>
      <c r="L1885" s="59"/>
      <c r="M1885" s="60"/>
    </row>
    <row r="1886" spans="2:13" ht="15" x14ac:dyDescent="0.2">
      <c r="B1886" s="285"/>
      <c r="C1886" s="59"/>
      <c r="D1886" s="59"/>
      <c r="E1886" s="59"/>
      <c r="F1886" s="59"/>
      <c r="G1886" s="59"/>
      <c r="H1886" s="59"/>
      <c r="I1886" s="59"/>
      <c r="J1886" s="59"/>
      <c r="K1886" s="61"/>
      <c r="L1886" s="59"/>
      <c r="M1886" s="60"/>
    </row>
    <row r="1887" spans="2:13" ht="15" x14ac:dyDescent="0.2">
      <c r="B1887" s="285"/>
      <c r="C1887" s="59"/>
      <c r="D1887" s="59"/>
      <c r="E1887" s="59"/>
      <c r="F1887" s="59"/>
      <c r="G1887" s="59"/>
      <c r="H1887" s="59"/>
      <c r="I1887" s="59"/>
      <c r="J1887" s="59"/>
      <c r="K1887" s="61"/>
      <c r="L1887" s="59"/>
      <c r="M1887" s="60"/>
    </row>
    <row r="1888" spans="2:13" ht="15" x14ac:dyDescent="0.2">
      <c r="B1888" s="285"/>
      <c r="C1888" s="59"/>
      <c r="D1888" s="59"/>
      <c r="E1888" s="59"/>
      <c r="F1888" s="59"/>
      <c r="G1888" s="59"/>
      <c r="H1888" s="59"/>
      <c r="I1888" s="59"/>
      <c r="J1888" s="59"/>
      <c r="K1888" s="61"/>
      <c r="L1888" s="59"/>
      <c r="M1888" s="60"/>
    </row>
    <row r="1889" spans="2:13" ht="15" x14ac:dyDescent="0.2">
      <c r="B1889" s="285"/>
      <c r="C1889" s="59"/>
      <c r="D1889" s="59"/>
      <c r="E1889" s="59"/>
      <c r="F1889" s="59"/>
      <c r="G1889" s="59"/>
      <c r="H1889" s="59"/>
      <c r="I1889" s="59"/>
      <c r="J1889" s="59"/>
      <c r="K1889" s="61"/>
      <c r="L1889" s="59"/>
      <c r="M1889" s="60"/>
    </row>
    <row r="1890" spans="2:13" ht="15" x14ac:dyDescent="0.2">
      <c r="B1890" s="285"/>
      <c r="C1890" s="59"/>
      <c r="D1890" s="59"/>
      <c r="E1890" s="59"/>
      <c r="F1890" s="59"/>
      <c r="G1890" s="59"/>
      <c r="H1890" s="59"/>
      <c r="I1890" s="59"/>
      <c r="J1890" s="59"/>
      <c r="K1890" s="61"/>
      <c r="L1890" s="59"/>
      <c r="M1890" s="60"/>
    </row>
    <row r="1891" spans="2:13" ht="15" x14ac:dyDescent="0.2">
      <c r="B1891" s="285"/>
      <c r="C1891" s="59"/>
      <c r="D1891" s="59"/>
      <c r="E1891" s="59"/>
      <c r="F1891" s="59"/>
      <c r="G1891" s="59"/>
      <c r="H1891" s="59"/>
      <c r="I1891" s="59"/>
      <c r="J1891" s="59"/>
      <c r="K1891" s="61"/>
      <c r="L1891" s="59"/>
      <c r="M1891" s="60"/>
    </row>
    <row r="1892" spans="2:13" ht="15" x14ac:dyDescent="0.2">
      <c r="B1892" s="285"/>
      <c r="C1892" s="59"/>
      <c r="D1892" s="59"/>
      <c r="E1892" s="59"/>
      <c r="F1892" s="59"/>
      <c r="G1892" s="59"/>
      <c r="H1892" s="59"/>
      <c r="I1892" s="59"/>
      <c r="J1892" s="59"/>
      <c r="K1892" s="61"/>
      <c r="L1892" s="59"/>
      <c r="M1892" s="60"/>
    </row>
    <row r="1893" spans="2:13" ht="15" x14ac:dyDescent="0.2">
      <c r="B1893" s="285"/>
      <c r="C1893" s="59"/>
      <c r="D1893" s="59"/>
      <c r="E1893" s="59"/>
      <c r="F1893" s="59"/>
      <c r="G1893" s="59"/>
      <c r="H1893" s="59"/>
      <c r="I1893" s="59"/>
      <c r="J1893" s="59"/>
      <c r="K1893" s="61"/>
      <c r="L1893" s="59"/>
      <c r="M1893" s="60"/>
    </row>
    <row r="1894" spans="2:13" ht="15" x14ac:dyDescent="0.2">
      <c r="B1894" s="285"/>
      <c r="C1894" s="59"/>
      <c r="D1894" s="59"/>
      <c r="E1894" s="59"/>
      <c r="F1894" s="59"/>
      <c r="G1894" s="59"/>
      <c r="H1894" s="59"/>
      <c r="I1894" s="59"/>
      <c r="J1894" s="59"/>
      <c r="K1894" s="61"/>
      <c r="L1894" s="59"/>
      <c r="M1894" s="60"/>
    </row>
    <row r="1895" spans="2:13" ht="15" x14ac:dyDescent="0.2">
      <c r="B1895" s="285"/>
      <c r="C1895" s="59"/>
      <c r="D1895" s="59"/>
      <c r="E1895" s="59"/>
      <c r="F1895" s="59"/>
      <c r="G1895" s="59"/>
      <c r="H1895" s="59"/>
      <c r="I1895" s="59"/>
      <c r="J1895" s="59"/>
      <c r="K1895" s="61"/>
      <c r="L1895" s="59"/>
      <c r="M1895" s="60"/>
    </row>
    <row r="1896" spans="2:13" ht="15" x14ac:dyDescent="0.2">
      <c r="B1896" s="285"/>
      <c r="C1896" s="59"/>
      <c r="D1896" s="59"/>
      <c r="E1896" s="59"/>
      <c r="F1896" s="59"/>
      <c r="G1896" s="59"/>
      <c r="H1896" s="59"/>
      <c r="I1896" s="59"/>
      <c r="J1896" s="59"/>
      <c r="K1896" s="61"/>
      <c r="L1896" s="59"/>
      <c r="M1896" s="60"/>
    </row>
    <row r="1897" spans="2:13" ht="15" x14ac:dyDescent="0.2">
      <c r="B1897" s="285"/>
      <c r="C1897" s="59"/>
      <c r="D1897" s="59"/>
      <c r="E1897" s="59"/>
      <c r="F1897" s="59"/>
      <c r="G1897" s="59"/>
      <c r="H1897" s="59"/>
      <c r="I1897" s="59"/>
      <c r="J1897" s="59"/>
      <c r="K1897" s="61"/>
      <c r="L1897" s="59"/>
      <c r="M1897" s="60"/>
    </row>
    <row r="1898" spans="2:13" ht="15" x14ac:dyDescent="0.2">
      <c r="B1898" s="285"/>
      <c r="C1898" s="59"/>
      <c r="D1898" s="59"/>
      <c r="E1898" s="59"/>
      <c r="F1898" s="59"/>
      <c r="G1898" s="59"/>
      <c r="H1898" s="59"/>
      <c r="I1898" s="59"/>
      <c r="J1898" s="59"/>
      <c r="K1898" s="61"/>
      <c r="L1898" s="59"/>
      <c r="M1898" s="60"/>
    </row>
    <row r="1899" spans="2:13" ht="15" x14ac:dyDescent="0.2">
      <c r="B1899" s="285"/>
      <c r="C1899" s="59"/>
      <c r="D1899" s="59"/>
      <c r="E1899" s="59"/>
      <c r="F1899" s="59"/>
      <c r="G1899" s="59"/>
      <c r="H1899" s="59"/>
      <c r="I1899" s="59"/>
      <c r="J1899" s="59"/>
      <c r="K1899" s="61"/>
      <c r="L1899" s="59"/>
      <c r="M1899" s="60"/>
    </row>
    <row r="1900" spans="2:13" ht="15" x14ac:dyDescent="0.2">
      <c r="B1900" s="285"/>
      <c r="C1900" s="59"/>
      <c r="D1900" s="59"/>
      <c r="E1900" s="59"/>
      <c r="F1900" s="59"/>
      <c r="G1900" s="59"/>
      <c r="H1900" s="59"/>
      <c r="I1900" s="59"/>
      <c r="J1900" s="59"/>
      <c r="K1900" s="61"/>
      <c r="L1900" s="59"/>
      <c r="M1900" s="60"/>
    </row>
    <row r="1901" spans="2:13" ht="15" x14ac:dyDescent="0.2">
      <c r="B1901" s="285"/>
      <c r="C1901" s="59"/>
      <c r="D1901" s="59"/>
      <c r="E1901" s="59"/>
      <c r="F1901" s="59"/>
      <c r="G1901" s="59"/>
      <c r="H1901" s="59"/>
      <c r="I1901" s="59"/>
      <c r="J1901" s="59"/>
      <c r="K1901" s="61"/>
      <c r="L1901" s="59"/>
      <c r="M1901" s="60"/>
    </row>
    <row r="1902" spans="2:13" ht="15" x14ac:dyDescent="0.2">
      <c r="B1902" s="285"/>
      <c r="C1902" s="59"/>
      <c r="D1902" s="59"/>
      <c r="E1902" s="59"/>
      <c r="F1902" s="59"/>
      <c r="G1902" s="59"/>
      <c r="H1902" s="59"/>
      <c r="I1902" s="59"/>
      <c r="J1902" s="59"/>
      <c r="K1902" s="61"/>
      <c r="L1902" s="59"/>
      <c r="M1902" s="60"/>
    </row>
    <row r="1903" spans="2:13" ht="15" x14ac:dyDescent="0.2">
      <c r="B1903" s="285"/>
      <c r="C1903" s="59"/>
      <c r="D1903" s="59"/>
      <c r="E1903" s="59"/>
      <c r="F1903" s="59"/>
      <c r="G1903" s="59"/>
      <c r="H1903" s="59"/>
      <c r="I1903" s="59"/>
      <c r="J1903" s="59"/>
      <c r="K1903" s="61"/>
      <c r="L1903" s="59"/>
      <c r="M1903" s="60"/>
    </row>
    <row r="1904" spans="2:13" ht="15" x14ac:dyDescent="0.2">
      <c r="B1904" s="285"/>
      <c r="C1904" s="59"/>
      <c r="D1904" s="59"/>
      <c r="E1904" s="59"/>
      <c r="F1904" s="59"/>
      <c r="G1904" s="59"/>
      <c r="H1904" s="59"/>
      <c r="I1904" s="59"/>
      <c r="J1904" s="59"/>
      <c r="K1904" s="61"/>
      <c r="L1904" s="59"/>
      <c r="M1904" s="60"/>
    </row>
    <row r="1905" spans="2:13" ht="15" x14ac:dyDescent="0.2">
      <c r="B1905" s="285"/>
      <c r="C1905" s="59"/>
      <c r="D1905" s="59"/>
      <c r="E1905" s="59"/>
      <c r="F1905" s="59"/>
      <c r="G1905" s="59"/>
      <c r="H1905" s="59"/>
      <c r="I1905" s="59"/>
      <c r="J1905" s="59"/>
      <c r="K1905" s="61"/>
      <c r="L1905" s="59"/>
      <c r="M1905" s="60"/>
    </row>
    <row r="1906" spans="2:13" ht="15" x14ac:dyDescent="0.2">
      <c r="B1906" s="285"/>
      <c r="C1906" s="59"/>
      <c r="D1906" s="59"/>
      <c r="E1906" s="59"/>
      <c r="F1906" s="59"/>
      <c r="G1906" s="59"/>
      <c r="H1906" s="59"/>
      <c r="I1906" s="59"/>
      <c r="J1906" s="59"/>
      <c r="K1906" s="61"/>
      <c r="L1906" s="59"/>
      <c r="M1906" s="60"/>
    </row>
    <row r="1907" spans="2:13" ht="15" x14ac:dyDescent="0.2">
      <c r="B1907" s="285"/>
      <c r="C1907" s="59"/>
      <c r="D1907" s="59"/>
      <c r="E1907" s="59"/>
      <c r="F1907" s="59"/>
      <c r="G1907" s="59"/>
      <c r="H1907" s="59"/>
      <c r="I1907" s="59"/>
      <c r="J1907" s="59"/>
      <c r="K1907" s="61"/>
      <c r="L1907" s="59"/>
      <c r="M1907" s="60"/>
    </row>
    <row r="1908" spans="2:13" ht="15" x14ac:dyDescent="0.2">
      <c r="B1908" s="285"/>
      <c r="C1908" s="59"/>
      <c r="D1908" s="59"/>
      <c r="E1908" s="59"/>
      <c r="F1908" s="59"/>
      <c r="G1908" s="59"/>
      <c r="H1908" s="59"/>
      <c r="I1908" s="59"/>
      <c r="J1908" s="59"/>
      <c r="K1908" s="61"/>
      <c r="L1908" s="59"/>
      <c r="M1908" s="60"/>
    </row>
    <row r="1909" spans="2:13" ht="15" x14ac:dyDescent="0.2">
      <c r="B1909" s="285"/>
      <c r="C1909" s="59"/>
      <c r="D1909" s="59"/>
      <c r="E1909" s="59"/>
      <c r="F1909" s="59"/>
      <c r="G1909" s="59"/>
      <c r="H1909" s="59"/>
      <c r="I1909" s="59"/>
      <c r="J1909" s="59"/>
      <c r="K1909" s="61"/>
      <c r="L1909" s="59"/>
      <c r="M1909" s="60"/>
    </row>
    <row r="1910" spans="2:13" ht="15" x14ac:dyDescent="0.2">
      <c r="B1910" s="285"/>
      <c r="C1910" s="59"/>
      <c r="D1910" s="59"/>
      <c r="E1910" s="59"/>
      <c r="F1910" s="59"/>
      <c r="G1910" s="59"/>
      <c r="H1910" s="59"/>
      <c r="I1910" s="59"/>
      <c r="J1910" s="59"/>
      <c r="K1910" s="61"/>
      <c r="L1910" s="59"/>
      <c r="M1910" s="60"/>
    </row>
    <row r="1911" spans="2:13" ht="15" x14ac:dyDescent="0.2">
      <c r="B1911" s="285"/>
      <c r="C1911" s="59"/>
      <c r="D1911" s="59"/>
      <c r="E1911" s="59"/>
      <c r="F1911" s="59"/>
      <c r="G1911" s="59"/>
      <c r="H1911" s="59"/>
      <c r="I1911" s="59"/>
      <c r="J1911" s="59"/>
      <c r="K1911" s="61"/>
      <c r="L1911" s="59"/>
      <c r="M1911" s="60"/>
    </row>
    <row r="1912" spans="2:13" ht="15" x14ac:dyDescent="0.2">
      <c r="B1912" s="285"/>
      <c r="C1912" s="59"/>
      <c r="D1912" s="59"/>
      <c r="E1912" s="59"/>
      <c r="F1912" s="59"/>
      <c r="G1912" s="59"/>
      <c r="H1912" s="59"/>
      <c r="I1912" s="59"/>
      <c r="J1912" s="59"/>
      <c r="K1912" s="61"/>
      <c r="L1912" s="59"/>
      <c r="M1912" s="60"/>
    </row>
    <row r="1913" spans="2:13" ht="15" x14ac:dyDescent="0.2">
      <c r="B1913" s="285"/>
      <c r="C1913" s="59"/>
      <c r="D1913" s="59"/>
      <c r="E1913" s="59"/>
      <c r="F1913" s="59"/>
      <c r="G1913" s="59"/>
      <c r="H1913" s="59"/>
      <c r="I1913" s="59"/>
      <c r="J1913" s="59"/>
      <c r="K1913" s="61"/>
      <c r="L1913" s="59"/>
      <c r="M1913" s="60"/>
    </row>
    <row r="1914" spans="2:13" ht="15" x14ac:dyDescent="0.2">
      <c r="B1914" s="285"/>
      <c r="C1914" s="59"/>
      <c r="D1914" s="59"/>
      <c r="E1914" s="59"/>
      <c r="F1914" s="59"/>
      <c r="G1914" s="59"/>
      <c r="H1914" s="59"/>
      <c r="I1914" s="59"/>
      <c r="J1914" s="59"/>
      <c r="K1914" s="61"/>
      <c r="L1914" s="59"/>
      <c r="M1914" s="60"/>
    </row>
    <row r="1915" spans="2:13" ht="15" x14ac:dyDescent="0.2">
      <c r="B1915" s="285"/>
      <c r="C1915" s="59"/>
      <c r="D1915" s="59"/>
      <c r="E1915" s="59"/>
      <c r="F1915" s="59"/>
      <c r="G1915" s="59"/>
      <c r="H1915" s="59"/>
      <c r="I1915" s="59"/>
      <c r="J1915" s="59"/>
      <c r="K1915" s="61"/>
      <c r="L1915" s="59"/>
      <c r="M1915" s="60"/>
    </row>
    <row r="1916" spans="2:13" ht="15" x14ac:dyDescent="0.2">
      <c r="B1916" s="285"/>
      <c r="C1916" s="59"/>
      <c r="D1916" s="59"/>
      <c r="E1916" s="59"/>
      <c r="F1916" s="59"/>
      <c r="G1916" s="59"/>
      <c r="H1916" s="59"/>
      <c r="I1916" s="59"/>
      <c r="J1916" s="59"/>
      <c r="K1916" s="61"/>
      <c r="L1916" s="59"/>
      <c r="M1916" s="60"/>
    </row>
    <row r="1917" spans="2:13" ht="15" x14ac:dyDescent="0.2">
      <c r="B1917" s="285"/>
      <c r="C1917" s="59"/>
      <c r="D1917" s="59"/>
      <c r="E1917" s="59"/>
      <c r="F1917" s="59"/>
      <c r="G1917" s="59"/>
      <c r="H1917" s="59"/>
      <c r="I1917" s="59"/>
      <c r="J1917" s="59"/>
      <c r="K1917" s="61"/>
      <c r="L1917" s="59"/>
      <c r="M1917" s="60"/>
    </row>
    <row r="1918" spans="2:13" ht="15" x14ac:dyDescent="0.2">
      <c r="B1918" s="285"/>
      <c r="C1918" s="59"/>
      <c r="D1918" s="59"/>
      <c r="E1918" s="59"/>
      <c r="F1918" s="59"/>
      <c r="G1918" s="59"/>
      <c r="H1918" s="59"/>
      <c r="I1918" s="59"/>
      <c r="J1918" s="59"/>
      <c r="K1918" s="61"/>
      <c r="L1918" s="59"/>
      <c r="M1918" s="60"/>
    </row>
    <row r="1919" spans="2:13" ht="15" x14ac:dyDescent="0.2">
      <c r="B1919" s="285"/>
      <c r="C1919" s="59"/>
      <c r="D1919" s="59"/>
      <c r="E1919" s="59"/>
      <c r="F1919" s="59"/>
      <c r="G1919" s="59"/>
      <c r="H1919" s="59"/>
      <c r="I1919" s="59"/>
      <c r="J1919" s="59"/>
      <c r="K1919" s="61"/>
      <c r="L1919" s="59"/>
      <c r="M1919" s="60"/>
    </row>
    <row r="1920" spans="2:13" ht="15" x14ac:dyDescent="0.2">
      <c r="B1920" s="285"/>
      <c r="C1920" s="59"/>
      <c r="D1920" s="59"/>
      <c r="E1920" s="59"/>
      <c r="F1920" s="59"/>
      <c r="G1920" s="59"/>
      <c r="H1920" s="59"/>
      <c r="I1920" s="59"/>
      <c r="J1920" s="59"/>
      <c r="K1920" s="61"/>
      <c r="L1920" s="59"/>
      <c r="M1920" s="60"/>
    </row>
    <row r="1921" spans="2:13" ht="15" x14ac:dyDescent="0.2">
      <c r="B1921" s="285"/>
      <c r="C1921" s="59"/>
      <c r="D1921" s="59"/>
      <c r="E1921" s="59"/>
      <c r="F1921" s="59"/>
      <c r="G1921" s="59"/>
      <c r="H1921" s="59"/>
      <c r="I1921" s="59"/>
      <c r="J1921" s="59"/>
      <c r="K1921" s="61"/>
      <c r="L1921" s="59"/>
      <c r="M1921" s="60"/>
    </row>
    <row r="1922" spans="2:13" ht="15" x14ac:dyDescent="0.2">
      <c r="B1922" s="285"/>
      <c r="C1922" s="59"/>
      <c r="D1922" s="59"/>
      <c r="E1922" s="59"/>
      <c r="F1922" s="59"/>
      <c r="G1922" s="59"/>
      <c r="H1922" s="59"/>
      <c r="I1922" s="59"/>
      <c r="J1922" s="59"/>
      <c r="K1922" s="61"/>
      <c r="L1922" s="59"/>
      <c r="M1922" s="60"/>
    </row>
    <row r="1923" spans="2:13" ht="15" x14ac:dyDescent="0.2">
      <c r="B1923" s="285"/>
      <c r="C1923" s="59"/>
      <c r="D1923" s="59"/>
      <c r="E1923" s="59"/>
      <c r="F1923" s="59"/>
      <c r="G1923" s="59"/>
      <c r="H1923" s="59"/>
      <c r="I1923" s="59"/>
      <c r="J1923" s="59"/>
      <c r="K1923" s="61"/>
      <c r="L1923" s="59"/>
      <c r="M1923" s="60"/>
    </row>
    <row r="1924" spans="2:13" ht="15" x14ac:dyDescent="0.2">
      <c r="B1924" s="285"/>
      <c r="C1924" s="59"/>
      <c r="D1924" s="59"/>
      <c r="E1924" s="59"/>
      <c r="F1924" s="59"/>
      <c r="G1924" s="59"/>
      <c r="H1924" s="59"/>
      <c r="I1924" s="59"/>
      <c r="J1924" s="59"/>
      <c r="K1924" s="61"/>
      <c r="L1924" s="59"/>
      <c r="M1924" s="60"/>
    </row>
    <row r="1925" spans="2:13" ht="15" x14ac:dyDescent="0.2">
      <c r="B1925" s="285"/>
      <c r="C1925" s="59"/>
      <c r="D1925" s="59"/>
      <c r="E1925" s="59"/>
      <c r="F1925" s="59"/>
      <c r="G1925" s="59"/>
      <c r="H1925" s="59"/>
      <c r="I1925" s="59"/>
      <c r="J1925" s="59"/>
      <c r="K1925" s="61"/>
      <c r="L1925" s="59"/>
      <c r="M1925" s="60"/>
    </row>
    <row r="1926" spans="2:13" ht="15" x14ac:dyDescent="0.2">
      <c r="B1926" s="285"/>
      <c r="C1926" s="59"/>
      <c r="D1926" s="59"/>
      <c r="E1926" s="59"/>
      <c r="F1926" s="59"/>
      <c r="G1926" s="59"/>
      <c r="H1926" s="59"/>
      <c r="I1926" s="59"/>
      <c r="J1926" s="59"/>
      <c r="K1926" s="61"/>
      <c r="L1926" s="59"/>
      <c r="M1926" s="60"/>
    </row>
    <row r="1927" spans="2:13" ht="15" x14ac:dyDescent="0.2">
      <c r="B1927" s="285"/>
      <c r="C1927" s="59"/>
      <c r="D1927" s="59"/>
      <c r="E1927" s="59"/>
      <c r="F1927" s="59"/>
      <c r="G1927" s="59"/>
      <c r="H1927" s="59"/>
      <c r="I1927" s="59"/>
      <c r="J1927" s="59"/>
      <c r="K1927" s="61"/>
      <c r="L1927" s="59"/>
      <c r="M1927" s="60"/>
    </row>
    <row r="1928" spans="2:13" ht="15" x14ac:dyDescent="0.2">
      <c r="B1928" s="285"/>
      <c r="C1928" s="59"/>
      <c r="D1928" s="59"/>
      <c r="E1928" s="59"/>
      <c r="F1928" s="59"/>
      <c r="G1928" s="59"/>
      <c r="H1928" s="59"/>
      <c r="I1928" s="59"/>
      <c r="J1928" s="59"/>
      <c r="K1928" s="61"/>
      <c r="L1928" s="59"/>
      <c r="M1928" s="60"/>
    </row>
    <row r="1929" spans="2:13" ht="15" x14ac:dyDescent="0.2">
      <c r="B1929" s="285"/>
      <c r="C1929" s="59"/>
      <c r="D1929" s="59"/>
      <c r="E1929" s="59"/>
      <c r="F1929" s="59"/>
      <c r="G1929" s="59"/>
      <c r="H1929" s="59"/>
      <c r="I1929" s="59"/>
      <c r="J1929" s="59"/>
      <c r="K1929" s="61"/>
      <c r="L1929" s="59"/>
      <c r="M1929" s="60"/>
    </row>
    <row r="1930" spans="2:13" ht="15" x14ac:dyDescent="0.2">
      <c r="B1930" s="285"/>
      <c r="C1930" s="59"/>
      <c r="D1930" s="59"/>
      <c r="E1930" s="59"/>
      <c r="F1930" s="59"/>
      <c r="G1930" s="59"/>
      <c r="H1930" s="59"/>
      <c r="I1930" s="59"/>
      <c r="J1930" s="59"/>
      <c r="K1930" s="61"/>
      <c r="L1930" s="59"/>
      <c r="M1930" s="60"/>
    </row>
    <row r="1931" spans="2:13" ht="15" x14ac:dyDescent="0.2">
      <c r="B1931" s="285"/>
      <c r="C1931" s="59"/>
      <c r="D1931" s="59"/>
      <c r="E1931" s="59"/>
      <c r="F1931" s="59"/>
      <c r="G1931" s="59"/>
      <c r="H1931" s="59"/>
      <c r="I1931" s="59"/>
      <c r="J1931" s="59"/>
      <c r="K1931" s="61"/>
      <c r="L1931" s="59"/>
      <c r="M1931" s="60"/>
    </row>
    <row r="1932" spans="2:13" ht="15" x14ac:dyDescent="0.2">
      <c r="B1932" s="285"/>
      <c r="C1932" s="59"/>
      <c r="D1932" s="59"/>
      <c r="E1932" s="59"/>
      <c r="F1932" s="59"/>
      <c r="G1932" s="59"/>
      <c r="H1932" s="59"/>
      <c r="I1932" s="59"/>
      <c r="J1932" s="59"/>
      <c r="K1932" s="61"/>
      <c r="L1932" s="59"/>
      <c r="M1932" s="60"/>
    </row>
    <row r="1933" spans="2:13" ht="15" x14ac:dyDescent="0.2">
      <c r="B1933" s="285"/>
      <c r="C1933" s="59"/>
      <c r="D1933" s="59"/>
      <c r="E1933" s="59"/>
      <c r="F1933" s="59"/>
      <c r="G1933" s="59"/>
      <c r="H1933" s="59"/>
      <c r="I1933" s="59"/>
      <c r="J1933" s="59"/>
      <c r="K1933" s="61"/>
      <c r="L1933" s="59"/>
      <c r="M1933" s="60"/>
    </row>
    <row r="1934" spans="2:13" ht="15" x14ac:dyDescent="0.2">
      <c r="B1934" s="285"/>
      <c r="C1934" s="59"/>
      <c r="D1934" s="59"/>
      <c r="E1934" s="59"/>
      <c r="F1934" s="59"/>
      <c r="G1934" s="59"/>
      <c r="H1934" s="59"/>
      <c r="I1934" s="59"/>
      <c r="J1934" s="59"/>
      <c r="K1934" s="61"/>
      <c r="L1934" s="59"/>
      <c r="M1934" s="60"/>
    </row>
    <row r="1935" spans="2:13" ht="15" x14ac:dyDescent="0.2">
      <c r="B1935" s="285"/>
      <c r="C1935" s="59"/>
      <c r="D1935" s="59"/>
      <c r="E1935" s="59"/>
      <c r="F1935" s="59"/>
      <c r="G1935" s="59"/>
      <c r="H1935" s="59"/>
      <c r="I1935" s="59"/>
      <c r="J1935" s="59"/>
      <c r="K1935" s="61"/>
      <c r="L1935" s="59"/>
      <c r="M1935" s="60"/>
    </row>
    <row r="1936" spans="2:13" ht="15" x14ac:dyDescent="0.2">
      <c r="B1936" s="285"/>
      <c r="C1936" s="59"/>
      <c r="D1936" s="59"/>
      <c r="E1936" s="59"/>
      <c r="F1936" s="59"/>
      <c r="G1936" s="59"/>
      <c r="H1936" s="59"/>
      <c r="I1936" s="59"/>
      <c r="J1936" s="59"/>
      <c r="K1936" s="61"/>
      <c r="L1936" s="59"/>
      <c r="M1936" s="60"/>
    </row>
    <row r="1937" spans="2:13" ht="15" x14ac:dyDescent="0.2">
      <c r="B1937" s="285"/>
      <c r="C1937" s="59"/>
      <c r="D1937" s="59"/>
      <c r="E1937" s="59"/>
      <c r="F1937" s="59"/>
      <c r="G1937" s="59"/>
      <c r="H1937" s="59"/>
      <c r="I1937" s="59"/>
      <c r="J1937" s="59"/>
      <c r="K1937" s="61"/>
      <c r="L1937" s="59"/>
      <c r="M1937" s="60"/>
    </row>
    <row r="1938" spans="2:13" ht="15" x14ac:dyDescent="0.2">
      <c r="B1938" s="285"/>
      <c r="C1938" s="59"/>
      <c r="D1938" s="59"/>
      <c r="E1938" s="59"/>
      <c r="F1938" s="59"/>
      <c r="G1938" s="59"/>
      <c r="H1938" s="59"/>
      <c r="I1938" s="59"/>
      <c r="J1938" s="59"/>
      <c r="K1938" s="61"/>
      <c r="L1938" s="59"/>
      <c r="M1938" s="60"/>
    </row>
    <row r="1939" spans="2:13" ht="15" x14ac:dyDescent="0.2">
      <c r="B1939" s="285"/>
      <c r="C1939" s="59"/>
      <c r="D1939" s="59"/>
      <c r="E1939" s="59"/>
      <c r="F1939" s="59"/>
      <c r="G1939" s="59"/>
      <c r="H1939" s="59"/>
      <c r="I1939" s="59"/>
      <c r="J1939" s="59"/>
      <c r="K1939" s="61"/>
      <c r="L1939" s="59"/>
      <c r="M1939" s="60"/>
    </row>
    <row r="1940" spans="2:13" ht="15" x14ac:dyDescent="0.2">
      <c r="B1940" s="285"/>
      <c r="C1940" s="59"/>
      <c r="D1940" s="59"/>
      <c r="E1940" s="59"/>
      <c r="F1940" s="59"/>
      <c r="G1940" s="59"/>
      <c r="H1940" s="59"/>
      <c r="I1940" s="59"/>
      <c r="J1940" s="59"/>
      <c r="K1940" s="61"/>
      <c r="L1940" s="59"/>
      <c r="M1940" s="60"/>
    </row>
    <row r="1941" spans="2:13" ht="15" x14ac:dyDescent="0.2">
      <c r="B1941" s="285"/>
      <c r="C1941" s="59"/>
      <c r="D1941" s="59"/>
      <c r="E1941" s="59"/>
      <c r="F1941" s="59"/>
      <c r="G1941" s="59"/>
      <c r="H1941" s="59"/>
      <c r="I1941" s="59"/>
      <c r="J1941" s="59"/>
      <c r="K1941" s="61"/>
      <c r="L1941" s="59"/>
      <c r="M1941" s="60"/>
    </row>
    <row r="1942" spans="2:13" ht="15" x14ac:dyDescent="0.2">
      <c r="B1942" s="285"/>
      <c r="C1942" s="59"/>
      <c r="D1942" s="59"/>
      <c r="E1942" s="59"/>
      <c r="F1942" s="59"/>
      <c r="G1942" s="59"/>
      <c r="H1942" s="59"/>
      <c r="I1942" s="59"/>
      <c r="J1942" s="59"/>
      <c r="K1942" s="61"/>
      <c r="L1942" s="59"/>
      <c r="M1942" s="60"/>
    </row>
    <row r="1943" spans="2:13" ht="15" x14ac:dyDescent="0.2">
      <c r="B1943" s="285"/>
      <c r="C1943" s="59"/>
      <c r="D1943" s="59"/>
      <c r="E1943" s="59"/>
      <c r="F1943" s="59"/>
      <c r="G1943" s="59"/>
      <c r="H1943" s="59"/>
      <c r="I1943" s="59"/>
      <c r="J1943" s="59"/>
      <c r="K1943" s="61"/>
      <c r="L1943" s="59"/>
      <c r="M1943" s="60"/>
    </row>
    <row r="1944" spans="2:13" ht="15" x14ac:dyDescent="0.2">
      <c r="B1944" s="285"/>
      <c r="C1944" s="59"/>
      <c r="D1944" s="59"/>
      <c r="E1944" s="59"/>
      <c r="F1944" s="59"/>
      <c r="G1944" s="59"/>
      <c r="H1944" s="59"/>
      <c r="I1944" s="59"/>
      <c r="J1944" s="59"/>
      <c r="K1944" s="61"/>
      <c r="L1944" s="59"/>
      <c r="M1944" s="60"/>
    </row>
    <row r="1945" spans="2:13" ht="15" x14ac:dyDescent="0.2">
      <c r="B1945" s="285"/>
      <c r="C1945" s="59"/>
      <c r="D1945" s="59"/>
      <c r="E1945" s="59"/>
      <c r="F1945" s="59"/>
      <c r="G1945" s="59"/>
      <c r="H1945" s="59"/>
      <c r="I1945" s="59"/>
      <c r="J1945" s="59"/>
      <c r="K1945" s="61"/>
      <c r="L1945" s="59"/>
      <c r="M1945" s="60"/>
    </row>
    <row r="1946" spans="2:13" ht="15" x14ac:dyDescent="0.2">
      <c r="B1946" s="285"/>
      <c r="C1946" s="59"/>
      <c r="D1946" s="59"/>
      <c r="E1946" s="59"/>
      <c r="F1946" s="59"/>
      <c r="G1946" s="59"/>
      <c r="H1946" s="59"/>
      <c r="I1946" s="59"/>
      <c r="J1946" s="59"/>
      <c r="K1946" s="61"/>
      <c r="L1946" s="59"/>
      <c r="M1946" s="60"/>
    </row>
    <row r="1947" spans="2:13" ht="15" x14ac:dyDescent="0.2">
      <c r="B1947" s="285"/>
      <c r="C1947" s="59"/>
      <c r="D1947" s="59"/>
      <c r="E1947" s="59"/>
      <c r="F1947" s="59"/>
      <c r="G1947" s="59"/>
      <c r="H1947" s="59"/>
      <c r="I1947" s="59"/>
      <c r="J1947" s="59"/>
      <c r="K1947" s="61"/>
      <c r="L1947" s="59"/>
      <c r="M1947" s="60"/>
    </row>
    <row r="1948" spans="2:13" ht="15" x14ac:dyDescent="0.2">
      <c r="B1948" s="285"/>
      <c r="C1948" s="59"/>
      <c r="D1948" s="59"/>
      <c r="E1948" s="59"/>
      <c r="F1948" s="59"/>
      <c r="G1948" s="59"/>
      <c r="H1948" s="59"/>
      <c r="I1948" s="59"/>
      <c r="J1948" s="59"/>
      <c r="K1948" s="61"/>
      <c r="L1948" s="59"/>
      <c r="M1948" s="60"/>
    </row>
    <row r="1949" spans="2:13" ht="15" x14ac:dyDescent="0.2">
      <c r="B1949" s="285"/>
      <c r="C1949" s="59"/>
      <c r="D1949" s="59"/>
      <c r="E1949" s="59"/>
      <c r="F1949" s="59"/>
      <c r="G1949" s="59"/>
      <c r="H1949" s="59"/>
      <c r="I1949" s="59"/>
      <c r="J1949" s="59"/>
      <c r="K1949" s="61"/>
      <c r="L1949" s="59"/>
      <c r="M1949" s="60"/>
    </row>
    <row r="1950" spans="2:13" ht="15" x14ac:dyDescent="0.2">
      <c r="B1950" s="285"/>
      <c r="C1950" s="59"/>
      <c r="D1950" s="59"/>
      <c r="E1950" s="59"/>
      <c r="F1950" s="59"/>
      <c r="G1950" s="59"/>
      <c r="H1950" s="59"/>
      <c r="I1950" s="59"/>
      <c r="J1950" s="59"/>
      <c r="K1950" s="61"/>
      <c r="L1950" s="59"/>
      <c r="M1950" s="60"/>
    </row>
    <row r="1951" spans="2:13" ht="15" x14ac:dyDescent="0.2">
      <c r="B1951" s="285"/>
      <c r="C1951" s="59"/>
      <c r="D1951" s="59"/>
      <c r="E1951" s="59"/>
      <c r="F1951" s="59"/>
      <c r="G1951" s="59"/>
      <c r="H1951" s="59"/>
      <c r="I1951" s="59"/>
      <c r="J1951" s="59"/>
      <c r="K1951" s="61"/>
      <c r="L1951" s="59"/>
      <c r="M1951" s="60"/>
    </row>
    <row r="1952" spans="2:13" ht="15" x14ac:dyDescent="0.2">
      <c r="B1952" s="285"/>
      <c r="C1952" s="59"/>
      <c r="D1952" s="59"/>
      <c r="E1952" s="59"/>
      <c r="F1952" s="59"/>
      <c r="G1952" s="59"/>
      <c r="H1952" s="59"/>
      <c r="I1952" s="59"/>
      <c r="J1952" s="59"/>
      <c r="K1952" s="61"/>
      <c r="L1952" s="59"/>
      <c r="M1952" s="60"/>
    </row>
    <row r="1953" spans="2:13" ht="15" x14ac:dyDescent="0.2">
      <c r="B1953" s="285"/>
      <c r="C1953" s="59"/>
      <c r="D1953" s="59"/>
      <c r="E1953" s="59"/>
      <c r="F1953" s="59"/>
      <c r="G1953" s="59"/>
      <c r="H1953" s="59"/>
      <c r="I1953" s="59"/>
      <c r="J1953" s="59"/>
      <c r="K1953" s="61"/>
      <c r="L1953" s="59"/>
      <c r="M1953" s="60"/>
    </row>
    <row r="1954" spans="2:13" ht="15" x14ac:dyDescent="0.2">
      <c r="B1954" s="285"/>
      <c r="C1954" s="59"/>
      <c r="D1954" s="59"/>
      <c r="E1954" s="59"/>
      <c r="F1954" s="59"/>
      <c r="G1954" s="59"/>
      <c r="H1954" s="59"/>
      <c r="I1954" s="59"/>
      <c r="J1954" s="59"/>
      <c r="K1954" s="61"/>
      <c r="L1954" s="59"/>
      <c r="M1954" s="60"/>
    </row>
    <row r="1955" spans="2:13" ht="15" x14ac:dyDescent="0.2">
      <c r="B1955" s="285"/>
      <c r="C1955" s="59"/>
      <c r="D1955" s="59"/>
      <c r="E1955" s="59"/>
      <c r="F1955" s="59"/>
      <c r="G1955" s="59"/>
      <c r="H1955" s="59"/>
      <c r="I1955" s="59"/>
      <c r="J1955" s="59"/>
      <c r="K1955" s="61"/>
      <c r="L1955" s="59"/>
      <c r="M1955" s="60"/>
    </row>
    <row r="1956" spans="2:13" ht="15" x14ac:dyDescent="0.2">
      <c r="B1956" s="285"/>
      <c r="C1956" s="59"/>
      <c r="D1956" s="59"/>
      <c r="E1956" s="59"/>
      <c r="F1956" s="59"/>
      <c r="G1956" s="59"/>
      <c r="H1956" s="59"/>
      <c r="I1956" s="59"/>
      <c r="J1956" s="59"/>
      <c r="K1956" s="61"/>
      <c r="L1956" s="59"/>
      <c r="M1956" s="60"/>
    </row>
    <row r="1957" spans="2:13" ht="15" x14ac:dyDescent="0.2">
      <c r="B1957" s="285"/>
      <c r="C1957" s="59"/>
      <c r="D1957" s="59"/>
      <c r="E1957" s="59"/>
      <c r="F1957" s="59"/>
      <c r="G1957" s="59"/>
      <c r="H1957" s="59"/>
      <c r="I1957" s="59"/>
      <c r="J1957" s="59"/>
      <c r="K1957" s="61"/>
      <c r="L1957" s="59"/>
      <c r="M1957" s="60"/>
    </row>
    <row r="1958" spans="2:13" ht="15" x14ac:dyDescent="0.2">
      <c r="B1958" s="285"/>
      <c r="C1958" s="59"/>
      <c r="D1958" s="59"/>
      <c r="E1958" s="59"/>
      <c r="F1958" s="59"/>
      <c r="G1958" s="59"/>
      <c r="H1958" s="59"/>
      <c r="I1958" s="59"/>
      <c r="J1958" s="59"/>
      <c r="K1958" s="61"/>
      <c r="L1958" s="59"/>
      <c r="M1958" s="60"/>
    </row>
    <row r="1959" spans="2:13" ht="15" x14ac:dyDescent="0.2">
      <c r="B1959" s="285"/>
      <c r="C1959" s="59"/>
      <c r="D1959" s="59"/>
      <c r="E1959" s="59"/>
      <c r="F1959" s="59"/>
      <c r="G1959" s="59"/>
      <c r="H1959" s="59"/>
      <c r="I1959" s="59"/>
      <c r="J1959" s="59"/>
      <c r="K1959" s="61"/>
      <c r="L1959" s="59"/>
      <c r="M1959" s="60"/>
    </row>
    <row r="1960" spans="2:13" ht="15" x14ac:dyDescent="0.2">
      <c r="B1960" s="285"/>
      <c r="C1960" s="59"/>
      <c r="D1960" s="59"/>
      <c r="E1960" s="59"/>
      <c r="F1960" s="59"/>
      <c r="G1960" s="59"/>
      <c r="H1960" s="59"/>
      <c r="I1960" s="59"/>
      <c r="J1960" s="59"/>
      <c r="K1960" s="61"/>
      <c r="L1960" s="59"/>
      <c r="M1960" s="60"/>
    </row>
    <row r="1961" spans="2:13" ht="15" x14ac:dyDescent="0.2">
      <c r="B1961" s="285"/>
      <c r="C1961" s="59"/>
      <c r="D1961" s="59"/>
      <c r="E1961" s="59"/>
      <c r="F1961" s="59"/>
      <c r="G1961" s="59"/>
      <c r="H1961" s="59"/>
      <c r="I1961" s="59"/>
      <c r="J1961" s="59"/>
      <c r="K1961" s="61"/>
      <c r="L1961" s="59"/>
      <c r="M1961" s="60"/>
    </row>
    <row r="1962" spans="2:13" ht="15" x14ac:dyDescent="0.2">
      <c r="B1962" s="285"/>
      <c r="C1962" s="59"/>
      <c r="D1962" s="59"/>
      <c r="E1962" s="59"/>
      <c r="F1962" s="59"/>
      <c r="G1962" s="59"/>
      <c r="H1962" s="59"/>
      <c r="I1962" s="59"/>
      <c r="J1962" s="59"/>
      <c r="K1962" s="61"/>
      <c r="L1962" s="59"/>
      <c r="M1962" s="60"/>
    </row>
    <row r="1963" spans="2:13" ht="15" x14ac:dyDescent="0.2">
      <c r="B1963" s="285"/>
      <c r="C1963" s="59"/>
      <c r="D1963" s="59"/>
      <c r="E1963" s="59"/>
      <c r="F1963" s="59"/>
      <c r="G1963" s="59"/>
      <c r="H1963" s="59"/>
      <c r="I1963" s="59"/>
      <c r="J1963" s="59"/>
      <c r="K1963" s="61"/>
      <c r="L1963" s="59"/>
      <c r="M1963" s="60"/>
    </row>
    <row r="1964" spans="2:13" ht="15" x14ac:dyDescent="0.2">
      <c r="B1964" s="285"/>
      <c r="C1964" s="59"/>
      <c r="D1964" s="59"/>
      <c r="E1964" s="59"/>
      <c r="F1964" s="59"/>
      <c r="G1964" s="59"/>
      <c r="H1964" s="59"/>
      <c r="I1964" s="59"/>
      <c r="J1964" s="59"/>
      <c r="K1964" s="61"/>
      <c r="L1964" s="59"/>
      <c r="M1964" s="60"/>
    </row>
    <row r="1965" spans="2:13" ht="15" x14ac:dyDescent="0.2">
      <c r="B1965" s="285"/>
      <c r="C1965" s="59"/>
      <c r="D1965" s="59"/>
      <c r="E1965" s="59"/>
      <c r="F1965" s="59"/>
      <c r="G1965" s="59"/>
      <c r="H1965" s="59"/>
      <c r="I1965" s="59"/>
      <c r="J1965" s="59"/>
      <c r="K1965" s="61"/>
      <c r="L1965" s="59"/>
      <c r="M1965" s="60"/>
    </row>
    <row r="1966" spans="2:13" ht="15" x14ac:dyDescent="0.2">
      <c r="B1966" s="285"/>
      <c r="C1966" s="59"/>
      <c r="D1966" s="59"/>
      <c r="E1966" s="59"/>
      <c r="F1966" s="59"/>
      <c r="G1966" s="59"/>
      <c r="H1966" s="59"/>
      <c r="I1966" s="59"/>
      <c r="J1966" s="59"/>
      <c r="K1966" s="61"/>
      <c r="L1966" s="59"/>
      <c r="M1966" s="60"/>
    </row>
    <row r="1967" spans="2:13" ht="15" x14ac:dyDescent="0.2">
      <c r="B1967" s="285"/>
      <c r="C1967" s="59"/>
      <c r="D1967" s="59"/>
      <c r="E1967" s="59"/>
      <c r="F1967" s="59"/>
      <c r="G1967" s="59"/>
      <c r="H1967" s="59"/>
      <c r="I1967" s="59"/>
      <c r="J1967" s="59"/>
      <c r="K1967" s="61"/>
      <c r="L1967" s="59"/>
      <c r="M1967" s="60"/>
    </row>
    <row r="1968" spans="2:13" ht="15" x14ac:dyDescent="0.2">
      <c r="B1968" s="285"/>
      <c r="C1968" s="59"/>
      <c r="D1968" s="59"/>
      <c r="E1968" s="59"/>
      <c r="F1968" s="59"/>
      <c r="G1968" s="59"/>
      <c r="H1968" s="59"/>
      <c r="I1968" s="59"/>
      <c r="J1968" s="59"/>
      <c r="K1968" s="61"/>
      <c r="L1968" s="59"/>
      <c r="M1968" s="60"/>
    </row>
    <row r="1969" spans="2:13" ht="15" x14ac:dyDescent="0.2">
      <c r="B1969" s="285"/>
      <c r="C1969" s="59"/>
      <c r="D1969" s="59"/>
      <c r="E1969" s="59"/>
      <c r="F1969" s="59"/>
      <c r="G1969" s="59"/>
      <c r="H1969" s="59"/>
      <c r="I1969" s="59"/>
      <c r="J1969" s="59"/>
      <c r="K1969" s="61"/>
      <c r="L1969" s="59"/>
      <c r="M1969" s="60"/>
    </row>
    <row r="1970" spans="2:13" ht="15" x14ac:dyDescent="0.2">
      <c r="B1970" s="285"/>
      <c r="C1970" s="59"/>
      <c r="D1970" s="59"/>
      <c r="E1970" s="59"/>
      <c r="F1970" s="59"/>
      <c r="G1970" s="59"/>
      <c r="H1970" s="59"/>
      <c r="I1970" s="59"/>
      <c r="J1970" s="59"/>
      <c r="K1970" s="61"/>
      <c r="L1970" s="59"/>
      <c r="M1970" s="60"/>
    </row>
    <row r="1971" spans="2:13" ht="15" x14ac:dyDescent="0.2">
      <c r="B1971" s="285"/>
      <c r="C1971" s="59"/>
      <c r="D1971" s="59"/>
      <c r="E1971" s="59"/>
      <c r="F1971" s="59"/>
      <c r="G1971" s="59"/>
      <c r="H1971" s="59"/>
      <c r="I1971" s="59"/>
      <c r="J1971" s="59"/>
      <c r="K1971" s="61"/>
      <c r="L1971" s="59"/>
      <c r="M1971" s="60"/>
    </row>
    <row r="1972" spans="2:13" ht="15" x14ac:dyDescent="0.2">
      <c r="B1972" s="285"/>
      <c r="C1972" s="59"/>
      <c r="D1972" s="59"/>
      <c r="E1972" s="59"/>
      <c r="F1972" s="59"/>
      <c r="G1972" s="59"/>
      <c r="H1972" s="59"/>
      <c r="I1972" s="59"/>
      <c r="J1972" s="59"/>
      <c r="K1972" s="61"/>
      <c r="L1972" s="59"/>
      <c r="M1972" s="60"/>
    </row>
    <row r="1973" spans="2:13" ht="15" x14ac:dyDescent="0.2">
      <c r="B1973" s="285"/>
      <c r="C1973" s="59"/>
      <c r="D1973" s="59"/>
      <c r="E1973" s="59"/>
      <c r="F1973" s="59"/>
      <c r="G1973" s="59"/>
      <c r="H1973" s="59"/>
      <c r="I1973" s="59"/>
      <c r="J1973" s="59"/>
      <c r="K1973" s="61"/>
      <c r="L1973" s="59"/>
      <c r="M1973" s="60"/>
    </row>
    <row r="1974" spans="2:13" ht="15" x14ac:dyDescent="0.2">
      <c r="B1974" s="285"/>
      <c r="C1974" s="59"/>
      <c r="D1974" s="59"/>
      <c r="E1974" s="59"/>
      <c r="F1974" s="59"/>
      <c r="G1974" s="59"/>
      <c r="H1974" s="59"/>
      <c r="I1974" s="59"/>
      <c r="J1974" s="59"/>
      <c r="K1974" s="61"/>
      <c r="L1974" s="59"/>
      <c r="M1974" s="60"/>
    </row>
    <row r="1975" spans="2:13" ht="15" x14ac:dyDescent="0.2">
      <c r="B1975" s="285"/>
      <c r="C1975" s="59"/>
      <c r="D1975" s="59"/>
      <c r="E1975" s="59"/>
      <c r="F1975" s="59"/>
      <c r="G1975" s="59"/>
      <c r="H1975" s="59"/>
      <c r="I1975" s="59"/>
      <c r="J1975" s="59"/>
      <c r="K1975" s="61"/>
      <c r="L1975" s="59"/>
      <c r="M1975" s="60"/>
    </row>
    <row r="1976" spans="2:13" ht="15" x14ac:dyDescent="0.2">
      <c r="B1976" s="285"/>
      <c r="C1976" s="59"/>
      <c r="D1976" s="59"/>
      <c r="E1976" s="59"/>
      <c r="F1976" s="59"/>
      <c r="G1976" s="59"/>
      <c r="H1976" s="59"/>
      <c r="I1976" s="59"/>
      <c r="J1976" s="59"/>
      <c r="K1976" s="61"/>
      <c r="L1976" s="59"/>
      <c r="M1976" s="60"/>
    </row>
    <row r="1977" spans="2:13" ht="15" x14ac:dyDescent="0.2">
      <c r="B1977" s="285"/>
      <c r="C1977" s="59"/>
      <c r="D1977" s="59"/>
      <c r="E1977" s="59"/>
      <c r="F1977" s="59"/>
      <c r="G1977" s="59"/>
      <c r="H1977" s="59"/>
      <c r="I1977" s="59"/>
      <c r="J1977" s="59"/>
      <c r="K1977" s="61"/>
      <c r="L1977" s="59"/>
      <c r="M1977" s="60"/>
    </row>
    <row r="1978" spans="2:13" ht="15" x14ac:dyDescent="0.2">
      <c r="B1978" s="285"/>
      <c r="C1978" s="59"/>
      <c r="D1978" s="59"/>
      <c r="E1978" s="59"/>
      <c r="F1978" s="59"/>
      <c r="G1978" s="59"/>
      <c r="H1978" s="59"/>
      <c r="I1978" s="59"/>
      <c r="J1978" s="59"/>
      <c r="K1978" s="61"/>
      <c r="L1978" s="59"/>
      <c r="M1978" s="60"/>
    </row>
    <row r="1979" spans="2:13" ht="15" x14ac:dyDescent="0.2">
      <c r="B1979" s="285"/>
      <c r="C1979" s="59"/>
      <c r="D1979" s="59"/>
      <c r="E1979" s="59"/>
      <c r="F1979" s="59"/>
      <c r="G1979" s="59"/>
      <c r="H1979" s="59"/>
      <c r="I1979" s="59"/>
      <c r="J1979" s="59"/>
      <c r="K1979" s="61"/>
      <c r="L1979" s="59"/>
      <c r="M1979" s="60"/>
    </row>
    <row r="1980" spans="2:13" ht="15" x14ac:dyDescent="0.2">
      <c r="B1980" s="285"/>
      <c r="C1980" s="59"/>
      <c r="D1980" s="59"/>
      <c r="E1980" s="59"/>
      <c r="F1980" s="59"/>
      <c r="G1980" s="59"/>
      <c r="H1980" s="59"/>
      <c r="I1980" s="59"/>
      <c r="J1980" s="59"/>
      <c r="K1980" s="61"/>
      <c r="L1980" s="59"/>
      <c r="M1980" s="60"/>
    </row>
    <row r="1981" spans="2:13" ht="15" x14ac:dyDescent="0.2">
      <c r="B1981" s="285"/>
      <c r="C1981" s="59"/>
      <c r="D1981" s="59"/>
      <c r="E1981" s="59"/>
      <c r="F1981" s="59"/>
      <c r="G1981" s="59"/>
      <c r="H1981" s="59"/>
      <c r="I1981" s="59"/>
      <c r="J1981" s="59"/>
      <c r="K1981" s="61"/>
      <c r="L1981" s="59"/>
      <c r="M1981" s="60"/>
    </row>
    <row r="1982" spans="2:13" ht="15" x14ac:dyDescent="0.2">
      <c r="B1982" s="285"/>
      <c r="C1982" s="59"/>
      <c r="D1982" s="59"/>
      <c r="E1982" s="59"/>
      <c r="F1982" s="59"/>
      <c r="G1982" s="59"/>
      <c r="H1982" s="59"/>
      <c r="I1982" s="59"/>
      <c r="J1982" s="59"/>
      <c r="K1982" s="61"/>
      <c r="L1982" s="59"/>
      <c r="M1982" s="60"/>
    </row>
    <row r="1983" spans="2:13" ht="15" x14ac:dyDescent="0.2">
      <c r="B1983" s="285"/>
      <c r="C1983" s="59"/>
      <c r="D1983" s="59"/>
      <c r="E1983" s="59"/>
      <c r="F1983" s="59"/>
      <c r="G1983" s="59"/>
      <c r="H1983" s="59"/>
      <c r="I1983" s="59"/>
      <c r="J1983" s="59"/>
      <c r="K1983" s="61"/>
      <c r="L1983" s="59"/>
      <c r="M1983" s="60"/>
    </row>
    <row r="1984" spans="2:13" ht="15" x14ac:dyDescent="0.2">
      <c r="B1984" s="285"/>
      <c r="C1984" s="59"/>
      <c r="D1984" s="59"/>
      <c r="E1984" s="59"/>
      <c r="F1984" s="59"/>
      <c r="G1984" s="59"/>
      <c r="H1984" s="59"/>
      <c r="I1984" s="59"/>
      <c r="J1984" s="59"/>
      <c r="K1984" s="61"/>
      <c r="L1984" s="59"/>
      <c r="M1984" s="60"/>
    </row>
    <row r="1985" spans="2:13" ht="15" x14ac:dyDescent="0.2">
      <c r="B1985" s="285"/>
      <c r="C1985" s="59"/>
      <c r="D1985" s="59"/>
      <c r="E1985" s="59"/>
      <c r="F1985" s="59"/>
      <c r="G1985" s="59"/>
      <c r="H1985" s="59"/>
      <c r="I1985" s="59"/>
      <c r="J1985" s="59"/>
      <c r="K1985" s="61"/>
      <c r="L1985" s="59"/>
      <c r="M1985" s="60"/>
    </row>
    <row r="1986" spans="2:13" ht="15" x14ac:dyDescent="0.2">
      <c r="B1986" s="285"/>
      <c r="C1986" s="59"/>
      <c r="D1986" s="59"/>
      <c r="E1986" s="59"/>
      <c r="F1986" s="59"/>
      <c r="G1986" s="59"/>
      <c r="H1986" s="59"/>
      <c r="I1986" s="59"/>
      <c r="J1986" s="59"/>
      <c r="K1986" s="61"/>
      <c r="L1986" s="59"/>
      <c r="M1986" s="60"/>
    </row>
    <row r="1987" spans="2:13" ht="15" x14ac:dyDescent="0.2">
      <c r="B1987" s="285"/>
      <c r="C1987" s="59"/>
      <c r="D1987" s="59"/>
      <c r="E1987" s="59"/>
      <c r="F1987" s="59"/>
      <c r="G1987" s="59"/>
      <c r="H1987" s="59"/>
      <c r="I1987" s="59"/>
      <c r="J1987" s="59"/>
      <c r="K1987" s="61"/>
      <c r="L1987" s="59"/>
      <c r="M1987" s="60"/>
    </row>
    <row r="1988" spans="2:13" ht="15" x14ac:dyDescent="0.2">
      <c r="B1988" s="285"/>
      <c r="C1988" s="59"/>
      <c r="D1988" s="59"/>
      <c r="E1988" s="59"/>
      <c r="F1988" s="59"/>
      <c r="G1988" s="59"/>
      <c r="H1988" s="59"/>
      <c r="I1988" s="59"/>
      <c r="J1988" s="59"/>
      <c r="K1988" s="61"/>
      <c r="L1988" s="59"/>
      <c r="M1988" s="60"/>
    </row>
    <row r="1989" spans="2:13" ht="15" x14ac:dyDescent="0.2">
      <c r="B1989" s="285"/>
      <c r="C1989" s="59"/>
      <c r="D1989" s="59"/>
      <c r="E1989" s="59"/>
      <c r="F1989" s="59"/>
      <c r="G1989" s="59"/>
      <c r="H1989" s="59"/>
      <c r="I1989" s="59"/>
      <c r="J1989" s="59"/>
      <c r="K1989" s="61"/>
      <c r="L1989" s="59"/>
      <c r="M1989" s="60"/>
    </row>
    <row r="1990" spans="2:13" ht="15" x14ac:dyDescent="0.2">
      <c r="B1990" s="285"/>
      <c r="C1990" s="59"/>
      <c r="D1990" s="59"/>
      <c r="E1990" s="59"/>
      <c r="F1990" s="59"/>
      <c r="G1990" s="59"/>
      <c r="H1990" s="59"/>
      <c r="I1990" s="59"/>
      <c r="J1990" s="59"/>
      <c r="K1990" s="61"/>
      <c r="L1990" s="59"/>
      <c r="M1990" s="60"/>
    </row>
    <row r="1991" spans="2:13" ht="15" x14ac:dyDescent="0.2">
      <c r="B1991" s="285"/>
      <c r="C1991" s="59"/>
      <c r="D1991" s="59"/>
      <c r="E1991" s="59"/>
      <c r="F1991" s="59"/>
      <c r="G1991" s="59"/>
      <c r="H1991" s="59"/>
      <c r="I1991" s="59"/>
      <c r="J1991" s="59"/>
      <c r="K1991" s="61"/>
      <c r="L1991" s="59"/>
      <c r="M1991" s="60"/>
    </row>
    <row r="1992" spans="2:13" ht="15" x14ac:dyDescent="0.2">
      <c r="B1992" s="285"/>
      <c r="C1992" s="59"/>
      <c r="D1992" s="59"/>
      <c r="E1992" s="59"/>
      <c r="F1992" s="59"/>
      <c r="G1992" s="59"/>
      <c r="H1992" s="59"/>
      <c r="I1992" s="59"/>
      <c r="J1992" s="59"/>
      <c r="K1992" s="61"/>
      <c r="L1992" s="59"/>
      <c r="M1992" s="60"/>
    </row>
    <row r="1993" spans="2:13" ht="15" x14ac:dyDescent="0.2">
      <c r="B1993" s="285"/>
      <c r="C1993" s="59"/>
      <c r="D1993" s="59"/>
      <c r="E1993" s="59"/>
      <c r="F1993" s="59"/>
      <c r="G1993" s="59"/>
      <c r="H1993" s="59"/>
      <c r="I1993" s="59"/>
      <c r="J1993" s="59"/>
      <c r="K1993" s="61"/>
      <c r="L1993" s="59"/>
      <c r="M1993" s="60"/>
    </row>
    <row r="1994" spans="2:13" ht="15" x14ac:dyDescent="0.2">
      <c r="B1994" s="285"/>
      <c r="C1994" s="59"/>
      <c r="D1994" s="59"/>
      <c r="E1994" s="59"/>
      <c r="F1994" s="59"/>
      <c r="G1994" s="59"/>
      <c r="H1994" s="59"/>
      <c r="I1994" s="59"/>
      <c r="J1994" s="59"/>
      <c r="K1994" s="61"/>
      <c r="L1994" s="59"/>
      <c r="M1994" s="60"/>
    </row>
    <row r="1995" spans="2:13" ht="15" x14ac:dyDescent="0.2">
      <c r="B1995" s="285"/>
      <c r="C1995" s="59"/>
      <c r="D1995" s="59"/>
      <c r="E1995" s="59"/>
      <c r="F1995" s="59"/>
      <c r="G1995" s="59"/>
      <c r="H1995" s="59"/>
      <c r="I1995" s="59"/>
      <c r="J1995" s="59"/>
      <c r="K1995" s="61"/>
      <c r="L1995" s="59"/>
      <c r="M1995" s="60"/>
    </row>
    <row r="1996" spans="2:13" ht="15" x14ac:dyDescent="0.2">
      <c r="B1996" s="285"/>
      <c r="C1996" s="59"/>
      <c r="D1996" s="59"/>
      <c r="E1996" s="59"/>
      <c r="F1996" s="59"/>
      <c r="G1996" s="59"/>
      <c r="H1996" s="59"/>
      <c r="I1996" s="59"/>
      <c r="J1996" s="59"/>
      <c r="K1996" s="61"/>
      <c r="L1996" s="59"/>
      <c r="M1996" s="60"/>
    </row>
    <row r="1997" spans="2:13" ht="15" x14ac:dyDescent="0.2">
      <c r="B1997" s="285"/>
      <c r="C1997" s="59"/>
      <c r="D1997" s="59"/>
      <c r="E1997" s="59"/>
      <c r="F1997" s="59"/>
      <c r="G1997" s="59"/>
      <c r="H1997" s="59"/>
      <c r="I1997" s="59"/>
      <c r="J1997" s="59"/>
      <c r="K1997" s="61"/>
      <c r="L1997" s="59"/>
      <c r="M1997" s="60"/>
    </row>
    <row r="1998" spans="2:13" ht="15" x14ac:dyDescent="0.2">
      <c r="B1998" s="285"/>
      <c r="C1998" s="59"/>
      <c r="D1998" s="59"/>
      <c r="E1998" s="59"/>
      <c r="F1998" s="59"/>
      <c r="G1998" s="59"/>
      <c r="H1998" s="59"/>
      <c r="I1998" s="59"/>
      <c r="J1998" s="59"/>
      <c r="K1998" s="61"/>
      <c r="L1998" s="59"/>
      <c r="M1998" s="60"/>
    </row>
    <row r="1999" spans="2:13" ht="15" x14ac:dyDescent="0.2">
      <c r="B1999" s="285"/>
      <c r="C1999" s="59"/>
      <c r="D1999" s="59"/>
      <c r="E1999" s="59"/>
      <c r="F1999" s="59"/>
      <c r="G1999" s="59"/>
      <c r="H1999" s="59"/>
      <c r="I1999" s="59"/>
      <c r="J1999" s="59"/>
      <c r="K1999" s="61"/>
      <c r="L1999" s="59"/>
      <c r="M1999" s="60"/>
    </row>
    <row r="2000" spans="2:13" ht="15" x14ac:dyDescent="0.2">
      <c r="B2000" s="285"/>
      <c r="C2000" s="59"/>
      <c r="D2000" s="59"/>
      <c r="E2000" s="59"/>
      <c r="F2000" s="59"/>
      <c r="G2000" s="59"/>
      <c r="H2000" s="59"/>
      <c r="I2000" s="59"/>
      <c r="J2000" s="59"/>
      <c r="K2000" s="61"/>
      <c r="L2000" s="59"/>
      <c r="M2000" s="60"/>
    </row>
    <row r="2001" spans="2:13" ht="15" x14ac:dyDescent="0.2">
      <c r="B2001" s="285"/>
      <c r="C2001" s="59"/>
      <c r="D2001" s="59"/>
      <c r="E2001" s="59"/>
      <c r="F2001" s="59"/>
      <c r="G2001" s="59"/>
      <c r="H2001" s="59"/>
      <c r="I2001" s="59"/>
      <c r="J2001" s="59"/>
      <c r="K2001" s="61"/>
      <c r="L2001" s="59"/>
      <c r="M2001" s="60"/>
    </row>
    <row r="2002" spans="2:13" ht="15" x14ac:dyDescent="0.2">
      <c r="B2002" s="285"/>
      <c r="C2002" s="59"/>
      <c r="D2002" s="59"/>
      <c r="E2002" s="59"/>
      <c r="F2002" s="59"/>
      <c r="G2002" s="59"/>
      <c r="H2002" s="59"/>
      <c r="I2002" s="59"/>
      <c r="J2002" s="59"/>
      <c r="K2002" s="61"/>
      <c r="L2002" s="59"/>
      <c r="M2002" s="60"/>
    </row>
    <row r="2003" spans="2:13" ht="15" x14ac:dyDescent="0.2">
      <c r="B2003" s="285"/>
      <c r="C2003" s="59"/>
      <c r="D2003" s="59"/>
      <c r="E2003" s="59"/>
      <c r="F2003" s="59"/>
      <c r="G2003" s="59"/>
      <c r="H2003" s="59"/>
      <c r="I2003" s="59"/>
      <c r="J2003" s="59"/>
      <c r="K2003" s="61"/>
      <c r="L2003" s="59"/>
      <c r="M2003" s="60"/>
    </row>
    <row r="2004" spans="2:13" ht="15" x14ac:dyDescent="0.2">
      <c r="B2004" s="285"/>
      <c r="C2004" s="59"/>
      <c r="D2004" s="59"/>
      <c r="E2004" s="59"/>
      <c r="F2004" s="59"/>
      <c r="G2004" s="59"/>
      <c r="H2004" s="59"/>
      <c r="I2004" s="59"/>
      <c r="J2004" s="59"/>
      <c r="K2004" s="61"/>
      <c r="L2004" s="59"/>
      <c r="M2004" s="60"/>
    </row>
    <row r="2005" spans="2:13" ht="15" x14ac:dyDescent="0.2">
      <c r="B2005" s="285"/>
      <c r="C2005" s="59"/>
      <c r="D2005" s="59"/>
      <c r="E2005" s="59"/>
      <c r="F2005" s="59"/>
      <c r="G2005" s="59"/>
      <c r="H2005" s="59"/>
      <c r="I2005" s="59"/>
      <c r="J2005" s="59"/>
      <c r="K2005" s="61"/>
      <c r="L2005" s="59"/>
      <c r="M2005" s="60"/>
    </row>
    <row r="2006" spans="2:13" ht="15" x14ac:dyDescent="0.2">
      <c r="B2006" s="285"/>
      <c r="C2006" s="59"/>
      <c r="D2006" s="59"/>
      <c r="E2006" s="59"/>
      <c r="F2006" s="59"/>
      <c r="G2006" s="59"/>
      <c r="H2006" s="59"/>
      <c r="I2006" s="59"/>
      <c r="J2006" s="59"/>
      <c r="K2006" s="61"/>
      <c r="L2006" s="59"/>
      <c r="M2006" s="60"/>
    </row>
    <row r="2007" spans="2:13" ht="15" x14ac:dyDescent="0.2">
      <c r="B2007" s="285"/>
      <c r="C2007" s="59"/>
      <c r="D2007" s="59"/>
      <c r="E2007" s="59"/>
      <c r="F2007" s="59"/>
      <c r="G2007" s="59"/>
      <c r="H2007" s="59"/>
      <c r="I2007" s="59"/>
      <c r="J2007" s="59"/>
      <c r="K2007" s="61"/>
      <c r="L2007" s="59"/>
      <c r="M2007" s="60"/>
    </row>
    <row r="2008" spans="2:13" ht="15" x14ac:dyDescent="0.2">
      <c r="B2008" s="285"/>
      <c r="C2008" s="59"/>
      <c r="D2008" s="59"/>
      <c r="E2008" s="59"/>
      <c r="F2008" s="59"/>
      <c r="G2008" s="59"/>
      <c r="H2008" s="59"/>
      <c r="I2008" s="59"/>
      <c r="J2008" s="59"/>
      <c r="K2008" s="61"/>
      <c r="L2008" s="59"/>
      <c r="M2008" s="60"/>
    </row>
    <row r="2009" spans="2:13" ht="15" x14ac:dyDescent="0.2">
      <c r="B2009" s="285"/>
      <c r="C2009" s="59"/>
      <c r="D2009" s="59"/>
      <c r="E2009" s="59"/>
      <c r="F2009" s="59"/>
      <c r="G2009" s="59"/>
      <c r="H2009" s="59"/>
      <c r="I2009" s="59"/>
      <c r="J2009" s="59"/>
      <c r="K2009" s="61"/>
      <c r="L2009" s="59"/>
      <c r="M2009" s="60"/>
    </row>
    <row r="2010" spans="2:13" ht="15" x14ac:dyDescent="0.2">
      <c r="B2010" s="285"/>
      <c r="C2010" s="59"/>
      <c r="D2010" s="59"/>
      <c r="E2010" s="59"/>
      <c r="F2010" s="59"/>
      <c r="G2010" s="59"/>
      <c r="H2010" s="59"/>
      <c r="I2010" s="59"/>
      <c r="J2010" s="59"/>
      <c r="K2010" s="61"/>
      <c r="L2010" s="59"/>
      <c r="M2010" s="60"/>
    </row>
    <row r="2011" spans="2:13" ht="15" x14ac:dyDescent="0.2">
      <c r="B2011" s="285"/>
      <c r="C2011" s="59"/>
      <c r="D2011" s="59"/>
      <c r="E2011" s="59"/>
      <c r="F2011" s="59"/>
      <c r="G2011" s="59"/>
      <c r="H2011" s="59"/>
      <c r="I2011" s="59"/>
      <c r="J2011" s="59"/>
      <c r="K2011" s="61"/>
      <c r="L2011" s="59"/>
      <c r="M2011" s="60"/>
    </row>
    <row r="2012" spans="2:13" ht="15" x14ac:dyDescent="0.2">
      <c r="B2012" s="285"/>
      <c r="C2012" s="59"/>
      <c r="D2012" s="59"/>
      <c r="E2012" s="59"/>
      <c r="F2012" s="59"/>
      <c r="G2012" s="59"/>
      <c r="H2012" s="59"/>
      <c r="I2012" s="59"/>
      <c r="J2012" s="59"/>
      <c r="K2012" s="61"/>
      <c r="L2012" s="59"/>
      <c r="M2012" s="60"/>
    </row>
    <row r="2013" spans="2:13" ht="15" x14ac:dyDescent="0.2">
      <c r="B2013" s="285"/>
      <c r="C2013" s="59"/>
      <c r="D2013" s="59"/>
      <c r="E2013" s="59"/>
      <c r="F2013" s="59"/>
      <c r="G2013" s="59"/>
      <c r="H2013" s="59"/>
      <c r="I2013" s="59"/>
      <c r="J2013" s="59"/>
      <c r="K2013" s="61"/>
      <c r="L2013" s="59"/>
      <c r="M2013" s="60"/>
    </row>
    <row r="2014" spans="2:13" ht="15" x14ac:dyDescent="0.2">
      <c r="B2014" s="285"/>
      <c r="C2014" s="59"/>
      <c r="D2014" s="59"/>
      <c r="E2014" s="59"/>
      <c r="F2014" s="59"/>
      <c r="G2014" s="59"/>
      <c r="H2014" s="59"/>
      <c r="I2014" s="59"/>
      <c r="J2014" s="59"/>
      <c r="K2014" s="61"/>
      <c r="L2014" s="59"/>
      <c r="M2014" s="60"/>
    </row>
    <row r="2015" spans="2:13" ht="15" x14ac:dyDescent="0.2">
      <c r="B2015" s="285"/>
      <c r="C2015" s="59"/>
      <c r="D2015" s="59"/>
      <c r="E2015" s="59"/>
      <c r="F2015" s="59"/>
      <c r="G2015" s="59"/>
      <c r="H2015" s="59"/>
      <c r="I2015" s="59"/>
      <c r="J2015" s="59"/>
      <c r="K2015" s="61"/>
      <c r="L2015" s="59"/>
      <c r="M2015" s="60"/>
    </row>
    <row r="2016" spans="2:13" ht="15" x14ac:dyDescent="0.2">
      <c r="B2016" s="285"/>
      <c r="C2016" s="59"/>
      <c r="D2016" s="59"/>
      <c r="E2016" s="59"/>
      <c r="F2016" s="59"/>
      <c r="G2016" s="59"/>
      <c r="H2016" s="59"/>
      <c r="I2016" s="59"/>
      <c r="J2016" s="59"/>
      <c r="K2016" s="61"/>
      <c r="L2016" s="59"/>
      <c r="M2016" s="60"/>
    </row>
    <row r="2017" spans="2:13" ht="15" x14ac:dyDescent="0.2">
      <c r="B2017" s="285"/>
      <c r="C2017" s="59"/>
      <c r="D2017" s="59"/>
      <c r="E2017" s="59"/>
      <c r="F2017" s="59"/>
      <c r="G2017" s="59"/>
      <c r="H2017" s="59"/>
      <c r="I2017" s="59"/>
      <c r="J2017" s="59"/>
      <c r="K2017" s="61"/>
      <c r="L2017" s="59"/>
      <c r="M2017" s="60"/>
    </row>
    <row r="2018" spans="2:13" ht="15" x14ac:dyDescent="0.2">
      <c r="B2018" s="285"/>
      <c r="C2018" s="59"/>
      <c r="D2018" s="59"/>
      <c r="E2018" s="59"/>
      <c r="F2018" s="59"/>
      <c r="G2018" s="59"/>
      <c r="H2018" s="59"/>
      <c r="I2018" s="59"/>
      <c r="J2018" s="59"/>
      <c r="K2018" s="61"/>
      <c r="L2018" s="59"/>
      <c r="M2018" s="60"/>
    </row>
    <row r="2019" spans="2:13" ht="15" x14ac:dyDescent="0.2">
      <c r="B2019" s="285"/>
      <c r="C2019" s="59"/>
      <c r="D2019" s="59"/>
      <c r="E2019" s="59"/>
      <c r="F2019" s="59"/>
      <c r="G2019" s="59"/>
      <c r="H2019" s="59"/>
      <c r="I2019" s="59"/>
      <c r="J2019" s="59"/>
      <c r="K2019" s="61"/>
      <c r="L2019" s="59"/>
      <c r="M2019" s="60"/>
    </row>
    <row r="2020" spans="2:13" ht="15" x14ac:dyDescent="0.2">
      <c r="B2020" s="285"/>
      <c r="C2020" s="59"/>
      <c r="D2020" s="59"/>
      <c r="E2020" s="59"/>
      <c r="F2020" s="59"/>
      <c r="G2020" s="59"/>
      <c r="H2020" s="59"/>
      <c r="I2020" s="59"/>
      <c r="J2020" s="59"/>
      <c r="K2020" s="61"/>
      <c r="L2020" s="59"/>
      <c r="M2020" s="60"/>
    </row>
    <row r="2021" spans="2:13" ht="15" x14ac:dyDescent="0.2">
      <c r="B2021" s="285"/>
      <c r="C2021" s="59"/>
      <c r="D2021" s="59"/>
      <c r="E2021" s="59"/>
      <c r="F2021" s="59"/>
      <c r="G2021" s="59"/>
      <c r="H2021" s="59"/>
      <c r="I2021" s="59"/>
      <c r="J2021" s="59"/>
      <c r="K2021" s="61"/>
      <c r="L2021" s="59"/>
      <c r="M2021" s="60"/>
    </row>
    <row r="2022" spans="2:13" ht="15" x14ac:dyDescent="0.2">
      <c r="B2022" s="285"/>
      <c r="C2022" s="59"/>
      <c r="D2022" s="59"/>
      <c r="E2022" s="59"/>
      <c r="F2022" s="59"/>
      <c r="G2022" s="59"/>
      <c r="H2022" s="59"/>
      <c r="I2022" s="59"/>
      <c r="J2022" s="59"/>
      <c r="K2022" s="61"/>
      <c r="L2022" s="59"/>
      <c r="M2022" s="60"/>
    </row>
    <row r="2023" spans="2:13" ht="15" x14ac:dyDescent="0.2">
      <c r="B2023" s="285"/>
      <c r="C2023" s="59"/>
      <c r="D2023" s="59"/>
      <c r="E2023" s="59"/>
      <c r="F2023" s="59"/>
      <c r="G2023" s="59"/>
      <c r="H2023" s="59"/>
      <c r="I2023" s="59"/>
      <c r="J2023" s="59"/>
      <c r="K2023" s="61"/>
      <c r="L2023" s="59"/>
      <c r="M2023" s="60"/>
    </row>
    <row r="2024" spans="2:13" ht="15" x14ac:dyDescent="0.2">
      <c r="B2024" s="285"/>
      <c r="C2024" s="59"/>
      <c r="D2024" s="59"/>
      <c r="E2024" s="59"/>
      <c r="F2024" s="59"/>
      <c r="G2024" s="59"/>
      <c r="H2024" s="59"/>
      <c r="I2024" s="59"/>
      <c r="J2024" s="59"/>
      <c r="K2024" s="61"/>
      <c r="L2024" s="59"/>
      <c r="M2024" s="60"/>
    </row>
    <row r="2025" spans="2:13" ht="15" x14ac:dyDescent="0.2">
      <c r="B2025" s="285"/>
      <c r="C2025" s="59"/>
      <c r="D2025" s="59"/>
      <c r="E2025" s="59"/>
      <c r="F2025" s="59"/>
      <c r="G2025" s="59"/>
      <c r="H2025" s="59"/>
      <c r="I2025" s="59"/>
      <c r="J2025" s="59"/>
      <c r="K2025" s="61"/>
      <c r="L2025" s="59"/>
      <c r="M2025" s="60"/>
    </row>
    <row r="2026" spans="2:13" ht="15" x14ac:dyDescent="0.2">
      <c r="B2026" s="285"/>
      <c r="C2026" s="59"/>
      <c r="D2026" s="59"/>
      <c r="E2026" s="59"/>
      <c r="F2026" s="59"/>
      <c r="G2026" s="59"/>
      <c r="H2026" s="59"/>
      <c r="I2026" s="59"/>
      <c r="J2026" s="59"/>
      <c r="K2026" s="61"/>
      <c r="L2026" s="59"/>
      <c r="M2026" s="60"/>
    </row>
    <row r="2027" spans="2:13" ht="15" x14ac:dyDescent="0.2">
      <c r="B2027" s="285"/>
      <c r="C2027" s="59"/>
      <c r="D2027" s="59"/>
      <c r="E2027" s="59"/>
      <c r="F2027" s="59"/>
      <c r="G2027" s="59"/>
      <c r="H2027" s="59"/>
      <c r="I2027" s="59"/>
      <c r="J2027" s="59"/>
      <c r="K2027" s="61"/>
      <c r="L2027" s="59"/>
      <c r="M2027" s="60"/>
    </row>
    <row r="2028" spans="2:13" ht="15" x14ac:dyDescent="0.2">
      <c r="B2028" s="285"/>
      <c r="C2028" s="59"/>
      <c r="D2028" s="59"/>
      <c r="E2028" s="59"/>
      <c r="F2028" s="59"/>
      <c r="G2028" s="59"/>
      <c r="H2028" s="59"/>
      <c r="I2028" s="59"/>
      <c r="J2028" s="59"/>
      <c r="K2028" s="61"/>
      <c r="L2028" s="59"/>
      <c r="M2028" s="60"/>
    </row>
    <row r="2029" spans="2:13" ht="15" x14ac:dyDescent="0.2">
      <c r="B2029" s="285"/>
      <c r="C2029" s="59"/>
      <c r="D2029" s="59"/>
      <c r="E2029" s="59"/>
      <c r="F2029" s="59"/>
      <c r="G2029" s="59"/>
      <c r="H2029" s="59"/>
      <c r="I2029" s="59"/>
      <c r="J2029" s="59"/>
      <c r="K2029" s="61"/>
      <c r="L2029" s="59"/>
      <c r="M2029" s="60"/>
    </row>
    <row r="2030" spans="2:13" ht="15" x14ac:dyDescent="0.2">
      <c r="B2030" s="285"/>
      <c r="C2030" s="59"/>
      <c r="D2030" s="59"/>
      <c r="E2030" s="59"/>
      <c r="F2030" s="59"/>
      <c r="G2030" s="59"/>
      <c r="H2030" s="59"/>
      <c r="I2030" s="59"/>
      <c r="J2030" s="59"/>
      <c r="K2030" s="61"/>
      <c r="L2030" s="59"/>
      <c r="M2030" s="60"/>
    </row>
    <row r="2031" spans="2:13" ht="15" x14ac:dyDescent="0.2">
      <c r="B2031" s="285"/>
      <c r="C2031" s="59"/>
      <c r="D2031" s="59"/>
      <c r="E2031" s="59"/>
      <c r="F2031" s="59"/>
      <c r="G2031" s="59"/>
      <c r="H2031" s="59"/>
      <c r="I2031" s="59"/>
      <c r="J2031" s="59"/>
      <c r="K2031" s="61"/>
      <c r="L2031" s="59"/>
      <c r="M2031" s="60"/>
    </row>
    <row r="2032" spans="2:13" ht="15" x14ac:dyDescent="0.2">
      <c r="B2032" s="285"/>
      <c r="C2032" s="59"/>
      <c r="D2032" s="59"/>
      <c r="E2032" s="59"/>
      <c r="F2032" s="59"/>
      <c r="G2032" s="59"/>
      <c r="H2032" s="59"/>
      <c r="I2032" s="59"/>
      <c r="J2032" s="59"/>
      <c r="K2032" s="61"/>
      <c r="L2032" s="59"/>
      <c r="M2032" s="60"/>
    </row>
    <row r="2033" spans="2:13" ht="15" x14ac:dyDescent="0.2">
      <c r="B2033" s="285"/>
      <c r="C2033" s="59"/>
      <c r="D2033" s="59"/>
      <c r="E2033" s="59"/>
      <c r="F2033" s="59"/>
      <c r="G2033" s="59"/>
      <c r="H2033" s="59"/>
      <c r="I2033" s="59"/>
      <c r="J2033" s="59"/>
      <c r="K2033" s="61"/>
      <c r="L2033" s="59"/>
      <c r="M2033" s="60"/>
    </row>
    <row r="2034" spans="2:13" ht="15" x14ac:dyDescent="0.2">
      <c r="B2034" s="285"/>
      <c r="C2034" s="59"/>
      <c r="D2034" s="59"/>
      <c r="E2034" s="59"/>
      <c r="F2034" s="59"/>
      <c r="G2034" s="59"/>
      <c r="H2034" s="59"/>
      <c r="I2034" s="59"/>
      <c r="J2034" s="59"/>
      <c r="K2034" s="61"/>
      <c r="L2034" s="59"/>
      <c r="M2034" s="60"/>
    </row>
    <row r="2035" spans="2:13" ht="15" x14ac:dyDescent="0.2">
      <c r="B2035" s="285"/>
      <c r="C2035" s="59"/>
      <c r="D2035" s="59"/>
      <c r="E2035" s="59"/>
      <c r="F2035" s="59"/>
      <c r="G2035" s="59"/>
      <c r="H2035" s="59"/>
      <c r="I2035" s="59"/>
      <c r="J2035" s="59"/>
      <c r="K2035" s="61"/>
      <c r="L2035" s="59"/>
      <c r="M2035" s="60"/>
    </row>
    <row r="2036" spans="2:13" ht="15" x14ac:dyDescent="0.2">
      <c r="B2036" s="285"/>
      <c r="C2036" s="59"/>
      <c r="D2036" s="59"/>
      <c r="E2036" s="59"/>
      <c r="F2036" s="59"/>
      <c r="G2036" s="59"/>
      <c r="H2036" s="59"/>
      <c r="I2036" s="59"/>
      <c r="J2036" s="59"/>
      <c r="K2036" s="61"/>
      <c r="L2036" s="59"/>
      <c r="M2036" s="60"/>
    </row>
    <row r="2037" spans="2:13" ht="15" x14ac:dyDescent="0.2">
      <c r="B2037" s="285"/>
      <c r="C2037" s="59"/>
      <c r="D2037" s="59"/>
      <c r="E2037" s="59"/>
      <c r="F2037" s="59"/>
      <c r="G2037" s="59"/>
      <c r="H2037" s="59"/>
      <c r="I2037" s="59"/>
      <c r="J2037" s="59"/>
      <c r="K2037" s="61"/>
      <c r="L2037" s="59"/>
      <c r="M2037" s="60"/>
    </row>
    <row r="2038" spans="2:13" ht="15" x14ac:dyDescent="0.2">
      <c r="B2038" s="285"/>
      <c r="C2038" s="59"/>
      <c r="D2038" s="59"/>
      <c r="E2038" s="59"/>
      <c r="F2038" s="59"/>
      <c r="G2038" s="59"/>
      <c r="H2038" s="59"/>
      <c r="I2038" s="59"/>
      <c r="J2038" s="59"/>
      <c r="K2038" s="61"/>
      <c r="L2038" s="59"/>
      <c r="M2038" s="60"/>
    </row>
    <row r="2039" spans="2:13" ht="15" x14ac:dyDescent="0.2">
      <c r="B2039" s="285"/>
      <c r="C2039" s="59"/>
      <c r="D2039" s="59"/>
      <c r="E2039" s="59"/>
      <c r="F2039" s="59"/>
      <c r="G2039" s="59"/>
      <c r="H2039" s="59"/>
      <c r="I2039" s="59"/>
      <c r="J2039" s="59"/>
      <c r="K2039" s="61"/>
      <c r="L2039" s="59"/>
      <c r="M2039" s="60"/>
    </row>
    <row r="2040" spans="2:13" ht="15" x14ac:dyDescent="0.2">
      <c r="B2040" s="285"/>
      <c r="C2040" s="59"/>
      <c r="D2040" s="59"/>
      <c r="E2040" s="59"/>
      <c r="F2040" s="59"/>
      <c r="G2040" s="59"/>
      <c r="H2040" s="59"/>
      <c r="I2040" s="59"/>
      <c r="J2040" s="59"/>
      <c r="K2040" s="61"/>
      <c r="L2040" s="59"/>
      <c r="M2040" s="60"/>
    </row>
    <row r="2041" spans="2:13" ht="15" x14ac:dyDescent="0.2">
      <c r="B2041" s="285"/>
      <c r="C2041" s="59"/>
      <c r="D2041" s="59"/>
      <c r="E2041" s="59"/>
      <c r="F2041" s="59"/>
      <c r="G2041" s="59"/>
      <c r="H2041" s="59"/>
      <c r="I2041" s="59"/>
      <c r="J2041" s="59"/>
      <c r="K2041" s="61"/>
      <c r="L2041" s="59"/>
      <c r="M2041" s="60"/>
    </row>
    <row r="2042" spans="2:13" ht="15" x14ac:dyDescent="0.2">
      <c r="B2042" s="285"/>
      <c r="C2042" s="59"/>
      <c r="D2042" s="59"/>
      <c r="E2042" s="59"/>
      <c r="F2042" s="59"/>
      <c r="G2042" s="59"/>
      <c r="H2042" s="59"/>
      <c r="I2042" s="59"/>
      <c r="J2042" s="59"/>
      <c r="K2042" s="61"/>
      <c r="L2042" s="59"/>
      <c r="M2042" s="60"/>
    </row>
    <row r="2043" spans="2:13" ht="15" x14ac:dyDescent="0.2">
      <c r="B2043" s="285"/>
      <c r="C2043" s="59"/>
      <c r="D2043" s="59"/>
      <c r="E2043" s="59"/>
      <c r="F2043" s="59"/>
      <c r="G2043" s="59"/>
      <c r="H2043" s="59"/>
      <c r="I2043" s="59"/>
      <c r="J2043" s="59"/>
      <c r="K2043" s="61"/>
      <c r="L2043" s="59"/>
      <c r="M2043" s="60"/>
    </row>
    <row r="2044" spans="2:13" ht="15" x14ac:dyDescent="0.2">
      <c r="B2044" s="285"/>
      <c r="C2044" s="59"/>
      <c r="D2044" s="59"/>
      <c r="E2044" s="59"/>
      <c r="F2044" s="59"/>
      <c r="G2044" s="59"/>
      <c r="H2044" s="59"/>
      <c r="I2044" s="59"/>
      <c r="J2044" s="59"/>
      <c r="K2044" s="61"/>
      <c r="L2044" s="59"/>
      <c r="M2044" s="60"/>
    </row>
    <row r="2045" spans="2:13" ht="15" x14ac:dyDescent="0.2">
      <c r="B2045" s="285"/>
      <c r="C2045" s="59"/>
      <c r="D2045" s="59"/>
      <c r="E2045" s="59"/>
      <c r="F2045" s="59"/>
      <c r="G2045" s="59"/>
      <c r="H2045" s="59"/>
      <c r="I2045" s="59"/>
      <c r="J2045" s="59"/>
      <c r="K2045" s="61"/>
      <c r="L2045" s="59"/>
      <c r="M2045" s="60"/>
    </row>
    <row r="2046" spans="2:13" ht="15" x14ac:dyDescent="0.2">
      <c r="B2046" s="285"/>
      <c r="C2046" s="59"/>
      <c r="D2046" s="59"/>
      <c r="E2046" s="59"/>
      <c r="F2046" s="59"/>
      <c r="G2046" s="59"/>
      <c r="H2046" s="59"/>
      <c r="I2046" s="59"/>
      <c r="J2046" s="59"/>
      <c r="K2046" s="61"/>
      <c r="L2046" s="59"/>
      <c r="M2046" s="60"/>
    </row>
    <row r="2047" spans="2:13" ht="15" x14ac:dyDescent="0.2">
      <c r="B2047" s="285"/>
      <c r="C2047" s="59"/>
      <c r="D2047" s="59"/>
      <c r="E2047" s="59"/>
      <c r="F2047" s="59"/>
      <c r="G2047" s="59"/>
      <c r="H2047" s="59"/>
      <c r="I2047" s="59"/>
      <c r="J2047" s="59"/>
      <c r="K2047" s="61"/>
      <c r="L2047" s="59"/>
      <c r="M2047" s="60"/>
    </row>
    <row r="2048" spans="2:13" ht="15" x14ac:dyDescent="0.2">
      <c r="B2048" s="285"/>
      <c r="C2048" s="59"/>
      <c r="D2048" s="59"/>
      <c r="E2048" s="59"/>
      <c r="F2048" s="59"/>
      <c r="G2048" s="59"/>
      <c r="H2048" s="59"/>
      <c r="I2048" s="59"/>
      <c r="J2048" s="59"/>
      <c r="K2048" s="61"/>
      <c r="L2048" s="59"/>
      <c r="M2048" s="60"/>
    </row>
    <row r="2049" spans="2:13" ht="15" x14ac:dyDescent="0.2">
      <c r="B2049" s="285"/>
      <c r="C2049" s="59"/>
      <c r="D2049" s="59"/>
      <c r="E2049" s="59"/>
      <c r="F2049" s="59"/>
      <c r="G2049" s="59"/>
      <c r="H2049" s="59"/>
      <c r="I2049" s="59"/>
      <c r="J2049" s="59"/>
      <c r="K2049" s="61"/>
      <c r="L2049" s="59"/>
      <c r="M2049" s="60"/>
    </row>
    <row r="2050" spans="2:13" ht="15" x14ac:dyDescent="0.2">
      <c r="B2050" s="285"/>
      <c r="C2050" s="59"/>
      <c r="D2050" s="59"/>
      <c r="E2050" s="59"/>
      <c r="F2050" s="59"/>
      <c r="G2050" s="59"/>
      <c r="H2050" s="59"/>
      <c r="I2050" s="59"/>
      <c r="J2050" s="59"/>
      <c r="K2050" s="61"/>
      <c r="L2050" s="59"/>
      <c r="M2050" s="60"/>
    </row>
    <row r="2051" spans="2:13" ht="15" x14ac:dyDescent="0.2">
      <c r="B2051" s="285"/>
      <c r="C2051" s="59"/>
      <c r="D2051" s="59"/>
      <c r="E2051" s="59"/>
      <c r="F2051" s="59"/>
      <c r="G2051" s="59"/>
      <c r="H2051" s="59"/>
      <c r="I2051" s="59"/>
      <c r="J2051" s="59"/>
      <c r="K2051" s="61"/>
      <c r="L2051" s="59"/>
      <c r="M2051" s="60"/>
    </row>
    <row r="2052" spans="2:13" ht="15" x14ac:dyDescent="0.2">
      <c r="B2052" s="285"/>
      <c r="C2052" s="59"/>
      <c r="D2052" s="59"/>
      <c r="E2052" s="59"/>
      <c r="F2052" s="59"/>
      <c r="G2052" s="59"/>
      <c r="H2052" s="59"/>
      <c r="I2052" s="59"/>
      <c r="J2052" s="59"/>
      <c r="K2052" s="61"/>
      <c r="L2052" s="59"/>
      <c r="M2052" s="60"/>
    </row>
    <row r="2053" spans="2:13" ht="15" x14ac:dyDescent="0.2">
      <c r="B2053" s="285"/>
      <c r="C2053" s="59"/>
      <c r="D2053" s="59"/>
      <c r="E2053" s="59"/>
      <c r="F2053" s="59"/>
      <c r="G2053" s="59"/>
      <c r="H2053" s="59"/>
      <c r="I2053" s="59"/>
      <c r="J2053" s="59"/>
      <c r="K2053" s="61"/>
      <c r="L2053" s="59"/>
      <c r="M2053" s="60"/>
    </row>
    <row r="2054" spans="2:13" ht="15" x14ac:dyDescent="0.2">
      <c r="B2054" s="285"/>
      <c r="C2054" s="59"/>
      <c r="D2054" s="59"/>
      <c r="E2054" s="59"/>
      <c r="F2054" s="59"/>
      <c r="G2054" s="59"/>
      <c r="H2054" s="59"/>
      <c r="I2054" s="59"/>
      <c r="J2054" s="59"/>
      <c r="K2054" s="61"/>
      <c r="L2054" s="59"/>
      <c r="M2054" s="60"/>
    </row>
    <row r="2055" spans="2:13" ht="15" x14ac:dyDescent="0.2">
      <c r="B2055" s="285"/>
      <c r="C2055" s="59"/>
      <c r="D2055" s="59"/>
      <c r="E2055" s="59"/>
      <c r="F2055" s="59"/>
      <c r="G2055" s="59"/>
      <c r="H2055" s="59"/>
      <c r="I2055" s="59"/>
      <c r="J2055" s="59"/>
      <c r="K2055" s="61"/>
      <c r="L2055" s="59"/>
      <c r="M2055" s="60"/>
    </row>
    <row r="2056" spans="2:13" ht="15" x14ac:dyDescent="0.2">
      <c r="B2056" s="285"/>
      <c r="C2056" s="59"/>
      <c r="D2056" s="59"/>
      <c r="E2056" s="59"/>
      <c r="F2056" s="59"/>
      <c r="G2056" s="59"/>
      <c r="H2056" s="59"/>
      <c r="I2056" s="59"/>
      <c r="J2056" s="59"/>
      <c r="K2056" s="61"/>
      <c r="L2056" s="59"/>
      <c r="M2056" s="60"/>
    </row>
    <row r="2057" spans="2:13" ht="15" x14ac:dyDescent="0.2">
      <c r="B2057" s="285"/>
      <c r="C2057" s="59"/>
      <c r="D2057" s="59"/>
      <c r="E2057" s="59"/>
      <c r="F2057" s="59"/>
      <c r="G2057" s="59"/>
      <c r="H2057" s="59"/>
      <c r="I2057" s="59"/>
      <c r="J2057" s="59"/>
      <c r="K2057" s="61"/>
      <c r="L2057" s="59"/>
      <c r="M2057" s="60"/>
    </row>
    <row r="2058" spans="2:13" ht="15" x14ac:dyDescent="0.2">
      <c r="B2058" s="285"/>
      <c r="C2058" s="59"/>
      <c r="D2058" s="59"/>
      <c r="E2058" s="59"/>
      <c r="F2058" s="59"/>
      <c r="G2058" s="59"/>
      <c r="H2058" s="59"/>
      <c r="I2058" s="59"/>
      <c r="J2058" s="59"/>
      <c r="K2058" s="61"/>
      <c r="L2058" s="59"/>
      <c r="M2058" s="60"/>
    </row>
    <row r="2059" spans="2:13" ht="15" x14ac:dyDescent="0.2">
      <c r="B2059" s="285"/>
      <c r="C2059" s="59"/>
      <c r="D2059" s="59"/>
      <c r="E2059" s="59"/>
      <c r="F2059" s="59"/>
      <c r="G2059" s="59"/>
      <c r="H2059" s="59"/>
      <c r="I2059" s="59"/>
      <c r="J2059" s="59"/>
      <c r="K2059" s="61"/>
      <c r="L2059" s="59"/>
      <c r="M2059" s="60"/>
    </row>
    <row r="2060" spans="2:13" ht="15" x14ac:dyDescent="0.2">
      <c r="B2060" s="285"/>
      <c r="C2060" s="59"/>
      <c r="D2060" s="59"/>
      <c r="E2060" s="59"/>
      <c r="F2060" s="59"/>
      <c r="G2060" s="59"/>
      <c r="H2060" s="59"/>
      <c r="I2060" s="59"/>
      <c r="J2060" s="59"/>
      <c r="K2060" s="61"/>
      <c r="L2060" s="59"/>
      <c r="M2060" s="60"/>
    </row>
    <row r="2061" spans="2:13" ht="15" x14ac:dyDescent="0.2">
      <c r="B2061" s="285"/>
      <c r="C2061" s="59"/>
      <c r="D2061" s="59"/>
      <c r="E2061" s="59"/>
      <c r="F2061" s="59"/>
      <c r="G2061" s="59"/>
      <c r="H2061" s="59"/>
      <c r="I2061" s="59"/>
      <c r="J2061" s="59"/>
      <c r="K2061" s="61"/>
      <c r="L2061" s="59"/>
      <c r="M2061" s="60"/>
    </row>
    <row r="2062" spans="2:13" ht="15" x14ac:dyDescent="0.2">
      <c r="B2062" s="285"/>
      <c r="C2062" s="59"/>
      <c r="D2062" s="59"/>
      <c r="E2062" s="59"/>
      <c r="F2062" s="59"/>
      <c r="G2062" s="59"/>
      <c r="H2062" s="59"/>
      <c r="I2062" s="59"/>
      <c r="J2062" s="59"/>
      <c r="K2062" s="61"/>
      <c r="L2062" s="59"/>
      <c r="M2062" s="60"/>
    </row>
    <row r="2063" spans="2:13" ht="15" x14ac:dyDescent="0.2">
      <c r="B2063" s="285"/>
      <c r="C2063" s="59"/>
      <c r="D2063" s="59"/>
      <c r="E2063" s="59"/>
      <c r="F2063" s="59"/>
      <c r="G2063" s="59"/>
      <c r="H2063" s="59"/>
      <c r="I2063" s="59"/>
      <c r="J2063" s="59"/>
      <c r="K2063" s="61"/>
      <c r="L2063" s="59"/>
      <c r="M2063" s="60"/>
    </row>
    <row r="2064" spans="2:13" ht="15" x14ac:dyDescent="0.2">
      <c r="B2064" s="285"/>
      <c r="C2064" s="59"/>
      <c r="D2064" s="59"/>
      <c r="E2064" s="59"/>
      <c r="F2064" s="59"/>
      <c r="G2064" s="59"/>
      <c r="H2064" s="59"/>
      <c r="I2064" s="59"/>
      <c r="J2064" s="59"/>
      <c r="K2064" s="61"/>
      <c r="L2064" s="59"/>
      <c r="M2064" s="60"/>
    </row>
    <row r="2065" spans="2:13" ht="15" x14ac:dyDescent="0.2">
      <c r="B2065" s="285"/>
      <c r="C2065" s="59"/>
      <c r="D2065" s="59"/>
      <c r="E2065" s="59"/>
      <c r="F2065" s="59"/>
      <c r="G2065" s="59"/>
      <c r="H2065" s="59"/>
      <c r="I2065" s="59"/>
      <c r="J2065" s="59"/>
      <c r="K2065" s="61"/>
      <c r="L2065" s="59"/>
      <c r="M2065" s="60"/>
    </row>
    <row r="2066" spans="2:13" ht="15" x14ac:dyDescent="0.2">
      <c r="B2066" s="285"/>
      <c r="C2066" s="59"/>
      <c r="D2066" s="59"/>
      <c r="E2066" s="59"/>
      <c r="F2066" s="59"/>
      <c r="G2066" s="59"/>
      <c r="H2066" s="59"/>
      <c r="I2066" s="59"/>
      <c r="J2066" s="59"/>
      <c r="K2066" s="61"/>
      <c r="L2066" s="59"/>
      <c r="M2066" s="60"/>
    </row>
    <row r="2067" spans="2:13" ht="15" x14ac:dyDescent="0.2">
      <c r="B2067" s="285"/>
      <c r="C2067" s="59"/>
      <c r="D2067" s="59"/>
      <c r="E2067" s="59"/>
      <c r="F2067" s="59"/>
      <c r="G2067" s="59"/>
      <c r="H2067" s="59"/>
      <c r="I2067" s="59"/>
      <c r="J2067" s="59"/>
      <c r="K2067" s="61"/>
      <c r="L2067" s="59"/>
      <c r="M2067" s="60"/>
    </row>
    <row r="2068" spans="2:13" ht="15" x14ac:dyDescent="0.2">
      <c r="B2068" s="285"/>
      <c r="C2068" s="59"/>
      <c r="D2068" s="59"/>
      <c r="E2068" s="59"/>
      <c r="F2068" s="59"/>
      <c r="G2068" s="59"/>
      <c r="H2068" s="59"/>
      <c r="I2068" s="59"/>
      <c r="J2068" s="59"/>
      <c r="K2068" s="61"/>
      <c r="L2068" s="59"/>
      <c r="M2068" s="60"/>
    </row>
    <row r="2069" spans="2:13" ht="15" x14ac:dyDescent="0.2">
      <c r="B2069" s="285"/>
      <c r="C2069" s="59"/>
      <c r="D2069" s="59"/>
      <c r="E2069" s="59"/>
      <c r="F2069" s="59"/>
      <c r="G2069" s="59"/>
      <c r="H2069" s="59"/>
      <c r="I2069" s="59"/>
      <c r="J2069" s="59"/>
      <c r="K2069" s="61"/>
      <c r="L2069" s="59"/>
      <c r="M2069" s="60"/>
    </row>
    <row r="2070" spans="2:13" ht="15" x14ac:dyDescent="0.2">
      <c r="B2070" s="285"/>
      <c r="C2070" s="59"/>
      <c r="D2070" s="59"/>
      <c r="E2070" s="59"/>
      <c r="F2070" s="59"/>
      <c r="G2070" s="59"/>
      <c r="H2070" s="59"/>
      <c r="I2070" s="59"/>
      <c r="J2070" s="59"/>
      <c r="K2070" s="61"/>
      <c r="L2070" s="59"/>
      <c r="M2070" s="60"/>
    </row>
    <row r="2071" spans="2:13" ht="15" x14ac:dyDescent="0.2">
      <c r="B2071" s="285"/>
      <c r="C2071" s="59"/>
      <c r="D2071" s="59"/>
      <c r="E2071" s="59"/>
      <c r="F2071" s="59"/>
      <c r="G2071" s="59"/>
      <c r="H2071" s="59"/>
      <c r="I2071" s="59"/>
      <c r="J2071" s="59"/>
      <c r="K2071" s="61"/>
      <c r="L2071" s="59"/>
      <c r="M2071" s="60"/>
    </row>
    <row r="2072" spans="2:13" ht="15" x14ac:dyDescent="0.2">
      <c r="B2072" s="285"/>
      <c r="C2072" s="59"/>
      <c r="D2072" s="59"/>
      <c r="E2072" s="59"/>
      <c r="F2072" s="59"/>
      <c r="G2072" s="59"/>
      <c r="H2072" s="59"/>
      <c r="I2072" s="59"/>
      <c r="J2072" s="59"/>
      <c r="K2072" s="61"/>
      <c r="L2072" s="59"/>
      <c r="M2072" s="60"/>
    </row>
    <row r="2073" spans="2:13" ht="15" x14ac:dyDescent="0.2">
      <c r="B2073" s="285"/>
      <c r="C2073" s="59"/>
      <c r="D2073" s="59"/>
      <c r="E2073" s="59"/>
      <c r="F2073" s="59"/>
      <c r="G2073" s="59"/>
      <c r="H2073" s="59"/>
      <c r="I2073" s="59"/>
      <c r="J2073" s="59"/>
      <c r="K2073" s="61"/>
      <c r="L2073" s="59"/>
      <c r="M2073" s="60"/>
    </row>
    <row r="2074" spans="2:13" ht="15" x14ac:dyDescent="0.2">
      <c r="B2074" s="285"/>
      <c r="C2074" s="59"/>
      <c r="D2074" s="59"/>
      <c r="E2074" s="59"/>
      <c r="F2074" s="59"/>
      <c r="G2074" s="59"/>
      <c r="H2074" s="59"/>
      <c r="I2074" s="59"/>
      <c r="J2074" s="59"/>
      <c r="K2074" s="61"/>
      <c r="L2074" s="59"/>
      <c r="M2074" s="60"/>
    </row>
    <row r="2075" spans="2:13" ht="15" x14ac:dyDescent="0.2">
      <c r="B2075" s="285"/>
      <c r="C2075" s="59"/>
      <c r="D2075" s="59"/>
      <c r="E2075" s="59"/>
      <c r="F2075" s="59"/>
      <c r="G2075" s="59"/>
      <c r="H2075" s="59"/>
      <c r="I2075" s="59"/>
      <c r="J2075" s="59"/>
      <c r="K2075" s="61"/>
      <c r="L2075" s="59"/>
      <c r="M2075" s="60"/>
    </row>
    <row r="2076" spans="2:13" ht="15" x14ac:dyDescent="0.2">
      <c r="B2076" s="285"/>
      <c r="C2076" s="59"/>
      <c r="D2076" s="59"/>
      <c r="E2076" s="59"/>
      <c r="F2076" s="59"/>
      <c r="G2076" s="59"/>
      <c r="H2076" s="59"/>
      <c r="I2076" s="59"/>
      <c r="J2076" s="59"/>
      <c r="K2076" s="61"/>
      <c r="L2076" s="59"/>
      <c r="M2076" s="60"/>
    </row>
    <row r="2077" spans="2:13" ht="15" x14ac:dyDescent="0.2">
      <c r="B2077" s="285"/>
      <c r="C2077" s="59"/>
      <c r="D2077" s="59"/>
      <c r="E2077" s="59"/>
      <c r="F2077" s="59"/>
      <c r="G2077" s="59"/>
      <c r="H2077" s="59"/>
      <c r="I2077" s="59"/>
      <c r="J2077" s="59"/>
      <c r="K2077" s="61"/>
      <c r="L2077" s="59"/>
      <c r="M2077" s="60"/>
    </row>
    <row r="2078" spans="2:13" ht="15" x14ac:dyDescent="0.2">
      <c r="B2078" s="285"/>
      <c r="C2078" s="59"/>
      <c r="D2078" s="59"/>
      <c r="E2078" s="59"/>
      <c r="F2078" s="59"/>
      <c r="G2078" s="59"/>
      <c r="H2078" s="59"/>
      <c r="I2078" s="59"/>
      <c r="J2078" s="59"/>
      <c r="K2078" s="61"/>
      <c r="L2078" s="59"/>
      <c r="M2078" s="60"/>
    </row>
    <row r="2079" spans="2:13" ht="15" x14ac:dyDescent="0.2">
      <c r="B2079" s="285"/>
      <c r="C2079" s="59"/>
      <c r="D2079" s="59"/>
      <c r="E2079" s="59"/>
      <c r="F2079" s="59"/>
      <c r="G2079" s="59"/>
      <c r="H2079" s="59"/>
      <c r="I2079" s="59"/>
      <c r="J2079" s="59"/>
      <c r="K2079" s="61"/>
      <c r="L2079" s="59"/>
      <c r="M2079" s="60"/>
    </row>
    <row r="2080" spans="2:13" ht="15" x14ac:dyDescent="0.2">
      <c r="B2080" s="285"/>
      <c r="C2080" s="59"/>
      <c r="D2080" s="59"/>
      <c r="E2080" s="59"/>
      <c r="F2080" s="59"/>
      <c r="G2080" s="59"/>
      <c r="H2080" s="59"/>
      <c r="I2080" s="59"/>
      <c r="J2080" s="59"/>
      <c r="K2080" s="61"/>
      <c r="L2080" s="59"/>
      <c r="M2080" s="60"/>
    </row>
    <row r="2081" spans="2:13" ht="15" x14ac:dyDescent="0.2">
      <c r="B2081" s="285"/>
      <c r="C2081" s="59"/>
      <c r="D2081" s="59"/>
      <c r="E2081" s="59"/>
      <c r="F2081" s="59"/>
      <c r="G2081" s="59"/>
      <c r="H2081" s="59"/>
      <c r="I2081" s="59"/>
      <c r="J2081" s="59"/>
      <c r="K2081" s="61"/>
      <c r="L2081" s="59"/>
      <c r="M2081" s="60"/>
    </row>
    <row r="2082" spans="2:13" ht="15" x14ac:dyDescent="0.2">
      <c r="B2082" s="285"/>
      <c r="C2082" s="59"/>
      <c r="D2082" s="59"/>
      <c r="E2082" s="59"/>
      <c r="F2082" s="59"/>
      <c r="G2082" s="59"/>
      <c r="H2082" s="59"/>
      <c r="I2082" s="59"/>
      <c r="J2082" s="59"/>
      <c r="K2082" s="61"/>
      <c r="L2082" s="59"/>
      <c r="M2082" s="60"/>
    </row>
    <row r="2083" spans="2:13" ht="15" x14ac:dyDescent="0.2">
      <c r="B2083" s="285"/>
      <c r="C2083" s="59"/>
      <c r="D2083" s="59"/>
      <c r="E2083" s="59"/>
      <c r="F2083" s="59"/>
      <c r="G2083" s="59"/>
      <c r="H2083" s="59"/>
      <c r="I2083" s="59"/>
      <c r="J2083" s="59"/>
      <c r="K2083" s="61"/>
      <c r="L2083" s="59"/>
      <c r="M2083" s="60"/>
    </row>
    <row r="2084" spans="2:13" ht="15" x14ac:dyDescent="0.2">
      <c r="B2084" s="285"/>
      <c r="C2084" s="59"/>
      <c r="D2084" s="59"/>
      <c r="E2084" s="59"/>
      <c r="F2084" s="59"/>
      <c r="G2084" s="59"/>
      <c r="H2084" s="59"/>
      <c r="I2084" s="59"/>
      <c r="J2084" s="59"/>
      <c r="K2084" s="61"/>
      <c r="L2084" s="59"/>
      <c r="M2084" s="60"/>
    </row>
    <row r="2085" spans="2:13" ht="15" x14ac:dyDescent="0.2">
      <c r="B2085" s="285"/>
      <c r="C2085" s="59"/>
      <c r="D2085" s="59"/>
      <c r="E2085" s="59"/>
      <c r="F2085" s="59"/>
      <c r="G2085" s="59"/>
      <c r="H2085" s="59"/>
      <c r="I2085" s="59"/>
      <c r="J2085" s="59"/>
      <c r="K2085" s="61"/>
      <c r="L2085" s="59"/>
      <c r="M2085" s="60"/>
    </row>
    <row r="2086" spans="2:13" ht="15" x14ac:dyDescent="0.2">
      <c r="B2086" s="285"/>
      <c r="C2086" s="59"/>
      <c r="D2086" s="59"/>
      <c r="E2086" s="59"/>
      <c r="F2086" s="59"/>
      <c r="G2086" s="59"/>
      <c r="H2086" s="59"/>
      <c r="I2086" s="59"/>
      <c r="J2086" s="59"/>
      <c r="K2086" s="61"/>
      <c r="L2086" s="59"/>
      <c r="M2086" s="60"/>
    </row>
    <row r="2087" spans="2:13" ht="15" x14ac:dyDescent="0.2">
      <c r="B2087" s="285"/>
      <c r="C2087" s="59"/>
      <c r="D2087" s="59"/>
      <c r="E2087" s="59"/>
      <c r="F2087" s="59"/>
      <c r="G2087" s="59"/>
      <c r="H2087" s="59"/>
      <c r="I2087" s="59"/>
      <c r="J2087" s="59"/>
      <c r="K2087" s="61"/>
      <c r="L2087" s="59"/>
      <c r="M2087" s="60"/>
    </row>
    <row r="2088" spans="2:13" ht="15" x14ac:dyDescent="0.2">
      <c r="B2088" s="285"/>
      <c r="C2088" s="59"/>
      <c r="D2088" s="59"/>
      <c r="E2088" s="59"/>
      <c r="F2088" s="59"/>
      <c r="G2088" s="59"/>
      <c r="H2088" s="59"/>
      <c r="I2088" s="59"/>
      <c r="J2088" s="59"/>
      <c r="K2088" s="61"/>
      <c r="L2088" s="59"/>
      <c r="M2088" s="60"/>
    </row>
    <row r="2089" spans="2:13" ht="15" x14ac:dyDescent="0.2">
      <c r="B2089" s="285"/>
      <c r="C2089" s="59"/>
      <c r="D2089" s="59"/>
      <c r="E2089" s="59"/>
      <c r="F2089" s="59"/>
      <c r="G2089" s="59"/>
      <c r="H2089" s="59"/>
      <c r="I2089" s="59"/>
      <c r="J2089" s="59"/>
      <c r="K2089" s="61"/>
      <c r="L2089" s="59"/>
      <c r="M2089" s="60"/>
    </row>
    <row r="2090" spans="2:13" ht="15" x14ac:dyDescent="0.2">
      <c r="B2090" s="285"/>
      <c r="C2090" s="59"/>
      <c r="D2090" s="59"/>
      <c r="E2090" s="59"/>
      <c r="F2090" s="59"/>
      <c r="G2090" s="59"/>
      <c r="H2090" s="59"/>
      <c r="I2090" s="59"/>
      <c r="J2090" s="59"/>
      <c r="K2090" s="61"/>
      <c r="L2090" s="59"/>
      <c r="M2090" s="60"/>
    </row>
    <row r="2091" spans="2:13" ht="15" x14ac:dyDescent="0.2">
      <c r="B2091" s="285"/>
      <c r="C2091" s="59"/>
      <c r="D2091" s="59"/>
      <c r="E2091" s="59"/>
      <c r="F2091" s="59"/>
      <c r="G2091" s="59"/>
      <c r="H2091" s="59"/>
      <c r="I2091" s="59"/>
      <c r="J2091" s="59"/>
      <c r="K2091" s="61"/>
      <c r="L2091" s="59"/>
      <c r="M2091" s="60"/>
    </row>
    <row r="2092" spans="2:13" ht="15" x14ac:dyDescent="0.2">
      <c r="B2092" s="285"/>
      <c r="C2092" s="59"/>
      <c r="D2092" s="59"/>
      <c r="E2092" s="59"/>
      <c r="F2092" s="59"/>
      <c r="G2092" s="59"/>
      <c r="H2092" s="59"/>
      <c r="I2092" s="59"/>
      <c r="J2092" s="59"/>
      <c r="K2092" s="61"/>
      <c r="L2092" s="59"/>
      <c r="M2092" s="60"/>
    </row>
    <row r="2093" spans="2:13" ht="15" x14ac:dyDescent="0.2">
      <c r="B2093" s="285"/>
      <c r="C2093" s="59"/>
      <c r="D2093" s="59"/>
      <c r="E2093" s="59"/>
      <c r="F2093" s="59"/>
      <c r="G2093" s="59"/>
      <c r="H2093" s="59"/>
      <c r="I2093" s="59"/>
      <c r="J2093" s="59"/>
      <c r="K2093" s="61"/>
      <c r="L2093" s="59"/>
      <c r="M2093" s="60"/>
    </row>
    <row r="2094" spans="2:13" ht="15" x14ac:dyDescent="0.2">
      <c r="B2094" s="285"/>
      <c r="C2094" s="59"/>
      <c r="D2094" s="59"/>
      <c r="E2094" s="59"/>
      <c r="F2094" s="59"/>
      <c r="G2094" s="59"/>
      <c r="H2094" s="59"/>
      <c r="I2094" s="59"/>
      <c r="J2094" s="59"/>
      <c r="K2094" s="61"/>
      <c r="L2094" s="59"/>
      <c r="M2094" s="60"/>
    </row>
    <row r="2095" spans="2:13" ht="15" x14ac:dyDescent="0.2">
      <c r="B2095" s="285"/>
      <c r="C2095" s="59"/>
      <c r="D2095" s="59"/>
      <c r="E2095" s="59"/>
      <c r="F2095" s="59"/>
      <c r="G2095" s="59"/>
      <c r="H2095" s="59"/>
      <c r="I2095" s="59"/>
      <c r="J2095" s="59"/>
      <c r="K2095" s="61"/>
      <c r="L2095" s="59"/>
      <c r="M2095" s="60"/>
    </row>
    <row r="2096" spans="2:13" ht="15" x14ac:dyDescent="0.2">
      <c r="B2096" s="285"/>
      <c r="C2096" s="59"/>
      <c r="D2096" s="59"/>
      <c r="E2096" s="59"/>
      <c r="F2096" s="59"/>
      <c r="G2096" s="59"/>
      <c r="H2096" s="59"/>
      <c r="I2096" s="59"/>
      <c r="J2096" s="59"/>
      <c r="K2096" s="61"/>
      <c r="L2096" s="59"/>
      <c r="M2096" s="60"/>
    </row>
    <row r="2097" spans="2:13" ht="15" x14ac:dyDescent="0.2">
      <c r="B2097" s="285"/>
      <c r="C2097" s="59"/>
      <c r="D2097" s="59"/>
      <c r="E2097" s="59"/>
      <c r="F2097" s="59"/>
      <c r="G2097" s="59"/>
      <c r="H2097" s="59"/>
      <c r="I2097" s="59"/>
      <c r="J2097" s="59"/>
      <c r="K2097" s="61"/>
      <c r="L2097" s="59"/>
      <c r="M2097" s="60"/>
    </row>
    <row r="2098" spans="2:13" ht="15" x14ac:dyDescent="0.2">
      <c r="B2098" s="285"/>
      <c r="C2098" s="59"/>
      <c r="D2098" s="59"/>
      <c r="E2098" s="59"/>
      <c r="F2098" s="59"/>
      <c r="G2098" s="59"/>
      <c r="H2098" s="59"/>
      <c r="I2098" s="59"/>
      <c r="J2098" s="59"/>
      <c r="K2098" s="61"/>
      <c r="L2098" s="59"/>
      <c r="M2098" s="60"/>
    </row>
    <row r="2099" spans="2:13" ht="15" x14ac:dyDescent="0.2">
      <c r="B2099" s="285"/>
      <c r="C2099" s="59"/>
      <c r="D2099" s="59"/>
      <c r="E2099" s="59"/>
      <c r="F2099" s="59"/>
      <c r="G2099" s="59"/>
      <c r="H2099" s="59"/>
      <c r="I2099" s="59"/>
      <c r="J2099" s="59"/>
      <c r="K2099" s="61"/>
      <c r="L2099" s="59"/>
      <c r="M2099" s="60"/>
    </row>
    <row r="2100" spans="2:13" ht="15" x14ac:dyDescent="0.2">
      <c r="B2100" s="285"/>
      <c r="C2100" s="59"/>
      <c r="D2100" s="59"/>
      <c r="E2100" s="59"/>
      <c r="F2100" s="59"/>
      <c r="G2100" s="59"/>
      <c r="H2100" s="59"/>
      <c r="I2100" s="59"/>
      <c r="J2100" s="59"/>
      <c r="K2100" s="61"/>
      <c r="L2100" s="59"/>
      <c r="M2100" s="60"/>
    </row>
    <row r="2101" spans="2:13" ht="15" x14ac:dyDescent="0.2">
      <c r="B2101" s="285"/>
      <c r="C2101" s="59"/>
      <c r="D2101" s="59"/>
      <c r="E2101" s="59"/>
      <c r="F2101" s="59"/>
      <c r="G2101" s="59"/>
      <c r="H2101" s="59"/>
      <c r="I2101" s="59"/>
      <c r="J2101" s="59"/>
      <c r="K2101" s="61"/>
      <c r="L2101" s="59"/>
      <c r="M2101" s="60"/>
    </row>
    <row r="2102" spans="2:13" ht="15" x14ac:dyDescent="0.2">
      <c r="B2102" s="285"/>
      <c r="C2102" s="59"/>
      <c r="D2102" s="59"/>
      <c r="E2102" s="59"/>
      <c r="F2102" s="59"/>
      <c r="G2102" s="59"/>
      <c r="H2102" s="59"/>
      <c r="I2102" s="59"/>
      <c r="J2102" s="59"/>
      <c r="K2102" s="61"/>
      <c r="L2102" s="59"/>
      <c r="M2102" s="60"/>
    </row>
    <row r="2103" spans="2:13" ht="15" x14ac:dyDescent="0.2">
      <c r="B2103" s="285"/>
      <c r="C2103" s="59"/>
      <c r="D2103" s="59"/>
      <c r="E2103" s="59"/>
      <c r="F2103" s="59"/>
      <c r="G2103" s="59"/>
      <c r="H2103" s="59"/>
      <c r="I2103" s="59"/>
      <c r="J2103" s="59"/>
      <c r="K2103" s="61"/>
      <c r="L2103" s="59"/>
      <c r="M2103" s="60"/>
    </row>
    <row r="2104" spans="2:13" ht="15" x14ac:dyDescent="0.2">
      <c r="B2104" s="285"/>
      <c r="C2104" s="59"/>
      <c r="D2104" s="59"/>
      <c r="E2104" s="59"/>
      <c r="F2104" s="59"/>
      <c r="G2104" s="59"/>
      <c r="H2104" s="59"/>
      <c r="I2104" s="59"/>
      <c r="J2104" s="59"/>
      <c r="K2104" s="61"/>
      <c r="L2104" s="59"/>
      <c r="M2104" s="60"/>
    </row>
    <row r="2105" spans="2:13" ht="15" x14ac:dyDescent="0.2">
      <c r="B2105" s="285"/>
      <c r="C2105" s="59"/>
      <c r="D2105" s="59"/>
      <c r="E2105" s="59"/>
      <c r="F2105" s="59"/>
      <c r="G2105" s="59"/>
      <c r="H2105" s="59"/>
      <c r="I2105" s="59"/>
      <c r="J2105" s="59"/>
      <c r="K2105" s="61"/>
      <c r="L2105" s="59"/>
      <c r="M2105" s="60"/>
    </row>
    <row r="2106" spans="2:13" ht="15" x14ac:dyDescent="0.2">
      <c r="B2106" s="285"/>
      <c r="C2106" s="59"/>
      <c r="D2106" s="59"/>
      <c r="E2106" s="59"/>
      <c r="F2106" s="59"/>
      <c r="G2106" s="59"/>
      <c r="H2106" s="59"/>
      <c r="I2106" s="59"/>
      <c r="J2106" s="59"/>
      <c r="K2106" s="61"/>
      <c r="L2106" s="59"/>
      <c r="M2106" s="60"/>
    </row>
    <row r="2107" spans="2:13" ht="15" x14ac:dyDescent="0.2">
      <c r="B2107" s="285"/>
      <c r="C2107" s="59"/>
      <c r="D2107" s="59"/>
      <c r="E2107" s="59"/>
      <c r="F2107" s="59"/>
      <c r="G2107" s="59"/>
      <c r="H2107" s="59"/>
      <c r="I2107" s="59"/>
      <c r="J2107" s="59"/>
      <c r="K2107" s="61"/>
      <c r="L2107" s="59"/>
      <c r="M2107" s="60"/>
    </row>
    <row r="2108" spans="2:13" ht="15" x14ac:dyDescent="0.2">
      <c r="B2108" s="285"/>
      <c r="C2108" s="59"/>
      <c r="D2108" s="59"/>
      <c r="E2108" s="59"/>
      <c r="F2108" s="59"/>
      <c r="G2108" s="59"/>
      <c r="H2108" s="59"/>
      <c r="I2108" s="59"/>
      <c r="J2108" s="59"/>
      <c r="K2108" s="61"/>
      <c r="L2108" s="59"/>
      <c r="M2108" s="60"/>
    </row>
    <row r="2109" spans="2:13" ht="15" x14ac:dyDescent="0.2">
      <c r="B2109" s="285"/>
      <c r="C2109" s="59"/>
      <c r="D2109" s="59"/>
      <c r="E2109" s="59"/>
      <c r="F2109" s="59"/>
      <c r="G2109" s="59"/>
      <c r="H2109" s="59"/>
      <c r="I2109" s="59"/>
      <c r="J2109" s="59"/>
      <c r="K2109" s="61"/>
      <c r="L2109" s="59"/>
      <c r="M2109" s="60"/>
    </row>
    <row r="2110" spans="2:13" ht="15" x14ac:dyDescent="0.2">
      <c r="B2110" s="285"/>
      <c r="C2110" s="59"/>
      <c r="D2110" s="59"/>
      <c r="E2110" s="59"/>
      <c r="F2110" s="59"/>
      <c r="G2110" s="59"/>
      <c r="H2110" s="59"/>
      <c r="I2110" s="59"/>
      <c r="J2110" s="59"/>
      <c r="K2110" s="61"/>
      <c r="L2110" s="59"/>
      <c r="M2110" s="60"/>
    </row>
    <row r="2111" spans="2:13" ht="15" x14ac:dyDescent="0.2">
      <c r="B2111" s="285"/>
      <c r="C2111" s="59"/>
      <c r="D2111" s="59"/>
      <c r="E2111" s="59"/>
      <c r="F2111" s="59"/>
      <c r="G2111" s="59"/>
      <c r="H2111" s="59"/>
      <c r="I2111" s="59"/>
      <c r="J2111" s="59"/>
      <c r="K2111" s="61"/>
      <c r="L2111" s="59"/>
      <c r="M2111" s="60"/>
    </row>
    <row r="2112" spans="2:13" ht="15" x14ac:dyDescent="0.2">
      <c r="B2112" s="285"/>
      <c r="C2112" s="59"/>
      <c r="D2112" s="59"/>
      <c r="E2112" s="59"/>
      <c r="F2112" s="59"/>
      <c r="G2112" s="59"/>
      <c r="H2112" s="59"/>
      <c r="I2112" s="59"/>
      <c r="J2112" s="59"/>
      <c r="K2112" s="61"/>
      <c r="L2112" s="59"/>
      <c r="M2112" s="60"/>
    </row>
    <row r="2113" spans="2:13" ht="15" x14ac:dyDescent="0.2">
      <c r="B2113" s="285"/>
      <c r="C2113" s="59"/>
      <c r="D2113" s="59"/>
      <c r="E2113" s="59"/>
      <c r="F2113" s="59"/>
      <c r="G2113" s="59"/>
      <c r="H2113" s="59"/>
      <c r="I2113" s="59"/>
      <c r="J2113" s="59"/>
      <c r="K2113" s="61"/>
      <c r="L2113" s="59"/>
      <c r="M2113" s="60"/>
    </row>
    <row r="2114" spans="2:13" ht="15" x14ac:dyDescent="0.2">
      <c r="B2114" s="285"/>
      <c r="C2114" s="59"/>
      <c r="D2114" s="59"/>
      <c r="E2114" s="59"/>
      <c r="F2114" s="59"/>
      <c r="G2114" s="59"/>
      <c r="H2114" s="59"/>
      <c r="I2114" s="59"/>
      <c r="J2114" s="59"/>
      <c r="K2114" s="61"/>
      <c r="L2114" s="59"/>
      <c r="M2114" s="60"/>
    </row>
    <row r="2115" spans="2:13" ht="15" x14ac:dyDescent="0.2">
      <c r="B2115" s="285"/>
      <c r="C2115" s="59"/>
      <c r="D2115" s="59"/>
      <c r="E2115" s="59"/>
      <c r="F2115" s="59"/>
      <c r="G2115" s="59"/>
      <c r="H2115" s="59"/>
      <c r="I2115" s="59"/>
      <c r="J2115" s="59"/>
      <c r="K2115" s="61"/>
      <c r="L2115" s="59"/>
      <c r="M2115" s="60"/>
    </row>
    <row r="2116" spans="2:13" ht="15" x14ac:dyDescent="0.2">
      <c r="B2116" s="285"/>
      <c r="C2116" s="59"/>
      <c r="D2116" s="59"/>
      <c r="E2116" s="59"/>
      <c r="F2116" s="59"/>
      <c r="G2116" s="59"/>
      <c r="H2116" s="59"/>
      <c r="I2116" s="59"/>
      <c r="J2116" s="59"/>
      <c r="K2116" s="61"/>
      <c r="L2116" s="59"/>
      <c r="M2116" s="60"/>
    </row>
    <row r="2117" spans="2:13" ht="15" x14ac:dyDescent="0.2">
      <c r="B2117" s="285"/>
      <c r="C2117" s="59"/>
      <c r="D2117" s="59"/>
      <c r="E2117" s="59"/>
      <c r="F2117" s="59"/>
      <c r="G2117" s="59"/>
      <c r="H2117" s="59"/>
      <c r="I2117" s="59"/>
      <c r="J2117" s="59"/>
      <c r="K2117" s="61"/>
      <c r="L2117" s="59"/>
      <c r="M2117" s="60"/>
    </row>
    <row r="2118" spans="2:13" ht="15" x14ac:dyDescent="0.2">
      <c r="B2118" s="285"/>
      <c r="C2118" s="59"/>
      <c r="D2118" s="59"/>
      <c r="E2118" s="59"/>
      <c r="F2118" s="59"/>
      <c r="G2118" s="59"/>
      <c r="H2118" s="59"/>
      <c r="I2118" s="59"/>
      <c r="J2118" s="59"/>
      <c r="K2118" s="61"/>
      <c r="L2118" s="59"/>
      <c r="M2118" s="60"/>
    </row>
    <row r="2119" spans="2:13" ht="15" x14ac:dyDescent="0.2">
      <c r="B2119" s="285"/>
      <c r="C2119" s="59"/>
      <c r="D2119" s="59"/>
      <c r="E2119" s="59"/>
      <c r="F2119" s="59"/>
      <c r="G2119" s="59"/>
      <c r="H2119" s="59"/>
      <c r="I2119" s="59"/>
      <c r="J2119" s="59"/>
      <c r="K2119" s="61"/>
      <c r="L2119" s="59"/>
      <c r="M2119" s="60"/>
    </row>
    <row r="2120" spans="2:13" ht="15" x14ac:dyDescent="0.2">
      <c r="B2120" s="285"/>
      <c r="C2120" s="59"/>
      <c r="D2120" s="59"/>
      <c r="E2120" s="59"/>
      <c r="F2120" s="59"/>
      <c r="G2120" s="59"/>
      <c r="H2120" s="59"/>
      <c r="I2120" s="59"/>
      <c r="J2120" s="59"/>
      <c r="K2120" s="61"/>
      <c r="L2120" s="59"/>
      <c r="M2120" s="60"/>
    </row>
    <row r="2121" spans="2:13" ht="15" x14ac:dyDescent="0.2">
      <c r="B2121" s="285"/>
      <c r="C2121" s="59"/>
      <c r="D2121" s="59"/>
      <c r="E2121" s="59"/>
      <c r="F2121" s="59"/>
      <c r="G2121" s="59"/>
      <c r="H2121" s="59"/>
      <c r="I2121" s="59"/>
      <c r="J2121" s="59"/>
      <c r="K2121" s="61"/>
      <c r="L2121" s="59"/>
      <c r="M2121" s="60"/>
    </row>
    <row r="2122" spans="2:13" ht="15" x14ac:dyDescent="0.2">
      <c r="B2122" s="285"/>
      <c r="C2122" s="59"/>
      <c r="D2122" s="59"/>
      <c r="E2122" s="59"/>
      <c r="F2122" s="59"/>
      <c r="G2122" s="59"/>
      <c r="H2122" s="59"/>
      <c r="I2122" s="59"/>
      <c r="J2122" s="59"/>
      <c r="K2122" s="61"/>
      <c r="L2122" s="59"/>
      <c r="M2122" s="60"/>
    </row>
    <row r="2123" spans="2:13" ht="15" x14ac:dyDescent="0.2">
      <c r="B2123" s="285"/>
      <c r="C2123" s="59"/>
      <c r="D2123" s="59"/>
      <c r="E2123" s="59"/>
      <c r="F2123" s="59"/>
      <c r="G2123" s="59"/>
      <c r="H2123" s="59"/>
      <c r="I2123" s="59"/>
      <c r="J2123" s="59"/>
      <c r="K2123" s="61"/>
      <c r="L2123" s="59"/>
      <c r="M2123" s="60"/>
    </row>
    <row r="2124" spans="2:13" ht="15" x14ac:dyDescent="0.2">
      <c r="B2124" s="285"/>
      <c r="C2124" s="59"/>
      <c r="D2124" s="59"/>
      <c r="E2124" s="59"/>
      <c r="F2124" s="59"/>
      <c r="G2124" s="59"/>
      <c r="H2124" s="59"/>
      <c r="I2124" s="59"/>
      <c r="J2124" s="59"/>
      <c r="K2124" s="61"/>
      <c r="L2124" s="59"/>
      <c r="M2124" s="60"/>
    </row>
    <row r="2125" spans="2:13" ht="15" x14ac:dyDescent="0.2">
      <c r="B2125" s="285"/>
      <c r="C2125" s="59"/>
      <c r="D2125" s="59"/>
      <c r="E2125" s="59"/>
      <c r="F2125" s="59"/>
      <c r="G2125" s="59"/>
      <c r="H2125" s="59"/>
      <c r="I2125" s="59"/>
      <c r="J2125" s="59"/>
      <c r="K2125" s="61"/>
      <c r="L2125" s="59"/>
      <c r="M2125" s="60"/>
    </row>
    <row r="2126" spans="2:13" ht="15" x14ac:dyDescent="0.2">
      <c r="B2126" s="285"/>
      <c r="C2126" s="59"/>
      <c r="D2126" s="59"/>
      <c r="E2126" s="59"/>
      <c r="F2126" s="59"/>
      <c r="G2126" s="59"/>
      <c r="H2126" s="59"/>
      <c r="I2126" s="59"/>
      <c r="J2126" s="59"/>
      <c r="K2126" s="61"/>
      <c r="L2126" s="59"/>
      <c r="M2126" s="60"/>
    </row>
    <row r="2127" spans="2:13" ht="15" x14ac:dyDescent="0.2">
      <c r="B2127" s="285"/>
      <c r="C2127" s="59"/>
      <c r="D2127" s="59"/>
      <c r="E2127" s="59"/>
      <c r="F2127" s="59"/>
      <c r="G2127" s="59"/>
      <c r="H2127" s="59"/>
      <c r="I2127" s="59"/>
      <c r="J2127" s="59"/>
      <c r="K2127" s="61"/>
      <c r="L2127" s="59"/>
      <c r="M2127" s="60"/>
    </row>
    <row r="2128" spans="2:13" ht="15" x14ac:dyDescent="0.2">
      <c r="B2128" s="285"/>
      <c r="C2128" s="59"/>
      <c r="D2128" s="59"/>
      <c r="E2128" s="59"/>
      <c r="F2128" s="59"/>
      <c r="G2128" s="59"/>
      <c r="H2128" s="59"/>
      <c r="I2128" s="59"/>
      <c r="J2128" s="59"/>
      <c r="K2128" s="61"/>
      <c r="L2128" s="59"/>
      <c r="M2128" s="60"/>
    </row>
    <row r="2129" spans="2:13" ht="15" x14ac:dyDescent="0.2">
      <c r="B2129" s="285"/>
      <c r="C2129" s="59"/>
      <c r="D2129" s="59"/>
      <c r="E2129" s="59"/>
      <c r="F2129" s="59"/>
      <c r="G2129" s="59"/>
      <c r="H2129" s="59"/>
      <c r="I2129" s="59"/>
      <c r="J2129" s="59"/>
      <c r="K2129" s="61"/>
      <c r="L2129" s="59"/>
      <c r="M2129" s="60"/>
    </row>
    <row r="2130" spans="2:13" ht="15" x14ac:dyDescent="0.2">
      <c r="B2130" s="285"/>
      <c r="C2130" s="59"/>
      <c r="D2130" s="59"/>
      <c r="E2130" s="59"/>
      <c r="F2130" s="59"/>
      <c r="G2130" s="59"/>
      <c r="H2130" s="59"/>
      <c r="I2130" s="59"/>
      <c r="J2130" s="59"/>
      <c r="K2130" s="61"/>
      <c r="L2130" s="59"/>
      <c r="M2130" s="60"/>
    </row>
    <row r="2131" spans="2:13" ht="15" x14ac:dyDescent="0.2">
      <c r="B2131" s="285"/>
      <c r="C2131" s="59"/>
      <c r="D2131" s="59"/>
      <c r="E2131" s="59"/>
      <c r="F2131" s="59"/>
      <c r="G2131" s="59"/>
      <c r="H2131" s="59"/>
      <c r="I2131" s="59"/>
      <c r="J2131" s="59"/>
      <c r="K2131" s="61"/>
      <c r="L2131" s="59"/>
      <c r="M2131" s="60"/>
    </row>
    <row r="2132" spans="2:13" ht="15" x14ac:dyDescent="0.2">
      <c r="B2132" s="285"/>
      <c r="C2132" s="59"/>
      <c r="D2132" s="59"/>
      <c r="E2132" s="59"/>
      <c r="F2132" s="59"/>
      <c r="G2132" s="59"/>
      <c r="H2132" s="59"/>
      <c r="I2132" s="59"/>
      <c r="J2132" s="59"/>
      <c r="K2132" s="61"/>
      <c r="L2132" s="59"/>
      <c r="M2132" s="60"/>
    </row>
    <row r="2133" spans="2:13" ht="15" x14ac:dyDescent="0.2">
      <c r="B2133" s="285"/>
      <c r="C2133" s="59"/>
      <c r="D2133" s="59"/>
      <c r="E2133" s="59"/>
      <c r="F2133" s="59"/>
      <c r="G2133" s="59"/>
      <c r="H2133" s="59"/>
      <c r="I2133" s="59"/>
      <c r="J2133" s="59"/>
      <c r="K2133" s="61"/>
      <c r="L2133" s="59"/>
      <c r="M2133" s="60"/>
    </row>
    <row r="2134" spans="2:13" ht="15" x14ac:dyDescent="0.2">
      <c r="B2134" s="285"/>
      <c r="C2134" s="59"/>
      <c r="D2134" s="59"/>
      <c r="E2134" s="59"/>
      <c r="F2134" s="59"/>
      <c r="G2134" s="59"/>
      <c r="H2134" s="59"/>
      <c r="I2134" s="59"/>
      <c r="J2134" s="59"/>
      <c r="K2134" s="61"/>
      <c r="L2134" s="59"/>
      <c r="M2134" s="60"/>
    </row>
    <row r="2135" spans="2:13" ht="15" x14ac:dyDescent="0.2">
      <c r="B2135" s="285"/>
      <c r="C2135" s="59"/>
      <c r="D2135" s="59"/>
      <c r="E2135" s="59"/>
      <c r="F2135" s="59"/>
      <c r="G2135" s="59"/>
      <c r="H2135" s="59"/>
      <c r="I2135" s="59"/>
      <c r="J2135" s="59"/>
      <c r="K2135" s="61"/>
      <c r="L2135" s="59"/>
      <c r="M2135" s="60"/>
    </row>
    <row r="2136" spans="2:13" ht="15" x14ac:dyDescent="0.2">
      <c r="B2136" s="285"/>
      <c r="C2136" s="59"/>
      <c r="D2136" s="59"/>
      <c r="E2136" s="59"/>
      <c r="F2136" s="59"/>
      <c r="G2136" s="59"/>
      <c r="H2136" s="59"/>
      <c r="I2136" s="59"/>
      <c r="J2136" s="59"/>
      <c r="K2136" s="61"/>
      <c r="L2136" s="59"/>
      <c r="M2136" s="60"/>
    </row>
    <row r="2137" spans="2:13" ht="15" x14ac:dyDescent="0.2">
      <c r="B2137" s="285"/>
      <c r="C2137" s="59"/>
      <c r="D2137" s="59"/>
      <c r="E2137" s="59"/>
      <c r="F2137" s="59"/>
      <c r="G2137" s="59"/>
      <c r="H2137" s="59"/>
      <c r="I2137" s="59"/>
      <c r="J2137" s="59"/>
      <c r="K2137" s="61"/>
      <c r="L2137" s="59"/>
      <c r="M2137" s="60"/>
    </row>
    <row r="2138" spans="2:13" ht="15" x14ac:dyDescent="0.2">
      <c r="B2138" s="285"/>
      <c r="C2138" s="59"/>
      <c r="D2138" s="59"/>
      <c r="E2138" s="59"/>
      <c r="F2138" s="59"/>
      <c r="G2138" s="59"/>
      <c r="H2138" s="59"/>
      <c r="I2138" s="59"/>
      <c r="J2138" s="59"/>
      <c r="K2138" s="61"/>
      <c r="L2138" s="59"/>
      <c r="M2138" s="60"/>
    </row>
    <row r="2139" spans="2:13" ht="15" x14ac:dyDescent="0.2">
      <c r="B2139" s="285"/>
      <c r="C2139" s="59"/>
      <c r="D2139" s="59"/>
      <c r="E2139" s="59"/>
      <c r="F2139" s="59"/>
      <c r="G2139" s="59"/>
      <c r="H2139" s="59"/>
      <c r="I2139" s="59"/>
      <c r="J2139" s="59"/>
      <c r="K2139" s="61"/>
      <c r="L2139" s="59"/>
      <c r="M2139" s="60"/>
    </row>
    <row r="2140" spans="2:13" ht="15" x14ac:dyDescent="0.2">
      <c r="B2140" s="285"/>
      <c r="C2140" s="59"/>
      <c r="D2140" s="59"/>
      <c r="E2140" s="59"/>
      <c r="F2140" s="59"/>
      <c r="G2140" s="59"/>
      <c r="H2140" s="59"/>
      <c r="I2140" s="59"/>
      <c r="J2140" s="59"/>
      <c r="K2140" s="61"/>
      <c r="L2140" s="59"/>
      <c r="M2140" s="60"/>
    </row>
    <row r="2141" spans="2:13" ht="15" x14ac:dyDescent="0.2">
      <c r="B2141" s="285"/>
      <c r="C2141" s="59"/>
      <c r="D2141" s="59"/>
      <c r="E2141" s="59"/>
      <c r="F2141" s="59"/>
      <c r="G2141" s="59"/>
      <c r="H2141" s="59"/>
      <c r="I2141" s="59"/>
      <c r="J2141" s="59"/>
      <c r="K2141" s="61"/>
      <c r="L2141" s="59"/>
      <c r="M2141" s="60"/>
    </row>
    <row r="2142" spans="2:13" ht="15" x14ac:dyDescent="0.2">
      <c r="B2142" s="285"/>
      <c r="C2142" s="59"/>
      <c r="D2142" s="59"/>
      <c r="E2142" s="59"/>
      <c r="F2142" s="59"/>
      <c r="G2142" s="59"/>
      <c r="H2142" s="59"/>
      <c r="I2142" s="59"/>
      <c r="J2142" s="59"/>
      <c r="K2142" s="61"/>
      <c r="L2142" s="59"/>
      <c r="M2142" s="60"/>
    </row>
    <row r="2143" spans="2:13" ht="15" x14ac:dyDescent="0.2">
      <c r="B2143" s="285"/>
      <c r="C2143" s="59"/>
      <c r="D2143" s="59"/>
      <c r="E2143" s="59"/>
      <c r="F2143" s="59"/>
      <c r="G2143" s="59"/>
      <c r="H2143" s="59"/>
      <c r="I2143" s="59"/>
      <c r="J2143" s="59"/>
      <c r="K2143" s="61"/>
      <c r="L2143" s="59"/>
      <c r="M2143" s="60"/>
    </row>
    <row r="2144" spans="2:13" ht="15" x14ac:dyDescent="0.2">
      <c r="B2144" s="285"/>
      <c r="C2144" s="59"/>
      <c r="D2144" s="59"/>
      <c r="E2144" s="59"/>
      <c r="F2144" s="59"/>
      <c r="G2144" s="59"/>
      <c r="H2144" s="59"/>
      <c r="I2144" s="59"/>
      <c r="J2144" s="59"/>
      <c r="K2144" s="61"/>
      <c r="L2144" s="59"/>
      <c r="M2144" s="60"/>
    </row>
    <row r="2145" spans="2:13" ht="15" x14ac:dyDescent="0.2">
      <c r="B2145" s="285"/>
      <c r="C2145" s="59"/>
      <c r="D2145" s="59"/>
      <c r="E2145" s="59"/>
      <c r="F2145" s="59"/>
      <c r="G2145" s="59"/>
      <c r="H2145" s="59"/>
      <c r="I2145" s="59"/>
      <c r="J2145" s="59"/>
      <c r="K2145" s="61"/>
      <c r="L2145" s="59"/>
      <c r="M2145" s="60"/>
    </row>
    <row r="2146" spans="2:13" ht="15" x14ac:dyDescent="0.2">
      <c r="B2146" s="285"/>
      <c r="C2146" s="59"/>
      <c r="D2146" s="59"/>
      <c r="E2146" s="59"/>
      <c r="F2146" s="59"/>
      <c r="G2146" s="59"/>
      <c r="H2146" s="59"/>
      <c r="I2146" s="59"/>
      <c r="J2146" s="59"/>
      <c r="K2146" s="61"/>
      <c r="L2146" s="59"/>
      <c r="M2146" s="60"/>
    </row>
    <row r="2147" spans="2:13" ht="15" x14ac:dyDescent="0.2">
      <c r="B2147" s="285"/>
      <c r="C2147" s="59"/>
      <c r="D2147" s="59"/>
      <c r="E2147" s="59"/>
      <c r="F2147" s="59"/>
      <c r="G2147" s="59"/>
      <c r="H2147" s="59"/>
      <c r="I2147" s="59"/>
      <c r="J2147" s="59"/>
      <c r="K2147" s="61"/>
      <c r="L2147" s="59"/>
      <c r="M2147" s="60"/>
    </row>
    <row r="2148" spans="2:13" ht="15" x14ac:dyDescent="0.2">
      <c r="B2148" s="285"/>
      <c r="C2148" s="59"/>
      <c r="D2148" s="59"/>
      <c r="E2148" s="59"/>
      <c r="F2148" s="59"/>
      <c r="G2148" s="59"/>
      <c r="H2148" s="59"/>
      <c r="I2148" s="59"/>
      <c r="J2148" s="59"/>
      <c r="K2148" s="61"/>
      <c r="L2148" s="59"/>
      <c r="M2148" s="60"/>
    </row>
    <row r="2149" spans="2:13" ht="15" x14ac:dyDescent="0.2">
      <c r="B2149" s="285"/>
      <c r="C2149" s="59"/>
      <c r="D2149" s="59"/>
      <c r="E2149" s="59"/>
      <c r="F2149" s="59"/>
      <c r="G2149" s="59"/>
      <c r="H2149" s="59"/>
      <c r="I2149" s="59"/>
      <c r="J2149" s="59"/>
      <c r="K2149" s="61"/>
      <c r="L2149" s="59"/>
      <c r="M2149" s="60"/>
    </row>
    <row r="2150" spans="2:13" ht="15" x14ac:dyDescent="0.2">
      <c r="B2150" s="285"/>
      <c r="C2150" s="59"/>
      <c r="D2150" s="59"/>
      <c r="E2150" s="59"/>
      <c r="F2150" s="59"/>
      <c r="G2150" s="59"/>
      <c r="H2150" s="59"/>
      <c r="I2150" s="59"/>
      <c r="J2150" s="59"/>
      <c r="K2150" s="61"/>
      <c r="L2150" s="59"/>
      <c r="M2150" s="60"/>
    </row>
    <row r="2151" spans="2:13" ht="15" x14ac:dyDescent="0.2">
      <c r="B2151" s="285"/>
      <c r="C2151" s="59"/>
      <c r="D2151" s="59"/>
      <c r="E2151" s="59"/>
      <c r="F2151" s="59"/>
      <c r="G2151" s="59"/>
      <c r="H2151" s="59"/>
      <c r="I2151" s="59"/>
      <c r="J2151" s="59"/>
      <c r="K2151" s="61"/>
      <c r="L2151" s="59"/>
      <c r="M2151" s="60"/>
    </row>
    <row r="2152" spans="2:13" ht="15" x14ac:dyDescent="0.2">
      <c r="B2152" s="285"/>
      <c r="C2152" s="59"/>
      <c r="D2152" s="59"/>
      <c r="E2152" s="59"/>
      <c r="F2152" s="59"/>
      <c r="G2152" s="59"/>
      <c r="H2152" s="59"/>
      <c r="I2152" s="59"/>
      <c r="J2152" s="59"/>
      <c r="K2152" s="61"/>
      <c r="L2152" s="59"/>
      <c r="M2152" s="60"/>
    </row>
    <row r="2153" spans="2:13" ht="15" x14ac:dyDescent="0.2">
      <c r="B2153" s="285"/>
      <c r="C2153" s="59"/>
      <c r="D2153" s="59"/>
      <c r="E2153" s="59"/>
      <c r="F2153" s="59"/>
      <c r="G2153" s="59"/>
      <c r="H2153" s="59"/>
      <c r="I2153" s="59"/>
      <c r="J2153" s="59"/>
      <c r="K2153" s="61"/>
      <c r="L2153" s="59"/>
      <c r="M2153" s="60"/>
    </row>
    <row r="2154" spans="2:13" ht="15" x14ac:dyDescent="0.2">
      <c r="B2154" s="285"/>
      <c r="C2154" s="59"/>
      <c r="D2154" s="59"/>
      <c r="E2154" s="59"/>
      <c r="F2154" s="59"/>
      <c r="G2154" s="59"/>
      <c r="H2154" s="59"/>
      <c r="I2154" s="59"/>
      <c r="J2154" s="59"/>
      <c r="K2154" s="61"/>
      <c r="L2154" s="59"/>
      <c r="M2154" s="60"/>
    </row>
    <row r="2155" spans="2:13" ht="15" x14ac:dyDescent="0.2">
      <c r="B2155" s="285"/>
      <c r="C2155" s="59"/>
      <c r="D2155" s="59"/>
      <c r="E2155" s="59"/>
      <c r="F2155" s="59"/>
      <c r="G2155" s="59"/>
      <c r="H2155" s="59"/>
      <c r="I2155" s="59"/>
      <c r="J2155" s="59"/>
      <c r="K2155" s="61"/>
      <c r="L2155" s="59"/>
      <c r="M2155" s="60"/>
    </row>
    <row r="2156" spans="2:13" ht="15" x14ac:dyDescent="0.2">
      <c r="B2156" s="285"/>
      <c r="C2156" s="59"/>
      <c r="D2156" s="59"/>
      <c r="E2156" s="59"/>
      <c r="F2156" s="59"/>
      <c r="G2156" s="59"/>
      <c r="H2156" s="59"/>
      <c r="I2156" s="59"/>
      <c r="J2156" s="59"/>
      <c r="K2156" s="61"/>
      <c r="L2156" s="59"/>
      <c r="M2156" s="60"/>
    </row>
    <row r="2157" spans="2:13" ht="15" x14ac:dyDescent="0.2">
      <c r="B2157" s="285"/>
      <c r="C2157" s="59"/>
      <c r="D2157" s="59"/>
      <c r="E2157" s="59"/>
      <c r="F2157" s="59"/>
      <c r="G2157" s="59"/>
      <c r="H2157" s="59"/>
      <c r="I2157" s="59"/>
      <c r="J2157" s="59"/>
      <c r="K2157" s="61"/>
      <c r="L2157" s="59"/>
      <c r="M2157" s="60"/>
    </row>
    <row r="2158" spans="2:13" ht="15" x14ac:dyDescent="0.2">
      <c r="B2158" s="285"/>
      <c r="C2158" s="59"/>
      <c r="D2158" s="59"/>
      <c r="E2158" s="59"/>
      <c r="F2158" s="59"/>
      <c r="G2158" s="59"/>
      <c r="H2158" s="59"/>
      <c r="I2158" s="59"/>
      <c r="J2158" s="59"/>
      <c r="K2158" s="61"/>
      <c r="L2158" s="59"/>
      <c r="M2158" s="60"/>
    </row>
    <row r="2159" spans="2:13" ht="15" x14ac:dyDescent="0.2">
      <c r="B2159" s="285"/>
      <c r="C2159" s="59"/>
      <c r="D2159" s="59"/>
      <c r="E2159" s="59"/>
      <c r="F2159" s="59"/>
      <c r="G2159" s="59"/>
      <c r="H2159" s="59"/>
      <c r="I2159" s="59"/>
      <c r="J2159" s="59"/>
      <c r="K2159" s="61"/>
      <c r="L2159" s="59"/>
      <c r="M2159" s="60"/>
    </row>
    <row r="2160" spans="2:13" ht="15" x14ac:dyDescent="0.2">
      <c r="B2160" s="285"/>
      <c r="C2160" s="59"/>
      <c r="D2160" s="59"/>
      <c r="E2160" s="59"/>
      <c r="F2160" s="59"/>
      <c r="G2160" s="59"/>
      <c r="H2160" s="59"/>
      <c r="I2160" s="59"/>
      <c r="J2160" s="59"/>
      <c r="K2160" s="61"/>
      <c r="L2160" s="59"/>
      <c r="M2160" s="60"/>
    </row>
    <row r="2161" spans="2:13" ht="15" x14ac:dyDescent="0.2">
      <c r="B2161" s="285"/>
      <c r="C2161" s="59"/>
      <c r="D2161" s="59"/>
      <c r="E2161" s="59"/>
      <c r="F2161" s="59"/>
      <c r="G2161" s="59"/>
      <c r="H2161" s="59"/>
      <c r="I2161" s="59"/>
      <c r="J2161" s="59"/>
      <c r="K2161" s="61"/>
      <c r="L2161" s="59"/>
      <c r="M2161" s="60"/>
    </row>
    <row r="2162" spans="2:13" ht="15" x14ac:dyDescent="0.2">
      <c r="B2162" s="285"/>
      <c r="C2162" s="59"/>
      <c r="D2162" s="59"/>
      <c r="E2162" s="59"/>
      <c r="F2162" s="59"/>
      <c r="G2162" s="59"/>
      <c r="H2162" s="59"/>
      <c r="I2162" s="59"/>
      <c r="J2162" s="59"/>
      <c r="K2162" s="61"/>
      <c r="L2162" s="59"/>
      <c r="M2162" s="60"/>
    </row>
    <row r="2163" spans="2:13" ht="15" x14ac:dyDescent="0.2">
      <c r="B2163" s="285"/>
      <c r="C2163" s="59"/>
      <c r="D2163" s="59"/>
      <c r="E2163" s="59"/>
      <c r="F2163" s="59"/>
      <c r="G2163" s="59"/>
      <c r="H2163" s="59"/>
      <c r="I2163" s="59"/>
      <c r="J2163" s="59"/>
      <c r="K2163" s="61"/>
      <c r="L2163" s="59"/>
      <c r="M2163" s="60"/>
    </row>
    <row r="2164" spans="2:13" ht="15" x14ac:dyDescent="0.2">
      <c r="B2164" s="285"/>
      <c r="C2164" s="59"/>
      <c r="D2164" s="59"/>
      <c r="E2164" s="59"/>
      <c r="F2164" s="59"/>
      <c r="G2164" s="59"/>
      <c r="H2164" s="59"/>
      <c r="I2164" s="59"/>
      <c r="J2164" s="59"/>
      <c r="K2164" s="61"/>
      <c r="L2164" s="59"/>
      <c r="M2164" s="60"/>
    </row>
    <row r="2165" spans="2:13" ht="15" x14ac:dyDescent="0.2">
      <c r="B2165" s="285"/>
      <c r="C2165" s="59"/>
      <c r="D2165" s="59"/>
      <c r="E2165" s="59"/>
      <c r="F2165" s="59"/>
      <c r="G2165" s="59"/>
      <c r="H2165" s="59"/>
      <c r="I2165" s="59"/>
      <c r="J2165" s="59"/>
      <c r="K2165" s="61"/>
      <c r="L2165" s="59"/>
      <c r="M2165" s="60"/>
    </row>
    <row r="2166" spans="2:13" ht="15" x14ac:dyDescent="0.2">
      <c r="B2166" s="285"/>
      <c r="C2166" s="59"/>
      <c r="D2166" s="59"/>
      <c r="E2166" s="59"/>
      <c r="F2166" s="59"/>
      <c r="G2166" s="59"/>
      <c r="H2166" s="59"/>
      <c r="I2166" s="59"/>
      <c r="J2166" s="59"/>
      <c r="K2166" s="61"/>
      <c r="L2166" s="59"/>
      <c r="M2166" s="60"/>
    </row>
    <row r="2167" spans="2:13" ht="15" x14ac:dyDescent="0.2">
      <c r="B2167" s="285"/>
      <c r="C2167" s="59"/>
      <c r="D2167" s="59"/>
      <c r="E2167" s="59"/>
      <c r="F2167" s="59"/>
      <c r="G2167" s="59"/>
      <c r="H2167" s="59"/>
      <c r="I2167" s="59"/>
      <c r="J2167" s="59"/>
      <c r="K2167" s="61"/>
      <c r="L2167" s="59"/>
      <c r="M2167" s="60"/>
    </row>
    <row r="2168" spans="2:13" ht="15" x14ac:dyDescent="0.2">
      <c r="B2168" s="285"/>
      <c r="C2168" s="59"/>
      <c r="D2168" s="59"/>
      <c r="E2168" s="59"/>
      <c r="F2168" s="59"/>
      <c r="G2168" s="59"/>
      <c r="H2168" s="59"/>
      <c r="I2168" s="59"/>
      <c r="J2168" s="59"/>
      <c r="K2168" s="61"/>
      <c r="L2168" s="59"/>
      <c r="M2168" s="60"/>
    </row>
    <row r="2169" spans="2:13" ht="15" x14ac:dyDescent="0.2">
      <c r="B2169" s="285"/>
      <c r="C2169" s="59"/>
      <c r="D2169" s="59"/>
      <c r="E2169" s="59"/>
      <c r="F2169" s="59"/>
      <c r="G2169" s="59"/>
      <c r="H2169" s="59"/>
      <c r="I2169" s="59"/>
      <c r="J2169" s="59"/>
      <c r="K2169" s="61"/>
      <c r="L2169" s="59"/>
      <c r="M2169" s="60"/>
    </row>
    <row r="2170" spans="2:13" ht="15" x14ac:dyDescent="0.2">
      <c r="B2170" s="285"/>
      <c r="C2170" s="59"/>
      <c r="D2170" s="59"/>
      <c r="E2170" s="59"/>
      <c r="F2170" s="59"/>
      <c r="G2170" s="59"/>
      <c r="H2170" s="59"/>
      <c r="I2170" s="59"/>
      <c r="J2170" s="59"/>
      <c r="K2170" s="61"/>
      <c r="L2170" s="59"/>
      <c r="M2170" s="60"/>
    </row>
    <row r="2171" spans="2:13" ht="15" x14ac:dyDescent="0.2">
      <c r="B2171" s="285"/>
      <c r="C2171" s="59"/>
      <c r="D2171" s="59"/>
      <c r="E2171" s="59"/>
      <c r="F2171" s="59"/>
      <c r="G2171" s="59"/>
      <c r="H2171" s="59"/>
      <c r="I2171" s="59"/>
      <c r="J2171" s="59"/>
      <c r="K2171" s="61"/>
      <c r="L2171" s="59"/>
      <c r="M2171" s="60"/>
    </row>
    <row r="2172" spans="2:13" ht="15" x14ac:dyDescent="0.2">
      <c r="B2172" s="285"/>
      <c r="C2172" s="59"/>
      <c r="D2172" s="59"/>
      <c r="E2172" s="59"/>
      <c r="F2172" s="59"/>
      <c r="G2172" s="59"/>
      <c r="H2172" s="59"/>
      <c r="I2172" s="59"/>
      <c r="J2172" s="59"/>
      <c r="K2172" s="61"/>
      <c r="L2172" s="59"/>
      <c r="M2172" s="60"/>
    </row>
    <row r="2173" spans="2:13" ht="15" x14ac:dyDescent="0.2">
      <c r="B2173" s="285"/>
      <c r="C2173" s="59"/>
      <c r="D2173" s="59"/>
      <c r="E2173" s="59"/>
      <c r="F2173" s="59"/>
      <c r="G2173" s="59"/>
      <c r="H2173" s="59"/>
      <c r="I2173" s="59"/>
      <c r="J2173" s="59"/>
      <c r="K2173" s="61"/>
      <c r="L2173" s="59"/>
      <c r="M2173" s="60"/>
    </row>
    <row r="2174" spans="2:13" ht="15" x14ac:dyDescent="0.2">
      <c r="B2174" s="285"/>
      <c r="C2174" s="59"/>
      <c r="D2174" s="59"/>
      <c r="E2174" s="59"/>
      <c r="F2174" s="59"/>
      <c r="G2174" s="59"/>
      <c r="H2174" s="59"/>
      <c r="I2174" s="59"/>
      <c r="J2174" s="59"/>
      <c r="K2174" s="61"/>
      <c r="L2174" s="59"/>
      <c r="M2174" s="60"/>
    </row>
    <row r="2175" spans="2:13" ht="15" x14ac:dyDescent="0.2">
      <c r="B2175" s="285"/>
      <c r="C2175" s="59"/>
      <c r="D2175" s="59"/>
      <c r="E2175" s="59"/>
      <c r="F2175" s="59"/>
      <c r="G2175" s="59"/>
      <c r="H2175" s="59"/>
      <c r="I2175" s="59"/>
      <c r="J2175" s="59"/>
      <c r="K2175" s="61"/>
      <c r="L2175" s="59"/>
      <c r="M2175" s="60"/>
    </row>
    <row r="2176" spans="2:13" ht="15" x14ac:dyDescent="0.2">
      <c r="B2176" s="285"/>
      <c r="C2176" s="59"/>
      <c r="D2176" s="59"/>
      <c r="E2176" s="59"/>
      <c r="F2176" s="59"/>
      <c r="G2176" s="59"/>
      <c r="H2176" s="59"/>
      <c r="I2176" s="59"/>
      <c r="J2176" s="59"/>
      <c r="K2176" s="61"/>
      <c r="L2176" s="59"/>
      <c r="M2176" s="60"/>
    </row>
    <row r="2177" spans="2:13" ht="15" x14ac:dyDescent="0.2">
      <c r="B2177" s="285"/>
      <c r="C2177" s="59"/>
      <c r="D2177" s="59"/>
      <c r="E2177" s="59"/>
      <c r="F2177" s="59"/>
      <c r="G2177" s="59"/>
      <c r="H2177" s="59"/>
      <c r="I2177" s="59"/>
      <c r="J2177" s="59"/>
      <c r="K2177" s="61"/>
      <c r="L2177" s="59"/>
      <c r="M2177" s="60"/>
    </row>
    <row r="2178" spans="2:13" ht="15" x14ac:dyDescent="0.2">
      <c r="B2178" s="285"/>
      <c r="C2178" s="59"/>
      <c r="D2178" s="59"/>
      <c r="E2178" s="59"/>
      <c r="F2178" s="59"/>
      <c r="G2178" s="59"/>
      <c r="H2178" s="59"/>
      <c r="I2178" s="59"/>
      <c r="J2178" s="59"/>
      <c r="K2178" s="61"/>
      <c r="L2178" s="59"/>
      <c r="M2178" s="60"/>
    </row>
    <row r="2179" spans="2:13" ht="15" x14ac:dyDescent="0.2">
      <c r="B2179" s="285"/>
      <c r="C2179" s="59"/>
      <c r="D2179" s="59"/>
      <c r="E2179" s="59"/>
      <c r="F2179" s="59"/>
      <c r="G2179" s="59"/>
      <c r="H2179" s="59"/>
      <c r="I2179" s="59"/>
      <c r="J2179" s="59"/>
      <c r="K2179" s="61"/>
      <c r="L2179" s="59"/>
      <c r="M2179" s="60"/>
    </row>
    <row r="2180" spans="2:13" ht="15" x14ac:dyDescent="0.2">
      <c r="B2180" s="285"/>
      <c r="C2180" s="59"/>
      <c r="D2180" s="59"/>
      <c r="E2180" s="59"/>
      <c r="F2180" s="59"/>
      <c r="G2180" s="59"/>
      <c r="H2180" s="59"/>
      <c r="I2180" s="59"/>
      <c r="J2180" s="59"/>
      <c r="K2180" s="61"/>
      <c r="L2180" s="59"/>
      <c r="M2180" s="60"/>
    </row>
    <row r="2181" spans="2:13" ht="15" x14ac:dyDescent="0.2">
      <c r="B2181" s="285"/>
      <c r="C2181" s="59"/>
      <c r="D2181" s="59"/>
      <c r="E2181" s="59"/>
      <c r="F2181" s="59"/>
      <c r="G2181" s="59"/>
      <c r="H2181" s="59"/>
      <c r="I2181" s="59"/>
      <c r="J2181" s="59"/>
      <c r="K2181" s="61"/>
      <c r="L2181" s="59"/>
      <c r="M2181" s="60"/>
    </row>
    <row r="2182" spans="2:13" ht="15" x14ac:dyDescent="0.2">
      <c r="B2182" s="285"/>
      <c r="C2182" s="59"/>
      <c r="D2182" s="59"/>
      <c r="E2182" s="59"/>
      <c r="F2182" s="59"/>
      <c r="G2182" s="59"/>
      <c r="H2182" s="59"/>
      <c r="I2182" s="59"/>
      <c r="J2182" s="59"/>
      <c r="K2182" s="61"/>
      <c r="L2182" s="59"/>
      <c r="M2182" s="60"/>
    </row>
    <row r="2183" spans="2:13" ht="15" x14ac:dyDescent="0.2">
      <c r="B2183" s="285"/>
      <c r="C2183" s="59"/>
      <c r="D2183" s="59"/>
      <c r="E2183" s="59"/>
      <c r="F2183" s="59"/>
      <c r="G2183" s="59"/>
      <c r="H2183" s="59"/>
      <c r="I2183" s="59"/>
      <c r="J2183" s="59"/>
      <c r="K2183" s="61"/>
      <c r="L2183" s="59"/>
      <c r="M2183" s="60"/>
    </row>
    <row r="2184" spans="2:13" ht="15" x14ac:dyDescent="0.2">
      <c r="B2184" s="285"/>
      <c r="C2184" s="59"/>
      <c r="D2184" s="59"/>
      <c r="E2184" s="59"/>
      <c r="F2184" s="59"/>
      <c r="G2184" s="59"/>
      <c r="H2184" s="59"/>
      <c r="I2184" s="59"/>
      <c r="J2184" s="59"/>
      <c r="K2184" s="61"/>
      <c r="L2184" s="59"/>
      <c r="M2184" s="60"/>
    </row>
    <row r="2185" spans="2:13" ht="15" x14ac:dyDescent="0.2">
      <c r="B2185" s="285"/>
      <c r="C2185" s="59"/>
      <c r="D2185" s="59"/>
      <c r="E2185" s="59"/>
      <c r="F2185" s="59"/>
      <c r="G2185" s="59"/>
      <c r="H2185" s="59"/>
      <c r="I2185" s="59"/>
      <c r="J2185" s="59"/>
      <c r="K2185" s="61"/>
      <c r="L2185" s="59"/>
      <c r="M2185" s="60"/>
    </row>
    <row r="2186" spans="2:13" ht="15" x14ac:dyDescent="0.2">
      <c r="B2186" s="285"/>
      <c r="C2186" s="59"/>
      <c r="D2186" s="59"/>
      <c r="E2186" s="59"/>
      <c r="F2186" s="59"/>
      <c r="G2186" s="59"/>
      <c r="H2186" s="59"/>
      <c r="I2186" s="59"/>
      <c r="J2186" s="59"/>
      <c r="K2186" s="61"/>
      <c r="L2186" s="59"/>
      <c r="M2186" s="60"/>
    </row>
    <row r="2187" spans="2:13" ht="15" x14ac:dyDescent="0.2">
      <c r="B2187" s="285"/>
      <c r="C2187" s="59"/>
      <c r="D2187" s="59"/>
      <c r="E2187" s="59"/>
      <c r="F2187" s="59"/>
      <c r="G2187" s="59"/>
      <c r="H2187" s="59"/>
      <c r="I2187" s="59"/>
      <c r="J2187" s="59"/>
      <c r="K2187" s="61"/>
      <c r="L2187" s="59"/>
      <c r="M2187" s="60"/>
    </row>
    <row r="2188" spans="2:13" ht="15" x14ac:dyDescent="0.2">
      <c r="B2188" s="285"/>
      <c r="C2188" s="59"/>
      <c r="D2188" s="59"/>
      <c r="E2188" s="59"/>
      <c r="F2188" s="59"/>
      <c r="G2188" s="59"/>
      <c r="H2188" s="59"/>
      <c r="I2188" s="59"/>
      <c r="J2188" s="59"/>
      <c r="K2188" s="61"/>
      <c r="L2188" s="59"/>
      <c r="M2188" s="60"/>
    </row>
    <row r="2189" spans="2:13" ht="15" x14ac:dyDescent="0.2">
      <c r="B2189" s="285"/>
      <c r="C2189" s="59"/>
      <c r="D2189" s="59"/>
      <c r="E2189" s="59"/>
      <c r="F2189" s="59"/>
      <c r="G2189" s="59"/>
      <c r="H2189" s="59"/>
      <c r="I2189" s="59"/>
      <c r="J2189" s="59"/>
      <c r="K2189" s="61"/>
      <c r="L2189" s="59"/>
      <c r="M2189" s="60"/>
    </row>
    <row r="2190" spans="2:13" ht="15" x14ac:dyDescent="0.2">
      <c r="B2190" s="285"/>
      <c r="C2190" s="59"/>
      <c r="D2190" s="59"/>
      <c r="E2190" s="59"/>
      <c r="F2190" s="59"/>
      <c r="G2190" s="59"/>
      <c r="H2190" s="59"/>
      <c r="I2190" s="59"/>
      <c r="J2190" s="59"/>
      <c r="K2190" s="61"/>
      <c r="L2190" s="59"/>
      <c r="M2190" s="60"/>
    </row>
    <row r="2191" spans="2:13" ht="15" x14ac:dyDescent="0.2">
      <c r="B2191" s="285"/>
      <c r="C2191" s="59"/>
      <c r="D2191" s="59"/>
      <c r="E2191" s="59"/>
      <c r="F2191" s="59"/>
      <c r="G2191" s="59"/>
      <c r="H2191" s="59"/>
      <c r="I2191" s="59"/>
      <c r="J2191" s="59"/>
      <c r="K2191" s="61"/>
      <c r="L2191" s="59"/>
      <c r="M2191" s="60"/>
    </row>
    <row r="2192" spans="2:13" ht="15" x14ac:dyDescent="0.2">
      <c r="B2192" s="285"/>
      <c r="C2192" s="59"/>
      <c r="D2192" s="59"/>
      <c r="E2192" s="59"/>
      <c r="F2192" s="59"/>
      <c r="G2192" s="59"/>
      <c r="H2192" s="59"/>
      <c r="I2192" s="59"/>
      <c r="J2192" s="59"/>
      <c r="K2192" s="61"/>
      <c r="L2192" s="59"/>
      <c r="M2192" s="60"/>
    </row>
    <row r="2193" spans="2:13" ht="15" x14ac:dyDescent="0.2">
      <c r="B2193" s="285"/>
      <c r="C2193" s="59"/>
      <c r="D2193" s="59"/>
      <c r="E2193" s="59"/>
      <c r="F2193" s="59"/>
      <c r="G2193" s="59"/>
      <c r="H2193" s="59"/>
      <c r="I2193" s="59"/>
      <c r="J2193" s="59"/>
      <c r="K2193" s="61"/>
      <c r="L2193" s="59"/>
      <c r="M2193" s="60"/>
    </row>
    <row r="2194" spans="2:13" ht="15" x14ac:dyDescent="0.2">
      <c r="B2194" s="285"/>
      <c r="C2194" s="59"/>
      <c r="D2194" s="59"/>
      <c r="E2194" s="59"/>
      <c r="F2194" s="59"/>
      <c r="G2194" s="59"/>
      <c r="H2194" s="59"/>
      <c r="I2194" s="59"/>
      <c r="J2194" s="59"/>
      <c r="K2194" s="61"/>
      <c r="L2194" s="59"/>
      <c r="M2194" s="60"/>
    </row>
    <row r="2195" spans="2:13" ht="15" x14ac:dyDescent="0.2">
      <c r="B2195" s="285"/>
      <c r="C2195" s="59"/>
      <c r="D2195" s="59"/>
      <c r="E2195" s="59"/>
      <c r="F2195" s="59"/>
      <c r="G2195" s="59"/>
      <c r="H2195" s="59"/>
      <c r="I2195" s="59"/>
      <c r="J2195" s="59"/>
      <c r="K2195" s="61"/>
      <c r="L2195" s="59"/>
      <c r="M2195" s="60"/>
    </row>
    <row r="2196" spans="2:13" ht="15" x14ac:dyDescent="0.2">
      <c r="B2196" s="285"/>
      <c r="C2196" s="59"/>
      <c r="D2196" s="59"/>
      <c r="E2196" s="59"/>
      <c r="F2196" s="59"/>
      <c r="G2196" s="59"/>
      <c r="H2196" s="59"/>
      <c r="I2196" s="59"/>
      <c r="J2196" s="59"/>
      <c r="K2196" s="61"/>
      <c r="L2196" s="59"/>
      <c r="M2196" s="60"/>
    </row>
    <row r="2197" spans="2:13" ht="15" x14ac:dyDescent="0.2">
      <c r="B2197" s="285"/>
      <c r="C2197" s="59"/>
      <c r="D2197" s="59"/>
      <c r="E2197" s="59"/>
      <c r="F2197" s="59"/>
      <c r="G2197" s="59"/>
      <c r="H2197" s="59"/>
      <c r="I2197" s="59"/>
      <c r="J2197" s="59"/>
      <c r="K2197" s="61"/>
      <c r="L2197" s="59"/>
      <c r="M2197" s="60"/>
    </row>
    <row r="2198" spans="2:13" ht="15" x14ac:dyDescent="0.2">
      <c r="B2198" s="285"/>
      <c r="C2198" s="59"/>
      <c r="D2198" s="59"/>
      <c r="E2198" s="59"/>
      <c r="F2198" s="59"/>
      <c r="G2198" s="59"/>
      <c r="H2198" s="59"/>
      <c r="I2198" s="59"/>
      <c r="J2198" s="59"/>
      <c r="K2198" s="61"/>
      <c r="L2198" s="59"/>
      <c r="M2198" s="60"/>
    </row>
    <row r="2199" spans="2:13" ht="15" x14ac:dyDescent="0.2">
      <c r="B2199" s="285"/>
      <c r="C2199" s="59"/>
      <c r="D2199" s="59"/>
      <c r="E2199" s="59"/>
      <c r="F2199" s="59"/>
      <c r="G2199" s="59"/>
      <c r="H2199" s="59"/>
      <c r="I2199" s="59"/>
      <c r="J2199" s="59"/>
      <c r="K2199" s="61"/>
      <c r="L2199" s="59"/>
      <c r="M2199" s="60"/>
    </row>
    <row r="2200" spans="2:13" ht="15" x14ac:dyDescent="0.2">
      <c r="B2200" s="285"/>
      <c r="C2200" s="59"/>
      <c r="D2200" s="59"/>
      <c r="E2200" s="59"/>
      <c r="F2200" s="59"/>
      <c r="G2200" s="59"/>
      <c r="H2200" s="59"/>
      <c r="I2200" s="59"/>
      <c r="J2200" s="59"/>
      <c r="K2200" s="61"/>
      <c r="L2200" s="59"/>
      <c r="M2200" s="60"/>
    </row>
    <row r="2201" spans="2:13" ht="15" x14ac:dyDescent="0.2">
      <c r="B2201" s="285"/>
      <c r="C2201" s="59"/>
      <c r="D2201" s="59"/>
      <c r="E2201" s="59"/>
      <c r="F2201" s="59"/>
      <c r="G2201" s="59"/>
      <c r="H2201" s="59"/>
      <c r="I2201" s="59"/>
      <c r="J2201" s="59"/>
      <c r="K2201" s="61"/>
      <c r="L2201" s="59"/>
      <c r="M2201" s="60"/>
    </row>
    <row r="2202" spans="2:13" ht="15" x14ac:dyDescent="0.2">
      <c r="B2202" s="285"/>
      <c r="C2202" s="59"/>
      <c r="D2202" s="59"/>
      <c r="E2202" s="59"/>
      <c r="F2202" s="59"/>
      <c r="G2202" s="59"/>
      <c r="H2202" s="59"/>
      <c r="I2202" s="59"/>
      <c r="J2202" s="59"/>
      <c r="K2202" s="61"/>
      <c r="L2202" s="59"/>
      <c r="M2202" s="60"/>
    </row>
    <row r="2203" spans="2:13" ht="15" x14ac:dyDescent="0.2">
      <c r="B2203" s="285"/>
      <c r="C2203" s="59"/>
      <c r="D2203" s="59"/>
      <c r="E2203" s="59"/>
      <c r="F2203" s="59"/>
      <c r="G2203" s="59"/>
      <c r="H2203" s="59"/>
      <c r="I2203" s="59"/>
      <c r="J2203" s="59"/>
      <c r="K2203" s="61"/>
      <c r="L2203" s="59"/>
      <c r="M2203" s="60"/>
    </row>
    <row r="2204" spans="2:13" ht="15" x14ac:dyDescent="0.2">
      <c r="B2204" s="285"/>
      <c r="C2204" s="59"/>
      <c r="D2204" s="59"/>
      <c r="E2204" s="59"/>
      <c r="F2204" s="59"/>
      <c r="G2204" s="59"/>
      <c r="H2204" s="59"/>
      <c r="I2204" s="59"/>
      <c r="J2204" s="59"/>
      <c r="K2204" s="61"/>
      <c r="L2204" s="59"/>
      <c r="M2204" s="60"/>
    </row>
    <row r="2205" spans="2:13" ht="15" x14ac:dyDescent="0.2">
      <c r="B2205" s="285"/>
      <c r="C2205" s="59"/>
      <c r="D2205" s="59"/>
      <c r="E2205" s="59"/>
      <c r="F2205" s="59"/>
      <c r="G2205" s="59"/>
      <c r="H2205" s="59"/>
      <c r="I2205" s="59"/>
      <c r="J2205" s="59"/>
      <c r="K2205" s="61"/>
      <c r="L2205" s="59"/>
      <c r="M2205" s="60"/>
    </row>
    <row r="2206" spans="2:13" ht="15" x14ac:dyDescent="0.2">
      <c r="B2206" s="285"/>
      <c r="C2206" s="59"/>
      <c r="D2206" s="59"/>
      <c r="E2206" s="59"/>
      <c r="F2206" s="59"/>
      <c r="G2206" s="59"/>
      <c r="H2206" s="59"/>
      <c r="I2206" s="59"/>
      <c r="J2206" s="59"/>
      <c r="K2206" s="61"/>
      <c r="L2206" s="59"/>
      <c r="M2206" s="60"/>
    </row>
    <row r="2207" spans="2:13" ht="15" x14ac:dyDescent="0.2">
      <c r="B2207" s="285"/>
      <c r="C2207" s="59"/>
      <c r="D2207" s="59"/>
      <c r="E2207" s="59"/>
      <c r="F2207" s="59"/>
      <c r="G2207" s="59"/>
      <c r="H2207" s="59"/>
      <c r="I2207" s="59"/>
      <c r="J2207" s="59"/>
      <c r="K2207" s="61"/>
      <c r="L2207" s="59"/>
      <c r="M2207" s="60"/>
    </row>
    <row r="2208" spans="2:13" ht="15" x14ac:dyDescent="0.2">
      <c r="B2208" s="285"/>
      <c r="C2208" s="59"/>
      <c r="D2208" s="59"/>
      <c r="E2208" s="59"/>
      <c r="F2208" s="59"/>
      <c r="G2208" s="59"/>
      <c r="H2208" s="59"/>
      <c r="I2208" s="59"/>
      <c r="J2208" s="59"/>
      <c r="K2208" s="61"/>
      <c r="L2208" s="59"/>
      <c r="M2208" s="60"/>
    </row>
    <row r="2209" spans="2:13" ht="15" x14ac:dyDescent="0.2">
      <c r="B2209" s="285"/>
      <c r="C2209" s="59"/>
      <c r="D2209" s="59"/>
      <c r="E2209" s="59"/>
      <c r="F2209" s="59"/>
      <c r="G2209" s="59"/>
      <c r="H2209" s="59"/>
      <c r="I2209" s="59"/>
      <c r="J2209" s="59"/>
      <c r="K2209" s="61"/>
      <c r="L2209" s="59"/>
      <c r="M2209" s="60"/>
    </row>
    <row r="2210" spans="2:13" ht="15" x14ac:dyDescent="0.2">
      <c r="B2210" s="285"/>
      <c r="C2210" s="59"/>
      <c r="D2210" s="59"/>
      <c r="E2210" s="59"/>
      <c r="F2210" s="59"/>
      <c r="G2210" s="59"/>
      <c r="H2210" s="59"/>
      <c r="I2210" s="59"/>
      <c r="J2210" s="59"/>
      <c r="K2210" s="61"/>
      <c r="L2210" s="59"/>
      <c r="M2210" s="60"/>
    </row>
    <row r="2211" spans="2:13" ht="15" x14ac:dyDescent="0.2">
      <c r="B2211" s="285"/>
      <c r="C2211" s="59"/>
      <c r="D2211" s="59"/>
      <c r="E2211" s="59"/>
      <c r="F2211" s="59"/>
      <c r="G2211" s="59"/>
      <c r="H2211" s="59"/>
      <c r="I2211" s="59"/>
      <c r="J2211" s="59"/>
      <c r="K2211" s="61"/>
      <c r="L2211" s="59"/>
      <c r="M2211" s="60"/>
    </row>
    <row r="2212" spans="2:13" ht="15" x14ac:dyDescent="0.2">
      <c r="B2212" s="285"/>
      <c r="C2212" s="59"/>
      <c r="D2212" s="59"/>
      <c r="E2212" s="59"/>
      <c r="F2212" s="59"/>
      <c r="G2212" s="59"/>
      <c r="H2212" s="59"/>
      <c r="I2212" s="59"/>
      <c r="J2212" s="59"/>
      <c r="K2212" s="61"/>
      <c r="L2212" s="59"/>
      <c r="M2212" s="60"/>
    </row>
    <row r="2213" spans="2:13" ht="15" x14ac:dyDescent="0.2">
      <c r="B2213" s="285"/>
      <c r="C2213" s="59"/>
      <c r="D2213" s="59"/>
      <c r="E2213" s="59"/>
      <c r="F2213" s="59"/>
      <c r="G2213" s="59"/>
      <c r="H2213" s="59"/>
      <c r="I2213" s="59"/>
      <c r="J2213" s="59"/>
      <c r="K2213" s="61"/>
      <c r="L2213" s="59"/>
      <c r="M2213" s="60"/>
    </row>
    <row r="2214" spans="2:13" ht="15" x14ac:dyDescent="0.2">
      <c r="B2214" s="285"/>
      <c r="C2214" s="59"/>
      <c r="D2214" s="59"/>
      <c r="E2214" s="59"/>
      <c r="F2214" s="59"/>
      <c r="G2214" s="59"/>
      <c r="H2214" s="59"/>
      <c r="I2214" s="59"/>
      <c r="J2214" s="59"/>
      <c r="K2214" s="61"/>
      <c r="L2214" s="59"/>
      <c r="M2214" s="60"/>
    </row>
    <row r="2215" spans="2:13" ht="15" x14ac:dyDescent="0.2">
      <c r="B2215" s="285"/>
      <c r="C2215" s="59"/>
      <c r="D2215" s="59"/>
      <c r="E2215" s="59"/>
      <c r="F2215" s="59"/>
      <c r="G2215" s="59"/>
      <c r="H2215" s="59"/>
      <c r="I2215" s="59"/>
      <c r="J2215" s="59"/>
      <c r="K2215" s="61"/>
      <c r="L2215" s="59"/>
      <c r="M2215" s="60"/>
    </row>
    <row r="2216" spans="2:13" ht="15" x14ac:dyDescent="0.2">
      <c r="B2216" s="285"/>
      <c r="C2216" s="59"/>
      <c r="D2216" s="59"/>
      <c r="E2216" s="59"/>
      <c r="F2216" s="59"/>
      <c r="G2216" s="59"/>
      <c r="H2216" s="59"/>
      <c r="I2216" s="59"/>
      <c r="J2216" s="59"/>
      <c r="K2216" s="61"/>
      <c r="L2216" s="59"/>
      <c r="M2216" s="60"/>
    </row>
    <row r="2217" spans="2:13" ht="15" x14ac:dyDescent="0.2">
      <c r="B2217" s="285"/>
      <c r="C2217" s="59"/>
      <c r="D2217" s="59"/>
      <c r="E2217" s="59"/>
      <c r="F2217" s="59"/>
      <c r="G2217" s="59"/>
      <c r="H2217" s="59"/>
      <c r="I2217" s="59"/>
      <c r="J2217" s="59"/>
      <c r="K2217" s="61"/>
      <c r="L2217" s="59"/>
      <c r="M2217" s="60"/>
    </row>
    <row r="2218" spans="2:13" ht="15" x14ac:dyDescent="0.2">
      <c r="B2218" s="285"/>
      <c r="C2218" s="59"/>
      <c r="D2218" s="59"/>
      <c r="E2218" s="59"/>
      <c r="F2218" s="59"/>
      <c r="G2218" s="59"/>
      <c r="H2218" s="59"/>
      <c r="I2218" s="59"/>
      <c r="J2218" s="59"/>
      <c r="K2218" s="61"/>
      <c r="L2218" s="59"/>
      <c r="M2218" s="60"/>
    </row>
    <row r="2219" spans="2:13" ht="15" x14ac:dyDescent="0.2">
      <c r="B2219" s="285"/>
      <c r="C2219" s="59"/>
      <c r="D2219" s="59"/>
      <c r="E2219" s="59"/>
      <c r="F2219" s="59"/>
      <c r="G2219" s="59"/>
      <c r="H2219" s="59"/>
      <c r="I2219" s="59"/>
      <c r="J2219" s="59"/>
      <c r="K2219" s="61"/>
      <c r="L2219" s="59"/>
      <c r="M2219" s="60"/>
    </row>
    <row r="2220" spans="2:13" ht="15" x14ac:dyDescent="0.2">
      <c r="B2220" s="285"/>
      <c r="C2220" s="59"/>
      <c r="D2220" s="59"/>
      <c r="E2220" s="59"/>
      <c r="F2220" s="59"/>
      <c r="G2220" s="59"/>
      <c r="H2220" s="59"/>
      <c r="I2220" s="59"/>
      <c r="J2220" s="59"/>
      <c r="K2220" s="61"/>
      <c r="L2220" s="59"/>
      <c r="M2220" s="60"/>
    </row>
    <row r="2221" spans="2:13" ht="15" x14ac:dyDescent="0.2">
      <c r="B2221" s="285"/>
      <c r="C2221" s="59"/>
      <c r="D2221" s="59"/>
      <c r="E2221" s="59"/>
      <c r="F2221" s="59"/>
      <c r="G2221" s="59"/>
      <c r="H2221" s="59"/>
      <c r="I2221" s="59"/>
      <c r="J2221" s="59"/>
      <c r="K2221" s="61"/>
      <c r="L2221" s="59"/>
      <c r="M2221" s="60"/>
    </row>
    <row r="2222" spans="2:13" ht="15" x14ac:dyDescent="0.2">
      <c r="B2222" s="285"/>
      <c r="C2222" s="59"/>
      <c r="D2222" s="59"/>
      <c r="E2222" s="59"/>
      <c r="F2222" s="59"/>
      <c r="G2222" s="59"/>
      <c r="H2222" s="59"/>
      <c r="I2222" s="59"/>
      <c r="J2222" s="59"/>
      <c r="K2222" s="61"/>
      <c r="L2222" s="59"/>
      <c r="M2222" s="60"/>
    </row>
    <row r="2223" spans="2:13" ht="15" x14ac:dyDescent="0.2">
      <c r="B2223" s="285"/>
      <c r="C2223" s="59"/>
      <c r="D2223" s="59"/>
      <c r="E2223" s="59"/>
      <c r="F2223" s="59"/>
      <c r="G2223" s="59"/>
      <c r="H2223" s="59"/>
      <c r="I2223" s="59"/>
      <c r="J2223" s="59"/>
      <c r="K2223" s="61"/>
      <c r="L2223" s="59"/>
      <c r="M2223" s="60"/>
    </row>
    <row r="2224" spans="2:13" ht="15" x14ac:dyDescent="0.2">
      <c r="B2224" s="285"/>
      <c r="C2224" s="59"/>
      <c r="D2224" s="59"/>
      <c r="E2224" s="59"/>
      <c r="F2224" s="59"/>
      <c r="G2224" s="59"/>
      <c r="H2224" s="59"/>
      <c r="I2224" s="59"/>
      <c r="J2224" s="59"/>
      <c r="K2224" s="61"/>
      <c r="L2224" s="59"/>
      <c r="M2224" s="60"/>
    </row>
    <row r="2225" spans="2:13" ht="15" x14ac:dyDescent="0.2">
      <c r="B2225" s="285"/>
      <c r="C2225" s="59"/>
      <c r="D2225" s="59"/>
      <c r="E2225" s="59"/>
      <c r="F2225" s="59"/>
      <c r="G2225" s="59"/>
      <c r="H2225" s="59"/>
      <c r="I2225" s="59"/>
      <c r="J2225" s="59"/>
      <c r="K2225" s="61"/>
      <c r="L2225" s="59"/>
      <c r="M2225" s="60"/>
    </row>
    <row r="2226" spans="2:13" ht="15" x14ac:dyDescent="0.2">
      <c r="B2226" s="285"/>
      <c r="C2226" s="59"/>
      <c r="D2226" s="59"/>
      <c r="E2226" s="59"/>
      <c r="F2226" s="59"/>
      <c r="G2226" s="59"/>
      <c r="H2226" s="59"/>
      <c r="I2226" s="59"/>
      <c r="J2226" s="59"/>
      <c r="K2226" s="61"/>
      <c r="L2226" s="59"/>
      <c r="M2226" s="60"/>
    </row>
    <row r="2227" spans="2:13" ht="15" x14ac:dyDescent="0.2">
      <c r="B2227" s="285"/>
      <c r="C2227" s="59"/>
      <c r="D2227" s="59"/>
      <c r="E2227" s="59"/>
      <c r="F2227" s="59"/>
      <c r="G2227" s="59"/>
      <c r="H2227" s="59"/>
      <c r="I2227" s="59"/>
      <c r="J2227" s="59"/>
      <c r="K2227" s="61"/>
      <c r="L2227" s="59"/>
      <c r="M2227" s="60"/>
    </row>
    <row r="2228" spans="2:13" ht="15" x14ac:dyDescent="0.2">
      <c r="B2228" s="285"/>
      <c r="C2228" s="59"/>
      <c r="D2228" s="59"/>
      <c r="E2228" s="59"/>
      <c r="F2228" s="59"/>
      <c r="G2228" s="59"/>
      <c r="H2228" s="59"/>
      <c r="I2228" s="59"/>
      <c r="J2228" s="59"/>
      <c r="K2228" s="61"/>
      <c r="L2228" s="59"/>
      <c r="M2228" s="60"/>
    </row>
    <row r="2229" spans="2:13" ht="15" x14ac:dyDescent="0.2">
      <c r="B2229" s="285"/>
      <c r="C2229" s="59"/>
      <c r="D2229" s="59"/>
      <c r="E2229" s="59"/>
      <c r="F2229" s="59"/>
      <c r="G2229" s="59"/>
      <c r="H2229" s="59"/>
      <c r="I2229" s="59"/>
      <c r="J2229" s="59"/>
      <c r="K2229" s="61"/>
      <c r="L2229" s="59"/>
      <c r="M2229" s="60"/>
    </row>
    <row r="2230" spans="2:13" ht="15" x14ac:dyDescent="0.2">
      <c r="B2230" s="285"/>
      <c r="C2230" s="59"/>
      <c r="D2230" s="59"/>
      <c r="E2230" s="59"/>
      <c r="F2230" s="59"/>
      <c r="G2230" s="59"/>
      <c r="H2230" s="59"/>
      <c r="I2230" s="59"/>
      <c r="J2230" s="59"/>
      <c r="K2230" s="61"/>
      <c r="L2230" s="59"/>
      <c r="M2230" s="60"/>
    </row>
    <row r="2231" spans="2:13" ht="15" x14ac:dyDescent="0.2">
      <c r="B2231" s="285"/>
      <c r="C2231" s="59"/>
      <c r="D2231" s="59"/>
      <c r="E2231" s="59"/>
      <c r="F2231" s="59"/>
      <c r="G2231" s="59"/>
      <c r="H2231" s="59"/>
      <c r="I2231" s="59"/>
      <c r="J2231" s="59"/>
      <c r="K2231" s="61"/>
      <c r="L2231" s="59"/>
      <c r="M2231" s="60"/>
    </row>
    <row r="2232" spans="2:13" ht="15" x14ac:dyDescent="0.2">
      <c r="B2232" s="285"/>
      <c r="C2232" s="59"/>
      <c r="D2232" s="59"/>
      <c r="E2232" s="59"/>
      <c r="F2232" s="59"/>
      <c r="G2232" s="59"/>
      <c r="H2232" s="59"/>
      <c r="I2232" s="59"/>
      <c r="J2232" s="59"/>
      <c r="K2232" s="61"/>
      <c r="L2232" s="59"/>
      <c r="M2232" s="60"/>
    </row>
    <row r="2233" spans="2:13" ht="15" x14ac:dyDescent="0.2">
      <c r="B2233" s="285"/>
      <c r="C2233" s="59"/>
      <c r="D2233" s="59"/>
      <c r="E2233" s="59"/>
      <c r="F2233" s="59"/>
      <c r="G2233" s="59"/>
      <c r="H2233" s="59"/>
      <c r="I2233" s="59"/>
      <c r="J2233" s="59"/>
      <c r="K2233" s="61"/>
      <c r="L2233" s="59"/>
      <c r="M2233" s="60"/>
    </row>
    <row r="2234" spans="2:13" ht="15" x14ac:dyDescent="0.2">
      <c r="B2234" s="285"/>
      <c r="C2234" s="59"/>
      <c r="D2234" s="59"/>
      <c r="E2234" s="59"/>
      <c r="F2234" s="59"/>
      <c r="G2234" s="59"/>
      <c r="H2234" s="59"/>
      <c r="I2234" s="59"/>
      <c r="J2234" s="59"/>
      <c r="K2234" s="61"/>
      <c r="L2234" s="59"/>
      <c r="M2234" s="60"/>
    </row>
    <row r="2235" spans="2:13" ht="15" x14ac:dyDescent="0.2">
      <c r="B2235" s="285"/>
      <c r="C2235" s="59"/>
      <c r="D2235" s="59"/>
      <c r="E2235" s="59"/>
      <c r="F2235" s="59"/>
      <c r="G2235" s="59"/>
      <c r="H2235" s="59"/>
      <c r="I2235" s="59"/>
      <c r="J2235" s="59"/>
      <c r="K2235" s="61"/>
      <c r="L2235" s="59"/>
      <c r="M2235" s="60"/>
    </row>
    <row r="2236" spans="2:13" ht="15" x14ac:dyDescent="0.2">
      <c r="B2236" s="285"/>
      <c r="C2236" s="59"/>
      <c r="D2236" s="59"/>
      <c r="E2236" s="59"/>
      <c r="F2236" s="59"/>
      <c r="G2236" s="59"/>
      <c r="H2236" s="59"/>
      <c r="I2236" s="59"/>
      <c r="J2236" s="59"/>
      <c r="K2236" s="61"/>
      <c r="L2236" s="59"/>
      <c r="M2236" s="60"/>
    </row>
    <row r="2237" spans="2:13" ht="15" x14ac:dyDescent="0.2">
      <c r="B2237" s="285"/>
      <c r="C2237" s="59"/>
      <c r="D2237" s="59"/>
      <c r="E2237" s="59"/>
      <c r="F2237" s="59"/>
      <c r="G2237" s="59"/>
      <c r="H2237" s="59"/>
      <c r="I2237" s="59"/>
      <c r="J2237" s="59"/>
      <c r="K2237" s="61"/>
      <c r="L2237" s="59"/>
      <c r="M2237" s="60"/>
    </row>
    <row r="2238" spans="2:13" ht="15" x14ac:dyDescent="0.2">
      <c r="B2238" s="285"/>
      <c r="C2238" s="59"/>
      <c r="D2238" s="59"/>
      <c r="E2238" s="59"/>
      <c r="F2238" s="59"/>
      <c r="G2238" s="59"/>
      <c r="H2238" s="59"/>
      <c r="I2238" s="59"/>
      <c r="J2238" s="59"/>
      <c r="K2238" s="61"/>
      <c r="L2238" s="59"/>
      <c r="M2238" s="60"/>
    </row>
    <row r="2239" spans="2:13" ht="15" x14ac:dyDescent="0.2">
      <c r="B2239" s="285"/>
      <c r="C2239" s="59"/>
      <c r="D2239" s="59"/>
      <c r="E2239" s="59"/>
      <c r="F2239" s="59"/>
      <c r="G2239" s="59"/>
      <c r="H2239" s="59"/>
      <c r="I2239" s="59"/>
      <c r="J2239" s="59"/>
      <c r="K2239" s="61"/>
      <c r="L2239" s="59"/>
      <c r="M2239" s="60"/>
    </row>
    <row r="2240" spans="2:13" ht="15" x14ac:dyDescent="0.2">
      <c r="B2240" s="285"/>
      <c r="C2240" s="59"/>
      <c r="D2240" s="59"/>
      <c r="E2240" s="59"/>
      <c r="F2240" s="59"/>
      <c r="G2240" s="59"/>
      <c r="H2240" s="59"/>
      <c r="I2240" s="59"/>
      <c r="J2240" s="59"/>
      <c r="K2240" s="61"/>
      <c r="L2240" s="59"/>
      <c r="M2240" s="60"/>
    </row>
    <row r="2241" spans="2:13" ht="15" x14ac:dyDescent="0.2">
      <c r="B2241" s="285"/>
      <c r="C2241" s="59"/>
      <c r="D2241" s="59"/>
      <c r="E2241" s="59"/>
      <c r="F2241" s="59"/>
      <c r="G2241" s="59"/>
      <c r="H2241" s="59"/>
      <c r="I2241" s="59"/>
      <c r="J2241" s="59"/>
      <c r="K2241" s="61"/>
      <c r="L2241" s="59"/>
      <c r="M2241" s="60"/>
    </row>
    <row r="2242" spans="2:13" ht="15" x14ac:dyDescent="0.2">
      <c r="B2242" s="285"/>
      <c r="C2242" s="59"/>
      <c r="D2242" s="59"/>
      <c r="E2242" s="59"/>
      <c r="F2242" s="59"/>
      <c r="G2242" s="59"/>
      <c r="H2242" s="59"/>
      <c r="I2242" s="59"/>
      <c r="J2242" s="59"/>
      <c r="K2242" s="61"/>
      <c r="L2242" s="59"/>
      <c r="M2242" s="60"/>
    </row>
    <row r="2243" spans="2:13" ht="15" x14ac:dyDescent="0.2">
      <c r="B2243" s="285"/>
      <c r="C2243" s="59"/>
      <c r="D2243" s="59"/>
      <c r="E2243" s="59"/>
      <c r="F2243" s="59"/>
      <c r="G2243" s="59"/>
      <c r="H2243" s="59"/>
      <c r="I2243" s="59"/>
      <c r="J2243" s="59"/>
      <c r="K2243" s="61"/>
      <c r="L2243" s="59"/>
      <c r="M2243" s="60"/>
    </row>
    <row r="2244" spans="2:13" ht="15" x14ac:dyDescent="0.2">
      <c r="B2244" s="285"/>
      <c r="C2244" s="59"/>
      <c r="D2244" s="59"/>
      <c r="E2244" s="59"/>
      <c r="F2244" s="59"/>
      <c r="G2244" s="59"/>
      <c r="H2244" s="59"/>
      <c r="I2244" s="59"/>
      <c r="J2244" s="59"/>
      <c r="K2244" s="61"/>
      <c r="L2244" s="59"/>
      <c r="M2244" s="60"/>
    </row>
    <row r="2245" spans="2:13" ht="15" x14ac:dyDescent="0.2">
      <c r="B2245" s="285"/>
      <c r="C2245" s="59"/>
      <c r="D2245" s="59"/>
      <c r="E2245" s="59"/>
      <c r="F2245" s="59"/>
      <c r="G2245" s="59"/>
      <c r="H2245" s="59"/>
      <c r="I2245" s="59"/>
      <c r="J2245" s="59"/>
      <c r="K2245" s="61"/>
      <c r="L2245" s="59"/>
      <c r="M2245" s="60"/>
    </row>
    <row r="2246" spans="2:13" ht="15" x14ac:dyDescent="0.2">
      <c r="B2246" s="285"/>
      <c r="C2246" s="59"/>
      <c r="D2246" s="59"/>
      <c r="E2246" s="59"/>
      <c r="F2246" s="59"/>
      <c r="G2246" s="59"/>
      <c r="H2246" s="59"/>
      <c r="I2246" s="59"/>
      <c r="J2246" s="59"/>
      <c r="K2246" s="61"/>
      <c r="L2246" s="59"/>
      <c r="M2246" s="60"/>
    </row>
    <row r="2247" spans="2:13" ht="15" x14ac:dyDescent="0.2">
      <c r="B2247" s="285"/>
      <c r="C2247" s="59"/>
      <c r="D2247" s="59"/>
      <c r="E2247" s="59"/>
      <c r="F2247" s="59"/>
      <c r="G2247" s="59"/>
      <c r="H2247" s="59"/>
      <c r="I2247" s="59"/>
      <c r="J2247" s="59"/>
      <c r="K2247" s="61"/>
      <c r="L2247" s="59"/>
      <c r="M2247" s="60"/>
    </row>
    <row r="2248" spans="2:13" ht="15" x14ac:dyDescent="0.2">
      <c r="B2248" s="285"/>
      <c r="C2248" s="59"/>
      <c r="D2248" s="59"/>
      <c r="E2248" s="59"/>
      <c r="F2248" s="59"/>
      <c r="G2248" s="59"/>
      <c r="H2248" s="59"/>
      <c r="I2248" s="59"/>
      <c r="J2248" s="59"/>
      <c r="K2248" s="61"/>
      <c r="L2248" s="59"/>
      <c r="M2248" s="60"/>
    </row>
    <row r="2249" spans="2:13" ht="15" x14ac:dyDescent="0.2">
      <c r="B2249" s="285"/>
      <c r="C2249" s="59"/>
      <c r="D2249" s="59"/>
      <c r="E2249" s="59"/>
      <c r="F2249" s="59"/>
      <c r="G2249" s="59"/>
      <c r="H2249" s="59"/>
      <c r="I2249" s="59"/>
      <c r="J2249" s="59"/>
      <c r="K2249" s="61"/>
      <c r="L2249" s="59"/>
      <c r="M2249" s="60"/>
    </row>
    <row r="2250" spans="2:13" ht="15" x14ac:dyDescent="0.2">
      <c r="B2250" s="285"/>
      <c r="C2250" s="59"/>
      <c r="D2250" s="59"/>
      <c r="E2250" s="59"/>
      <c r="F2250" s="59"/>
      <c r="G2250" s="59"/>
      <c r="H2250" s="59"/>
      <c r="I2250" s="59"/>
      <c r="J2250" s="59"/>
      <c r="K2250" s="61"/>
      <c r="L2250" s="59"/>
      <c r="M2250" s="60"/>
    </row>
    <row r="2251" spans="2:13" ht="15" x14ac:dyDescent="0.2">
      <c r="B2251" s="285"/>
      <c r="C2251" s="59"/>
      <c r="D2251" s="59"/>
      <c r="E2251" s="59"/>
      <c r="F2251" s="59"/>
      <c r="G2251" s="59"/>
      <c r="H2251" s="59"/>
      <c r="I2251" s="59"/>
      <c r="J2251" s="59"/>
      <c r="K2251" s="61"/>
      <c r="L2251" s="59"/>
      <c r="M2251" s="60"/>
    </row>
    <row r="2252" spans="2:13" ht="15" x14ac:dyDescent="0.2">
      <c r="B2252" s="285"/>
      <c r="C2252" s="59"/>
      <c r="D2252" s="59"/>
      <c r="E2252" s="59"/>
      <c r="F2252" s="59"/>
      <c r="G2252" s="59"/>
      <c r="H2252" s="59"/>
      <c r="I2252" s="59"/>
      <c r="J2252" s="59"/>
      <c r="K2252" s="61"/>
      <c r="L2252" s="59"/>
      <c r="M2252" s="60"/>
    </row>
    <row r="2253" spans="2:13" ht="15" x14ac:dyDescent="0.2">
      <c r="B2253" s="285"/>
      <c r="C2253" s="59"/>
      <c r="D2253" s="59"/>
      <c r="E2253" s="59"/>
      <c r="F2253" s="59"/>
      <c r="G2253" s="59"/>
      <c r="H2253" s="59"/>
      <c r="I2253" s="59"/>
      <c r="J2253" s="59"/>
      <c r="K2253" s="61"/>
      <c r="L2253" s="59"/>
      <c r="M2253" s="60"/>
    </row>
    <row r="2254" spans="2:13" ht="15" x14ac:dyDescent="0.2">
      <c r="B2254" s="285"/>
      <c r="C2254" s="59"/>
      <c r="D2254" s="59"/>
      <c r="E2254" s="59"/>
      <c r="F2254" s="59"/>
      <c r="G2254" s="59"/>
      <c r="H2254" s="59"/>
      <c r="I2254" s="59"/>
      <c r="J2254" s="59"/>
      <c r="K2254" s="61"/>
      <c r="L2254" s="59"/>
      <c r="M2254" s="60"/>
    </row>
    <row r="2255" spans="2:13" ht="15" x14ac:dyDescent="0.2">
      <c r="B2255" s="285"/>
      <c r="C2255" s="59"/>
      <c r="D2255" s="59"/>
      <c r="E2255" s="59"/>
      <c r="F2255" s="59"/>
      <c r="G2255" s="59"/>
      <c r="H2255" s="59"/>
      <c r="I2255" s="59"/>
      <c r="J2255" s="59"/>
      <c r="K2255" s="61"/>
      <c r="L2255" s="59"/>
      <c r="M2255" s="60"/>
    </row>
    <row r="2256" spans="2:13" ht="15" x14ac:dyDescent="0.2">
      <c r="B2256" s="285"/>
      <c r="C2256" s="59"/>
      <c r="D2256" s="59"/>
      <c r="E2256" s="59"/>
      <c r="F2256" s="59"/>
      <c r="G2256" s="59"/>
      <c r="H2256" s="59"/>
      <c r="I2256" s="59"/>
      <c r="J2256" s="59"/>
      <c r="K2256" s="61"/>
      <c r="L2256" s="59"/>
      <c r="M2256" s="60"/>
    </row>
    <row r="2257" spans="2:13" ht="15" x14ac:dyDescent="0.2">
      <c r="B2257" s="285"/>
      <c r="C2257" s="59"/>
      <c r="D2257" s="59"/>
      <c r="E2257" s="59"/>
      <c r="F2257" s="59"/>
      <c r="G2257" s="59"/>
      <c r="H2257" s="59"/>
      <c r="I2257" s="59"/>
      <c r="J2257" s="59"/>
      <c r="K2257" s="61"/>
      <c r="L2257" s="59"/>
      <c r="M2257" s="60"/>
    </row>
    <row r="2258" spans="2:13" ht="15" x14ac:dyDescent="0.2">
      <c r="B2258" s="285"/>
      <c r="C2258" s="59"/>
      <c r="D2258" s="59"/>
      <c r="E2258" s="59"/>
      <c r="F2258" s="59"/>
      <c r="G2258" s="59"/>
      <c r="H2258" s="59"/>
      <c r="I2258" s="59"/>
      <c r="J2258" s="59"/>
      <c r="K2258" s="61"/>
      <c r="L2258" s="59"/>
      <c r="M2258" s="60"/>
    </row>
    <row r="2259" spans="2:13" ht="15" x14ac:dyDescent="0.2">
      <c r="B2259" s="285"/>
      <c r="C2259" s="59"/>
      <c r="D2259" s="59"/>
      <c r="E2259" s="59"/>
      <c r="F2259" s="59"/>
      <c r="G2259" s="59"/>
      <c r="H2259" s="59"/>
      <c r="I2259" s="59"/>
      <c r="J2259" s="59"/>
      <c r="K2259" s="61"/>
      <c r="L2259" s="59"/>
      <c r="M2259" s="60"/>
    </row>
    <row r="2260" spans="2:13" ht="15" x14ac:dyDescent="0.2">
      <c r="B2260" s="285"/>
      <c r="C2260" s="59"/>
      <c r="D2260" s="59"/>
      <c r="E2260" s="59"/>
      <c r="F2260" s="59"/>
      <c r="G2260" s="59"/>
      <c r="H2260" s="59"/>
      <c r="I2260" s="59"/>
      <c r="J2260" s="59"/>
      <c r="K2260" s="61"/>
      <c r="L2260" s="59"/>
      <c r="M2260" s="60"/>
    </row>
    <row r="2261" spans="2:13" ht="15" x14ac:dyDescent="0.2">
      <c r="B2261" s="285"/>
      <c r="C2261" s="59"/>
      <c r="D2261" s="59"/>
      <c r="E2261" s="59"/>
      <c r="F2261" s="59"/>
      <c r="G2261" s="59"/>
      <c r="H2261" s="59"/>
      <c r="I2261" s="59"/>
      <c r="J2261" s="59"/>
      <c r="K2261" s="61"/>
      <c r="L2261" s="59"/>
      <c r="M2261" s="60"/>
    </row>
    <row r="2262" spans="2:13" ht="15" x14ac:dyDescent="0.2">
      <c r="B2262" s="285"/>
      <c r="C2262" s="59"/>
      <c r="D2262" s="59"/>
      <c r="E2262" s="59"/>
      <c r="F2262" s="59"/>
      <c r="G2262" s="59"/>
      <c r="H2262" s="59"/>
      <c r="I2262" s="59"/>
      <c r="J2262" s="59"/>
      <c r="K2262" s="61"/>
      <c r="L2262" s="59"/>
      <c r="M2262" s="60"/>
    </row>
    <row r="2263" spans="2:13" ht="15" x14ac:dyDescent="0.2">
      <c r="B2263" s="285"/>
      <c r="C2263" s="59"/>
      <c r="D2263" s="59"/>
      <c r="E2263" s="59"/>
      <c r="F2263" s="59"/>
      <c r="G2263" s="59"/>
      <c r="H2263" s="59"/>
      <c r="I2263" s="59"/>
      <c r="J2263" s="59"/>
      <c r="K2263" s="61"/>
      <c r="L2263" s="59"/>
      <c r="M2263" s="60"/>
    </row>
    <row r="2264" spans="2:13" ht="15" x14ac:dyDescent="0.2">
      <c r="B2264" s="285"/>
      <c r="C2264" s="59"/>
      <c r="D2264" s="59"/>
      <c r="E2264" s="59"/>
      <c r="F2264" s="59"/>
      <c r="G2264" s="59"/>
      <c r="H2264" s="59"/>
      <c r="I2264" s="59"/>
      <c r="J2264" s="59"/>
      <c r="K2264" s="61"/>
      <c r="L2264" s="59"/>
      <c r="M2264" s="60"/>
    </row>
    <row r="2265" spans="2:13" ht="15" x14ac:dyDescent="0.2">
      <c r="B2265" s="285"/>
      <c r="C2265" s="59"/>
      <c r="D2265" s="59"/>
      <c r="E2265" s="59"/>
      <c r="F2265" s="59"/>
      <c r="G2265" s="59"/>
      <c r="H2265" s="59"/>
      <c r="I2265" s="59"/>
      <c r="J2265" s="59"/>
      <c r="K2265" s="61"/>
      <c r="L2265" s="59"/>
      <c r="M2265" s="60"/>
    </row>
    <row r="2266" spans="2:13" ht="15" x14ac:dyDescent="0.2">
      <c r="B2266" s="285"/>
      <c r="C2266" s="59"/>
      <c r="D2266" s="59"/>
      <c r="E2266" s="59"/>
      <c r="F2266" s="59"/>
      <c r="G2266" s="59"/>
      <c r="H2266" s="59"/>
      <c r="I2266" s="59"/>
      <c r="J2266" s="59"/>
      <c r="K2266" s="61"/>
      <c r="L2266" s="59"/>
      <c r="M2266" s="60"/>
    </row>
    <row r="2267" spans="2:13" ht="15" x14ac:dyDescent="0.2">
      <c r="B2267" s="285"/>
      <c r="C2267" s="59"/>
      <c r="D2267" s="59"/>
      <c r="E2267" s="59"/>
      <c r="F2267" s="59"/>
      <c r="G2267" s="59"/>
      <c r="H2267" s="59"/>
      <c r="I2267" s="59"/>
      <c r="J2267" s="59"/>
      <c r="K2267" s="61"/>
      <c r="L2267" s="59"/>
      <c r="M2267" s="60"/>
    </row>
    <row r="2268" spans="2:13" ht="15" x14ac:dyDescent="0.2">
      <c r="B2268" s="285"/>
      <c r="C2268" s="59"/>
      <c r="D2268" s="59"/>
      <c r="E2268" s="59"/>
      <c r="F2268" s="59"/>
      <c r="G2268" s="59"/>
      <c r="H2268" s="59"/>
      <c r="I2268" s="59"/>
      <c r="J2268" s="59"/>
      <c r="K2268" s="61"/>
      <c r="L2268" s="59"/>
      <c r="M2268" s="60"/>
    </row>
    <row r="2269" spans="2:13" ht="15" x14ac:dyDescent="0.2">
      <c r="B2269" s="285"/>
      <c r="C2269" s="59"/>
      <c r="D2269" s="59"/>
      <c r="E2269" s="59"/>
      <c r="F2269" s="59"/>
      <c r="G2269" s="59"/>
      <c r="H2269" s="59"/>
      <c r="I2269" s="59"/>
      <c r="J2269" s="59"/>
      <c r="K2269" s="61"/>
      <c r="L2269" s="59"/>
      <c r="M2269" s="60"/>
    </row>
    <row r="2270" spans="2:13" ht="15" x14ac:dyDescent="0.2">
      <c r="B2270" s="285"/>
      <c r="C2270" s="59"/>
      <c r="D2270" s="59"/>
      <c r="E2270" s="59"/>
      <c r="F2270" s="59"/>
      <c r="G2270" s="59"/>
      <c r="H2270" s="59"/>
      <c r="I2270" s="59"/>
      <c r="J2270" s="59"/>
      <c r="K2270" s="61"/>
      <c r="L2270" s="59"/>
      <c r="M2270" s="60"/>
    </row>
    <row r="2271" spans="2:13" ht="15" x14ac:dyDescent="0.2">
      <c r="B2271" s="285"/>
      <c r="C2271" s="59"/>
      <c r="D2271" s="59"/>
      <c r="E2271" s="59"/>
      <c r="F2271" s="59"/>
      <c r="G2271" s="59"/>
      <c r="H2271" s="59"/>
      <c r="I2271" s="59"/>
      <c r="J2271" s="59"/>
      <c r="K2271" s="61"/>
      <c r="L2271" s="59"/>
      <c r="M2271" s="60"/>
    </row>
    <row r="2272" spans="2:13" ht="15" x14ac:dyDescent="0.2">
      <c r="B2272" s="285"/>
      <c r="C2272" s="59"/>
      <c r="D2272" s="59"/>
      <c r="E2272" s="59"/>
      <c r="F2272" s="59"/>
      <c r="G2272" s="59"/>
      <c r="H2272" s="59"/>
      <c r="I2272" s="59"/>
      <c r="J2272" s="59"/>
      <c r="K2272" s="61"/>
      <c r="L2272" s="59"/>
      <c r="M2272" s="60"/>
    </row>
    <row r="2273" spans="2:13" ht="15" x14ac:dyDescent="0.2">
      <c r="B2273" s="285"/>
      <c r="C2273" s="59"/>
      <c r="D2273" s="59"/>
      <c r="E2273" s="59"/>
      <c r="F2273" s="59"/>
      <c r="G2273" s="59"/>
      <c r="H2273" s="59"/>
      <c r="I2273" s="59"/>
      <c r="J2273" s="59"/>
      <c r="K2273" s="61"/>
      <c r="L2273" s="59"/>
      <c r="M2273" s="60"/>
    </row>
    <row r="2274" spans="2:13" ht="15" x14ac:dyDescent="0.2">
      <c r="B2274" s="285"/>
      <c r="C2274" s="59"/>
      <c r="D2274" s="59"/>
      <c r="E2274" s="59"/>
      <c r="F2274" s="59"/>
      <c r="G2274" s="59"/>
      <c r="H2274" s="59"/>
      <c r="I2274" s="59"/>
      <c r="J2274" s="59"/>
      <c r="K2274" s="61"/>
      <c r="L2274" s="59"/>
      <c r="M2274" s="60"/>
    </row>
    <row r="2275" spans="2:13" ht="15" x14ac:dyDescent="0.2">
      <c r="B2275" s="285"/>
      <c r="C2275" s="59"/>
      <c r="D2275" s="59"/>
      <c r="E2275" s="59"/>
      <c r="F2275" s="59"/>
      <c r="G2275" s="59"/>
      <c r="H2275" s="59"/>
      <c r="I2275" s="59"/>
      <c r="J2275" s="59"/>
      <c r="K2275" s="61"/>
      <c r="L2275" s="59"/>
      <c r="M2275" s="60"/>
    </row>
    <row r="2276" spans="2:13" ht="15" x14ac:dyDescent="0.2">
      <c r="B2276" s="285"/>
      <c r="C2276" s="59"/>
      <c r="D2276" s="59"/>
      <c r="E2276" s="59"/>
      <c r="F2276" s="59"/>
      <c r="G2276" s="59"/>
      <c r="H2276" s="59"/>
      <c r="I2276" s="59"/>
      <c r="J2276" s="59"/>
      <c r="K2276" s="61"/>
      <c r="L2276" s="59"/>
      <c r="M2276" s="60"/>
    </row>
    <row r="2277" spans="2:13" ht="15" x14ac:dyDescent="0.2">
      <c r="B2277" s="285"/>
      <c r="C2277" s="59"/>
      <c r="D2277" s="59"/>
      <c r="E2277" s="59"/>
      <c r="F2277" s="59"/>
      <c r="G2277" s="59"/>
      <c r="H2277" s="59"/>
      <c r="I2277" s="59"/>
      <c r="J2277" s="59"/>
      <c r="K2277" s="61"/>
      <c r="L2277" s="59"/>
      <c r="M2277" s="60"/>
    </row>
    <row r="2278" spans="2:13" ht="15" x14ac:dyDescent="0.2">
      <c r="B2278" s="285"/>
      <c r="C2278" s="59"/>
      <c r="D2278" s="59"/>
      <c r="E2278" s="59"/>
      <c r="F2278" s="59"/>
      <c r="G2278" s="59"/>
      <c r="H2278" s="59"/>
      <c r="I2278" s="59"/>
      <c r="J2278" s="59"/>
      <c r="K2278" s="61"/>
      <c r="L2278" s="59"/>
      <c r="M2278" s="60"/>
    </row>
    <row r="2279" spans="2:13" ht="15" x14ac:dyDescent="0.2">
      <c r="B2279" s="285"/>
      <c r="C2279" s="59"/>
      <c r="D2279" s="59"/>
      <c r="E2279" s="59"/>
      <c r="F2279" s="59"/>
      <c r="G2279" s="59"/>
      <c r="H2279" s="59"/>
      <c r="I2279" s="59"/>
      <c r="J2279" s="59"/>
      <c r="K2279" s="61"/>
      <c r="L2279" s="59"/>
      <c r="M2279" s="60"/>
    </row>
    <row r="2280" spans="2:13" ht="15" x14ac:dyDescent="0.2">
      <c r="B2280" s="285"/>
      <c r="C2280" s="59"/>
      <c r="D2280" s="59"/>
      <c r="E2280" s="59"/>
      <c r="F2280" s="59"/>
      <c r="G2280" s="59"/>
      <c r="H2280" s="59"/>
      <c r="I2280" s="59"/>
      <c r="J2280" s="59"/>
      <c r="K2280" s="61"/>
      <c r="L2280" s="59"/>
      <c r="M2280" s="60"/>
    </row>
    <row r="2281" spans="2:13" ht="15" x14ac:dyDescent="0.2">
      <c r="B2281" s="285"/>
      <c r="C2281" s="59"/>
      <c r="D2281" s="59"/>
      <c r="E2281" s="59"/>
      <c r="F2281" s="59"/>
      <c r="G2281" s="59"/>
      <c r="H2281" s="59"/>
      <c r="I2281" s="59"/>
      <c r="J2281" s="59"/>
      <c r="K2281" s="61"/>
      <c r="L2281" s="59"/>
      <c r="M2281" s="60"/>
    </row>
    <row r="2282" spans="2:13" ht="15" x14ac:dyDescent="0.2">
      <c r="B2282" s="285"/>
      <c r="C2282" s="59"/>
      <c r="D2282" s="59"/>
      <c r="E2282" s="59"/>
      <c r="F2282" s="59"/>
      <c r="G2282" s="59"/>
      <c r="H2282" s="59"/>
      <c r="I2282" s="59"/>
      <c r="J2282" s="59"/>
      <c r="K2282" s="61"/>
      <c r="L2282" s="59"/>
      <c r="M2282" s="60"/>
    </row>
    <row r="2283" spans="2:13" ht="15" x14ac:dyDescent="0.2">
      <c r="B2283" s="285"/>
      <c r="C2283" s="59"/>
      <c r="D2283" s="59"/>
      <c r="E2283" s="59"/>
      <c r="F2283" s="59"/>
      <c r="G2283" s="59"/>
      <c r="H2283" s="59"/>
      <c r="I2283" s="59"/>
      <c r="J2283" s="59"/>
      <c r="K2283" s="61"/>
      <c r="L2283" s="59"/>
      <c r="M2283" s="60"/>
    </row>
    <row r="2284" spans="2:13" ht="15" x14ac:dyDescent="0.2">
      <c r="B2284" s="285"/>
      <c r="C2284" s="59"/>
      <c r="D2284" s="59"/>
      <c r="E2284" s="59"/>
      <c r="F2284" s="59"/>
      <c r="G2284" s="59"/>
      <c r="H2284" s="59"/>
      <c r="I2284" s="59"/>
      <c r="J2284" s="59"/>
      <c r="K2284" s="61"/>
      <c r="L2284" s="59"/>
      <c r="M2284" s="60"/>
    </row>
    <row r="2285" spans="2:13" ht="15" x14ac:dyDescent="0.2">
      <c r="B2285" s="285"/>
      <c r="C2285" s="59"/>
      <c r="D2285" s="59"/>
      <c r="E2285" s="59"/>
      <c r="F2285" s="59"/>
      <c r="G2285" s="59"/>
      <c r="H2285" s="59"/>
      <c r="I2285" s="59"/>
      <c r="J2285" s="59"/>
      <c r="K2285" s="61"/>
      <c r="L2285" s="59"/>
      <c r="M2285" s="60"/>
    </row>
    <row r="2286" spans="2:13" ht="15" x14ac:dyDescent="0.2">
      <c r="B2286" s="285"/>
      <c r="C2286" s="59"/>
      <c r="D2286" s="59"/>
      <c r="E2286" s="59"/>
      <c r="F2286" s="59"/>
      <c r="G2286" s="59"/>
      <c r="H2286" s="59"/>
      <c r="I2286" s="59"/>
      <c r="J2286" s="59"/>
      <c r="K2286" s="61"/>
      <c r="L2286" s="59"/>
      <c r="M2286" s="60"/>
    </row>
    <row r="2287" spans="2:13" ht="15" x14ac:dyDescent="0.2">
      <c r="B2287" s="285"/>
      <c r="C2287" s="59"/>
      <c r="D2287" s="59"/>
      <c r="E2287" s="59"/>
      <c r="F2287" s="59"/>
      <c r="G2287" s="59"/>
      <c r="H2287" s="59"/>
      <c r="I2287" s="59"/>
      <c r="J2287" s="59"/>
      <c r="K2287" s="61"/>
      <c r="L2287" s="59"/>
      <c r="M2287" s="60"/>
    </row>
    <row r="2288" spans="2:13" ht="15" x14ac:dyDescent="0.2">
      <c r="B2288" s="285"/>
      <c r="C2288" s="59"/>
      <c r="D2288" s="59"/>
      <c r="E2288" s="59"/>
      <c r="F2288" s="59"/>
      <c r="G2288" s="59"/>
      <c r="H2288" s="59"/>
      <c r="I2288" s="59"/>
      <c r="J2288" s="59"/>
      <c r="K2288" s="61"/>
      <c r="L2288" s="59"/>
      <c r="M2288" s="60"/>
    </row>
    <row r="2289" spans="2:13" ht="15" x14ac:dyDescent="0.2">
      <c r="B2289" s="285"/>
      <c r="C2289" s="59"/>
      <c r="D2289" s="59"/>
      <c r="E2289" s="59"/>
      <c r="F2289" s="59"/>
      <c r="G2289" s="59"/>
      <c r="H2289" s="59"/>
      <c r="I2289" s="59"/>
      <c r="J2289" s="59"/>
      <c r="K2289" s="61"/>
      <c r="L2289" s="59"/>
      <c r="M2289" s="60"/>
    </row>
    <row r="2290" spans="2:13" ht="15" x14ac:dyDescent="0.2">
      <c r="B2290" s="285"/>
      <c r="C2290" s="59"/>
      <c r="D2290" s="59"/>
      <c r="E2290" s="59"/>
      <c r="F2290" s="59"/>
      <c r="G2290" s="59"/>
      <c r="H2290" s="59"/>
      <c r="I2290" s="59"/>
      <c r="J2290" s="59"/>
      <c r="K2290" s="61"/>
      <c r="L2290" s="59"/>
      <c r="M2290" s="60"/>
    </row>
    <row r="2291" spans="2:13" ht="15" x14ac:dyDescent="0.2">
      <c r="B2291" s="285"/>
      <c r="C2291" s="59"/>
      <c r="D2291" s="59"/>
      <c r="E2291" s="59"/>
      <c r="F2291" s="59"/>
      <c r="G2291" s="59"/>
      <c r="H2291" s="59"/>
      <c r="I2291" s="59"/>
      <c r="J2291" s="59"/>
      <c r="K2291" s="61"/>
      <c r="L2291" s="59"/>
      <c r="M2291" s="60"/>
    </row>
    <row r="2292" spans="2:13" ht="15" x14ac:dyDescent="0.2">
      <c r="B2292" s="285"/>
      <c r="C2292" s="59"/>
      <c r="D2292" s="59"/>
      <c r="E2292" s="59"/>
      <c r="F2292" s="59"/>
      <c r="G2292" s="59"/>
      <c r="H2292" s="59"/>
      <c r="I2292" s="59"/>
      <c r="J2292" s="59"/>
      <c r="K2292" s="61"/>
      <c r="L2292" s="59"/>
      <c r="M2292" s="60"/>
    </row>
    <row r="2293" spans="2:13" ht="15" x14ac:dyDescent="0.2">
      <c r="B2293" s="285"/>
      <c r="C2293" s="59"/>
      <c r="D2293" s="59"/>
      <c r="E2293" s="59"/>
      <c r="F2293" s="59"/>
      <c r="G2293" s="59"/>
      <c r="H2293" s="59"/>
      <c r="I2293" s="59"/>
      <c r="J2293" s="59"/>
      <c r="K2293" s="61"/>
      <c r="L2293" s="59"/>
      <c r="M2293" s="60"/>
    </row>
    <row r="2294" spans="2:13" ht="15" x14ac:dyDescent="0.2">
      <c r="B2294" s="285"/>
      <c r="C2294" s="59"/>
      <c r="D2294" s="59"/>
      <c r="E2294" s="59"/>
      <c r="F2294" s="59"/>
      <c r="G2294" s="59"/>
      <c r="H2294" s="59"/>
      <c r="I2294" s="59"/>
      <c r="J2294" s="59"/>
      <c r="K2294" s="61"/>
      <c r="L2294" s="59"/>
      <c r="M2294" s="60"/>
    </row>
    <row r="2295" spans="2:13" ht="15" x14ac:dyDescent="0.2">
      <c r="B2295" s="285"/>
      <c r="C2295" s="59"/>
      <c r="D2295" s="59"/>
      <c r="E2295" s="59"/>
      <c r="F2295" s="59"/>
      <c r="G2295" s="59"/>
      <c r="H2295" s="59"/>
      <c r="I2295" s="59"/>
      <c r="J2295" s="59"/>
      <c r="K2295" s="61"/>
      <c r="L2295" s="59"/>
      <c r="M2295" s="60"/>
    </row>
    <row r="2296" spans="2:13" ht="15" x14ac:dyDescent="0.2">
      <c r="B2296" s="285"/>
      <c r="C2296" s="59"/>
      <c r="D2296" s="59"/>
      <c r="E2296" s="59"/>
      <c r="F2296" s="59"/>
      <c r="G2296" s="59"/>
      <c r="H2296" s="59"/>
      <c r="I2296" s="59"/>
      <c r="J2296" s="59"/>
      <c r="K2296" s="61"/>
      <c r="L2296" s="59"/>
      <c r="M2296" s="60"/>
    </row>
    <row r="2297" spans="2:13" ht="15" x14ac:dyDescent="0.2">
      <c r="B2297" s="285"/>
      <c r="C2297" s="59"/>
      <c r="D2297" s="59"/>
      <c r="E2297" s="59"/>
      <c r="F2297" s="59"/>
      <c r="G2297" s="59"/>
      <c r="H2297" s="59"/>
      <c r="I2297" s="59"/>
      <c r="J2297" s="59"/>
      <c r="K2297" s="61"/>
      <c r="L2297" s="59"/>
      <c r="M2297" s="60"/>
    </row>
    <row r="2298" spans="2:13" ht="15" x14ac:dyDescent="0.2">
      <c r="B2298" s="285"/>
      <c r="C2298" s="59"/>
      <c r="D2298" s="59"/>
      <c r="E2298" s="59"/>
      <c r="F2298" s="59"/>
      <c r="G2298" s="59"/>
      <c r="H2298" s="59"/>
      <c r="I2298" s="59"/>
      <c r="J2298" s="59"/>
      <c r="K2298" s="61"/>
      <c r="L2298" s="59"/>
      <c r="M2298" s="60"/>
    </row>
    <row r="2299" spans="2:13" ht="15" x14ac:dyDescent="0.2">
      <c r="B2299" s="285"/>
      <c r="C2299" s="59"/>
      <c r="D2299" s="59"/>
      <c r="E2299" s="59"/>
      <c r="F2299" s="59"/>
      <c r="G2299" s="59"/>
      <c r="H2299" s="59"/>
      <c r="I2299" s="59"/>
      <c r="J2299" s="59"/>
      <c r="K2299" s="61"/>
      <c r="L2299" s="59"/>
      <c r="M2299" s="60"/>
    </row>
    <row r="2300" spans="2:13" ht="15" x14ac:dyDescent="0.2">
      <c r="B2300" s="285"/>
      <c r="C2300" s="59"/>
      <c r="D2300" s="59"/>
      <c r="E2300" s="59"/>
      <c r="F2300" s="59"/>
      <c r="G2300" s="59"/>
      <c r="H2300" s="59"/>
      <c r="I2300" s="59"/>
      <c r="J2300" s="59"/>
      <c r="K2300" s="61"/>
      <c r="L2300" s="59"/>
      <c r="M2300" s="60"/>
    </row>
    <row r="2301" spans="2:13" ht="15" x14ac:dyDescent="0.2">
      <c r="B2301" s="285"/>
      <c r="C2301" s="59"/>
      <c r="D2301" s="59"/>
      <c r="E2301" s="59"/>
      <c r="F2301" s="59"/>
      <c r="G2301" s="59"/>
      <c r="H2301" s="59"/>
      <c r="I2301" s="59"/>
      <c r="J2301" s="59"/>
      <c r="K2301" s="61"/>
      <c r="L2301" s="59"/>
      <c r="M2301" s="60"/>
    </row>
    <row r="2302" spans="2:13" ht="15" x14ac:dyDescent="0.2">
      <c r="B2302" s="285"/>
      <c r="C2302" s="59"/>
      <c r="D2302" s="59"/>
      <c r="E2302" s="59"/>
      <c r="F2302" s="59"/>
      <c r="G2302" s="59"/>
      <c r="H2302" s="59"/>
      <c r="I2302" s="59"/>
      <c r="J2302" s="59"/>
      <c r="K2302" s="61"/>
      <c r="L2302" s="59"/>
      <c r="M2302" s="60"/>
    </row>
    <row r="2303" spans="2:13" ht="15" x14ac:dyDescent="0.2">
      <c r="B2303" s="285"/>
      <c r="C2303" s="59"/>
      <c r="D2303" s="59"/>
      <c r="E2303" s="59"/>
      <c r="F2303" s="59"/>
      <c r="G2303" s="59"/>
      <c r="H2303" s="59"/>
      <c r="I2303" s="59"/>
      <c r="J2303" s="59"/>
      <c r="K2303" s="61"/>
      <c r="L2303" s="59"/>
      <c r="M2303" s="60"/>
    </row>
    <row r="2304" spans="2:13" ht="15" x14ac:dyDescent="0.2">
      <c r="B2304" s="285"/>
      <c r="C2304" s="59"/>
      <c r="D2304" s="59"/>
      <c r="E2304" s="59"/>
      <c r="F2304" s="59"/>
      <c r="G2304" s="59"/>
      <c r="H2304" s="59"/>
      <c r="I2304" s="59"/>
      <c r="J2304" s="59"/>
      <c r="K2304" s="61"/>
      <c r="L2304" s="59"/>
      <c r="M2304" s="60"/>
    </row>
    <row r="2305" spans="2:13" ht="15" x14ac:dyDescent="0.2">
      <c r="B2305" s="285"/>
      <c r="C2305" s="59"/>
      <c r="D2305" s="59"/>
      <c r="E2305" s="59"/>
      <c r="F2305" s="59"/>
      <c r="G2305" s="59"/>
      <c r="H2305" s="59"/>
      <c r="I2305" s="59"/>
      <c r="J2305" s="59"/>
      <c r="K2305" s="61"/>
      <c r="L2305" s="59"/>
      <c r="M2305" s="60"/>
    </row>
    <row r="2306" spans="2:13" ht="15" x14ac:dyDescent="0.2">
      <c r="B2306" s="285"/>
      <c r="C2306" s="59"/>
      <c r="D2306" s="59"/>
      <c r="E2306" s="59"/>
      <c r="F2306" s="59"/>
      <c r="G2306" s="59"/>
      <c r="H2306" s="59"/>
      <c r="I2306" s="59"/>
      <c r="J2306" s="59"/>
      <c r="K2306" s="61"/>
      <c r="L2306" s="59"/>
      <c r="M2306" s="60"/>
    </row>
    <row r="2307" spans="2:13" ht="15" x14ac:dyDescent="0.2">
      <c r="B2307" s="285"/>
      <c r="C2307" s="59"/>
      <c r="D2307" s="59"/>
      <c r="E2307" s="59"/>
      <c r="F2307" s="59"/>
      <c r="G2307" s="59"/>
      <c r="H2307" s="59"/>
      <c r="I2307" s="59"/>
      <c r="J2307" s="59"/>
      <c r="K2307" s="61"/>
      <c r="L2307" s="59"/>
      <c r="M2307" s="60"/>
    </row>
    <row r="2308" spans="2:13" ht="15" x14ac:dyDescent="0.2">
      <c r="B2308" s="285"/>
      <c r="C2308" s="59"/>
      <c r="D2308" s="59"/>
      <c r="E2308" s="59"/>
      <c r="F2308" s="59"/>
      <c r="G2308" s="59"/>
      <c r="H2308" s="59"/>
      <c r="I2308" s="59"/>
      <c r="J2308" s="59"/>
      <c r="K2308" s="61"/>
      <c r="L2308" s="59"/>
      <c r="M2308" s="60"/>
    </row>
    <row r="2309" spans="2:13" ht="15" x14ac:dyDescent="0.2">
      <c r="B2309" s="285"/>
      <c r="C2309" s="59"/>
      <c r="D2309" s="59"/>
      <c r="E2309" s="59"/>
      <c r="F2309" s="59"/>
      <c r="G2309" s="59"/>
      <c r="H2309" s="59"/>
      <c r="I2309" s="59"/>
      <c r="J2309" s="59"/>
      <c r="K2309" s="61"/>
      <c r="L2309" s="59"/>
      <c r="M2309" s="60"/>
    </row>
    <row r="2310" spans="2:13" ht="15" x14ac:dyDescent="0.2">
      <c r="B2310" s="285"/>
      <c r="C2310" s="59"/>
      <c r="D2310" s="59"/>
      <c r="E2310" s="59"/>
      <c r="F2310" s="59"/>
      <c r="G2310" s="59"/>
      <c r="H2310" s="59"/>
      <c r="I2310" s="59"/>
      <c r="J2310" s="59"/>
      <c r="K2310" s="61"/>
      <c r="L2310" s="59"/>
      <c r="M2310" s="60"/>
    </row>
    <row r="2311" spans="2:13" ht="15" x14ac:dyDescent="0.2">
      <c r="B2311" s="285"/>
      <c r="C2311" s="59"/>
      <c r="D2311" s="59"/>
      <c r="E2311" s="59"/>
      <c r="F2311" s="59"/>
      <c r="G2311" s="59"/>
      <c r="H2311" s="59"/>
      <c r="I2311" s="59"/>
      <c r="J2311" s="59"/>
      <c r="K2311" s="61"/>
      <c r="L2311" s="59"/>
      <c r="M2311" s="60"/>
    </row>
    <row r="2312" spans="2:13" ht="15" x14ac:dyDescent="0.2">
      <c r="B2312" s="285"/>
      <c r="C2312" s="59"/>
      <c r="D2312" s="59"/>
      <c r="E2312" s="59"/>
      <c r="F2312" s="59"/>
      <c r="G2312" s="59"/>
      <c r="H2312" s="59"/>
      <c r="I2312" s="59"/>
      <c r="J2312" s="59"/>
      <c r="K2312" s="61"/>
      <c r="L2312" s="59"/>
      <c r="M2312" s="60"/>
    </row>
    <row r="2313" spans="2:13" ht="15" x14ac:dyDescent="0.2">
      <c r="B2313" s="285"/>
      <c r="C2313" s="59"/>
      <c r="D2313" s="59"/>
      <c r="E2313" s="59"/>
      <c r="F2313" s="59"/>
      <c r="G2313" s="59"/>
      <c r="H2313" s="59"/>
      <c r="I2313" s="59"/>
      <c r="J2313" s="59"/>
      <c r="K2313" s="61"/>
      <c r="L2313" s="59"/>
      <c r="M2313" s="60"/>
    </row>
    <row r="2314" spans="2:13" ht="15" x14ac:dyDescent="0.2">
      <c r="B2314" s="285"/>
      <c r="C2314" s="59"/>
      <c r="D2314" s="59"/>
      <c r="E2314" s="59"/>
      <c r="F2314" s="59"/>
      <c r="G2314" s="59"/>
      <c r="H2314" s="59"/>
      <c r="I2314" s="59"/>
      <c r="J2314" s="59"/>
      <c r="K2314" s="61"/>
      <c r="L2314" s="59"/>
      <c r="M2314" s="60"/>
    </row>
    <row r="2315" spans="2:13" ht="15" x14ac:dyDescent="0.2">
      <c r="B2315" s="285"/>
      <c r="C2315" s="59"/>
      <c r="D2315" s="59"/>
      <c r="E2315" s="59"/>
      <c r="F2315" s="59"/>
      <c r="G2315" s="59"/>
      <c r="H2315" s="59"/>
      <c r="I2315" s="59"/>
      <c r="J2315" s="59"/>
      <c r="K2315" s="61"/>
      <c r="L2315" s="59"/>
      <c r="M2315" s="60"/>
    </row>
    <row r="2316" spans="2:13" ht="15" x14ac:dyDescent="0.2">
      <c r="B2316" s="285"/>
      <c r="C2316" s="59"/>
      <c r="D2316" s="59"/>
      <c r="E2316" s="59"/>
      <c r="F2316" s="59"/>
      <c r="G2316" s="59"/>
      <c r="H2316" s="59"/>
      <c r="I2316" s="59"/>
      <c r="J2316" s="59"/>
      <c r="K2316" s="61"/>
      <c r="L2316" s="59"/>
      <c r="M2316" s="60"/>
    </row>
    <row r="2317" spans="2:13" ht="15" x14ac:dyDescent="0.2">
      <c r="B2317" s="285"/>
      <c r="C2317" s="59"/>
      <c r="D2317" s="59"/>
      <c r="E2317" s="59"/>
      <c r="F2317" s="59"/>
      <c r="G2317" s="59"/>
      <c r="H2317" s="59"/>
      <c r="I2317" s="59"/>
      <c r="J2317" s="59"/>
      <c r="K2317" s="61"/>
      <c r="L2317" s="59"/>
      <c r="M2317" s="60"/>
    </row>
    <row r="2318" spans="2:13" ht="15" x14ac:dyDescent="0.2">
      <c r="B2318" s="285"/>
      <c r="C2318" s="59"/>
      <c r="D2318" s="59"/>
      <c r="E2318" s="59"/>
      <c r="F2318" s="59"/>
      <c r="G2318" s="59"/>
      <c r="H2318" s="59"/>
      <c r="I2318" s="59"/>
      <c r="J2318" s="59"/>
      <c r="K2318" s="61"/>
      <c r="L2318" s="59"/>
      <c r="M2318" s="60"/>
    </row>
    <row r="2319" spans="2:13" ht="15" x14ac:dyDescent="0.2">
      <c r="B2319" s="285"/>
      <c r="C2319" s="59"/>
      <c r="D2319" s="59"/>
      <c r="E2319" s="59"/>
      <c r="F2319" s="59"/>
      <c r="G2319" s="59"/>
      <c r="H2319" s="59"/>
      <c r="I2319" s="59"/>
      <c r="J2319" s="59"/>
      <c r="K2319" s="61"/>
      <c r="L2319" s="59"/>
      <c r="M2319" s="60"/>
    </row>
    <row r="2320" spans="2:13" ht="15" x14ac:dyDescent="0.2">
      <c r="B2320" s="285"/>
      <c r="C2320" s="59"/>
      <c r="D2320" s="59"/>
      <c r="E2320" s="59"/>
      <c r="F2320" s="59"/>
      <c r="G2320" s="59"/>
      <c r="H2320" s="59"/>
      <c r="I2320" s="59"/>
      <c r="J2320" s="59"/>
      <c r="K2320" s="61"/>
      <c r="L2320" s="59"/>
      <c r="M2320" s="60"/>
    </row>
    <row r="2321" spans="2:13" ht="15" x14ac:dyDescent="0.2">
      <c r="B2321" s="285"/>
      <c r="C2321" s="59"/>
      <c r="D2321" s="59"/>
      <c r="E2321" s="59"/>
      <c r="F2321" s="59"/>
      <c r="G2321" s="59"/>
      <c r="H2321" s="59"/>
      <c r="I2321" s="59"/>
      <c r="J2321" s="59"/>
      <c r="K2321" s="61"/>
      <c r="L2321" s="59"/>
      <c r="M2321" s="60"/>
    </row>
    <row r="2322" spans="2:13" ht="15" x14ac:dyDescent="0.2">
      <c r="B2322" s="285"/>
      <c r="C2322" s="59"/>
      <c r="D2322" s="59"/>
      <c r="E2322" s="59"/>
      <c r="F2322" s="59"/>
      <c r="G2322" s="59"/>
      <c r="H2322" s="59"/>
      <c r="I2322" s="59"/>
      <c r="J2322" s="59"/>
      <c r="K2322" s="61"/>
      <c r="L2322" s="59"/>
      <c r="M2322" s="60"/>
    </row>
    <row r="2323" spans="2:13" ht="15" x14ac:dyDescent="0.2">
      <c r="B2323" s="285"/>
      <c r="C2323" s="59"/>
      <c r="D2323" s="59"/>
      <c r="E2323" s="59"/>
      <c r="F2323" s="59"/>
      <c r="G2323" s="59"/>
      <c r="H2323" s="59"/>
      <c r="I2323" s="59"/>
      <c r="J2323" s="59"/>
      <c r="K2323" s="61"/>
      <c r="L2323" s="59"/>
      <c r="M2323" s="60"/>
    </row>
    <row r="2324" spans="2:13" ht="15" x14ac:dyDescent="0.2">
      <c r="B2324" s="285"/>
      <c r="C2324" s="59"/>
      <c r="D2324" s="59"/>
      <c r="E2324" s="59"/>
      <c r="F2324" s="59"/>
      <c r="G2324" s="59"/>
      <c r="H2324" s="59"/>
      <c r="I2324" s="59"/>
      <c r="J2324" s="59"/>
      <c r="K2324" s="61"/>
      <c r="L2324" s="59"/>
      <c r="M2324" s="60"/>
    </row>
    <row r="2325" spans="2:13" ht="15" x14ac:dyDescent="0.2">
      <c r="B2325" s="285"/>
      <c r="C2325" s="59"/>
      <c r="D2325" s="59"/>
      <c r="E2325" s="59"/>
      <c r="F2325" s="59"/>
      <c r="G2325" s="59"/>
      <c r="H2325" s="59"/>
      <c r="I2325" s="59"/>
      <c r="J2325" s="59"/>
      <c r="K2325" s="61"/>
      <c r="L2325" s="59"/>
      <c r="M2325" s="60"/>
    </row>
    <row r="2326" spans="2:13" ht="15" x14ac:dyDescent="0.2">
      <c r="B2326" s="285"/>
      <c r="C2326" s="59"/>
      <c r="D2326" s="59"/>
      <c r="E2326" s="59"/>
      <c r="F2326" s="59"/>
      <c r="G2326" s="59"/>
      <c r="H2326" s="59"/>
      <c r="I2326" s="59"/>
      <c r="J2326" s="59"/>
      <c r="K2326" s="61"/>
      <c r="L2326" s="59"/>
      <c r="M2326" s="60"/>
    </row>
    <row r="2327" spans="2:13" ht="15" x14ac:dyDescent="0.2">
      <c r="B2327" s="285"/>
      <c r="C2327" s="59"/>
      <c r="D2327" s="59"/>
      <c r="E2327" s="59"/>
      <c r="F2327" s="59"/>
      <c r="G2327" s="59"/>
      <c r="H2327" s="59"/>
      <c r="I2327" s="59"/>
      <c r="J2327" s="59"/>
      <c r="K2327" s="61"/>
      <c r="L2327" s="59"/>
      <c r="M2327" s="60"/>
    </row>
    <row r="2328" spans="2:13" ht="15" x14ac:dyDescent="0.2">
      <c r="B2328" s="285"/>
      <c r="C2328" s="59"/>
      <c r="D2328" s="59"/>
      <c r="E2328" s="59"/>
      <c r="F2328" s="59"/>
      <c r="G2328" s="59"/>
      <c r="H2328" s="59"/>
      <c r="I2328" s="59"/>
      <c r="J2328" s="59"/>
      <c r="K2328" s="61"/>
      <c r="L2328" s="59"/>
      <c r="M2328" s="60"/>
    </row>
    <row r="2329" spans="2:13" ht="15" x14ac:dyDescent="0.2">
      <c r="B2329" s="285"/>
      <c r="C2329" s="59"/>
      <c r="D2329" s="59"/>
      <c r="E2329" s="59"/>
      <c r="F2329" s="59"/>
      <c r="G2329" s="59"/>
      <c r="H2329" s="59"/>
      <c r="I2329" s="59"/>
      <c r="J2329" s="59"/>
      <c r="K2329" s="61"/>
      <c r="L2329" s="59"/>
      <c r="M2329" s="60"/>
    </row>
    <row r="2330" spans="2:13" ht="15" x14ac:dyDescent="0.2">
      <c r="B2330" s="285"/>
      <c r="C2330" s="59"/>
      <c r="D2330" s="59"/>
      <c r="E2330" s="59"/>
      <c r="F2330" s="59"/>
      <c r="G2330" s="59"/>
      <c r="H2330" s="59"/>
      <c r="I2330" s="59"/>
      <c r="J2330" s="59"/>
      <c r="K2330" s="61"/>
      <c r="L2330" s="59"/>
      <c r="M2330" s="60"/>
    </row>
    <row r="2331" spans="2:13" ht="15" x14ac:dyDescent="0.2">
      <c r="B2331" s="285"/>
      <c r="C2331" s="59"/>
      <c r="D2331" s="59"/>
      <c r="E2331" s="59"/>
      <c r="F2331" s="59"/>
      <c r="G2331" s="59"/>
      <c r="H2331" s="59"/>
      <c r="I2331" s="59"/>
      <c r="J2331" s="59"/>
      <c r="K2331" s="61"/>
      <c r="L2331" s="59"/>
      <c r="M2331" s="60"/>
    </row>
    <row r="2332" spans="2:13" ht="15" x14ac:dyDescent="0.2">
      <c r="B2332" s="285"/>
      <c r="C2332" s="59"/>
      <c r="D2332" s="59"/>
      <c r="E2332" s="59"/>
      <c r="F2332" s="59"/>
      <c r="G2332" s="59"/>
      <c r="H2332" s="59"/>
      <c r="I2332" s="59"/>
      <c r="J2332" s="59"/>
      <c r="K2332" s="61"/>
      <c r="L2332" s="59"/>
      <c r="M2332" s="60"/>
    </row>
    <row r="2333" spans="2:13" ht="15" x14ac:dyDescent="0.2">
      <c r="B2333" s="285"/>
      <c r="C2333" s="59"/>
      <c r="D2333" s="59"/>
      <c r="E2333" s="59"/>
      <c r="F2333" s="59"/>
      <c r="G2333" s="59"/>
      <c r="H2333" s="59"/>
      <c r="I2333" s="59"/>
      <c r="J2333" s="59"/>
      <c r="K2333" s="61"/>
      <c r="L2333" s="59"/>
      <c r="M2333" s="60"/>
    </row>
    <row r="2334" spans="2:13" ht="15" x14ac:dyDescent="0.2">
      <c r="B2334" s="285"/>
      <c r="C2334" s="59"/>
      <c r="D2334" s="59"/>
      <c r="E2334" s="59"/>
      <c r="F2334" s="59"/>
      <c r="G2334" s="59"/>
      <c r="H2334" s="59"/>
      <c r="I2334" s="59"/>
      <c r="J2334" s="59"/>
      <c r="K2334" s="61"/>
      <c r="L2334" s="59"/>
      <c r="M2334" s="60"/>
    </row>
    <row r="2335" spans="2:13" ht="15" x14ac:dyDescent="0.2">
      <c r="B2335" s="285"/>
      <c r="C2335" s="59"/>
      <c r="D2335" s="59"/>
      <c r="E2335" s="59"/>
      <c r="F2335" s="59"/>
      <c r="G2335" s="59"/>
      <c r="H2335" s="59"/>
      <c r="I2335" s="59"/>
      <c r="J2335" s="59"/>
      <c r="K2335" s="61"/>
      <c r="L2335" s="59"/>
      <c r="M2335" s="60"/>
    </row>
    <row r="2336" spans="2:13" ht="15" x14ac:dyDescent="0.2">
      <c r="B2336" s="285"/>
      <c r="C2336" s="59"/>
      <c r="D2336" s="59"/>
      <c r="E2336" s="59"/>
      <c r="F2336" s="59"/>
      <c r="G2336" s="59"/>
      <c r="H2336" s="59"/>
      <c r="I2336" s="59"/>
      <c r="J2336" s="59"/>
      <c r="K2336" s="61"/>
      <c r="L2336" s="59"/>
      <c r="M2336" s="60"/>
    </row>
    <row r="2337" spans="2:13" ht="15" x14ac:dyDescent="0.2">
      <c r="B2337" s="285"/>
      <c r="C2337" s="59"/>
      <c r="D2337" s="59"/>
      <c r="E2337" s="59"/>
      <c r="F2337" s="59"/>
      <c r="G2337" s="59"/>
      <c r="H2337" s="59"/>
      <c r="I2337" s="59"/>
      <c r="J2337" s="59"/>
      <c r="K2337" s="61"/>
      <c r="L2337" s="59"/>
      <c r="M2337" s="60"/>
    </row>
    <row r="2338" spans="2:13" ht="15" x14ac:dyDescent="0.2">
      <c r="B2338" s="285"/>
      <c r="C2338" s="59"/>
      <c r="D2338" s="59"/>
      <c r="E2338" s="59"/>
      <c r="F2338" s="59"/>
      <c r="G2338" s="59"/>
      <c r="H2338" s="59"/>
      <c r="I2338" s="59"/>
      <c r="J2338" s="59"/>
      <c r="K2338" s="61"/>
      <c r="L2338" s="59"/>
      <c r="M2338" s="60"/>
    </row>
    <row r="2339" spans="2:13" ht="15" x14ac:dyDescent="0.2">
      <c r="B2339" s="285"/>
      <c r="C2339" s="59"/>
      <c r="D2339" s="59"/>
      <c r="E2339" s="59"/>
      <c r="F2339" s="59"/>
      <c r="G2339" s="59"/>
      <c r="H2339" s="59"/>
      <c r="I2339" s="59"/>
      <c r="J2339" s="59"/>
      <c r="K2339" s="61"/>
      <c r="L2339" s="59"/>
      <c r="M2339" s="60"/>
    </row>
    <row r="2340" spans="2:13" ht="15" x14ac:dyDescent="0.2">
      <c r="B2340" s="285"/>
      <c r="C2340" s="59"/>
      <c r="D2340" s="59"/>
      <c r="E2340" s="59"/>
      <c r="F2340" s="59"/>
      <c r="G2340" s="59"/>
      <c r="H2340" s="59"/>
      <c r="I2340" s="59"/>
      <c r="J2340" s="59"/>
      <c r="K2340" s="61"/>
      <c r="L2340" s="59"/>
      <c r="M2340" s="60"/>
    </row>
    <row r="2341" spans="2:13" ht="15" x14ac:dyDescent="0.2">
      <c r="B2341" s="285"/>
      <c r="C2341" s="59"/>
      <c r="D2341" s="59"/>
      <c r="E2341" s="59"/>
      <c r="F2341" s="59"/>
      <c r="G2341" s="59"/>
      <c r="H2341" s="59"/>
      <c r="I2341" s="59"/>
      <c r="J2341" s="59"/>
      <c r="K2341" s="61"/>
      <c r="L2341" s="59"/>
      <c r="M2341" s="60"/>
    </row>
    <row r="2342" spans="2:13" ht="15" x14ac:dyDescent="0.2">
      <c r="B2342" s="285"/>
      <c r="C2342" s="59"/>
      <c r="D2342" s="59"/>
      <c r="E2342" s="59"/>
      <c r="F2342" s="59"/>
      <c r="G2342" s="59"/>
      <c r="H2342" s="59"/>
      <c r="I2342" s="59"/>
      <c r="J2342" s="59"/>
      <c r="K2342" s="61"/>
      <c r="L2342" s="59"/>
      <c r="M2342" s="60"/>
    </row>
    <row r="2343" spans="2:13" ht="15" x14ac:dyDescent="0.2">
      <c r="B2343" s="285"/>
      <c r="C2343" s="59"/>
      <c r="D2343" s="59"/>
      <c r="E2343" s="59"/>
      <c r="F2343" s="59"/>
      <c r="G2343" s="59"/>
      <c r="H2343" s="59"/>
      <c r="I2343" s="59"/>
      <c r="J2343" s="59"/>
      <c r="K2343" s="61"/>
      <c r="L2343" s="59"/>
      <c r="M2343" s="60"/>
    </row>
    <row r="2344" spans="2:13" ht="15" x14ac:dyDescent="0.2">
      <c r="B2344" s="285"/>
      <c r="C2344" s="59"/>
      <c r="D2344" s="59"/>
      <c r="E2344" s="59"/>
      <c r="F2344" s="59"/>
      <c r="G2344" s="59"/>
      <c r="H2344" s="59"/>
      <c r="I2344" s="59"/>
      <c r="J2344" s="59"/>
      <c r="K2344" s="61"/>
      <c r="L2344" s="59"/>
      <c r="M2344" s="60"/>
    </row>
    <row r="2345" spans="2:13" ht="15" x14ac:dyDescent="0.2">
      <c r="B2345" s="285"/>
      <c r="C2345" s="59"/>
      <c r="D2345" s="59"/>
      <c r="E2345" s="59"/>
      <c r="F2345" s="59"/>
      <c r="G2345" s="59"/>
      <c r="H2345" s="59"/>
      <c r="I2345" s="59"/>
      <c r="J2345" s="59"/>
      <c r="K2345" s="61"/>
      <c r="L2345" s="59"/>
      <c r="M2345" s="60"/>
    </row>
    <row r="2346" spans="2:13" ht="15" x14ac:dyDescent="0.2">
      <c r="B2346" s="285"/>
      <c r="C2346" s="59"/>
      <c r="D2346" s="59"/>
      <c r="E2346" s="59"/>
      <c r="F2346" s="59"/>
      <c r="G2346" s="59"/>
      <c r="H2346" s="59"/>
      <c r="I2346" s="59"/>
      <c r="J2346" s="59"/>
      <c r="K2346" s="61"/>
      <c r="L2346" s="59"/>
      <c r="M2346" s="60"/>
    </row>
    <row r="2347" spans="2:13" ht="15" x14ac:dyDescent="0.2">
      <c r="B2347" s="285"/>
      <c r="C2347" s="59"/>
      <c r="D2347" s="59"/>
      <c r="E2347" s="59"/>
      <c r="F2347" s="59"/>
      <c r="G2347" s="59"/>
      <c r="H2347" s="59"/>
      <c r="I2347" s="59"/>
      <c r="J2347" s="59"/>
      <c r="K2347" s="61"/>
      <c r="L2347" s="59"/>
      <c r="M2347" s="60"/>
    </row>
    <row r="2348" spans="2:13" ht="15" x14ac:dyDescent="0.2">
      <c r="B2348" s="285"/>
      <c r="C2348" s="59"/>
      <c r="D2348" s="59"/>
      <c r="E2348" s="59"/>
      <c r="F2348" s="59"/>
      <c r="G2348" s="59"/>
      <c r="H2348" s="59"/>
      <c r="I2348" s="59"/>
      <c r="J2348" s="59"/>
      <c r="K2348" s="61"/>
      <c r="L2348" s="59"/>
      <c r="M2348" s="60"/>
    </row>
    <row r="2349" spans="2:13" ht="15" x14ac:dyDescent="0.2">
      <c r="B2349" s="285"/>
      <c r="C2349" s="59"/>
      <c r="D2349" s="59"/>
      <c r="E2349" s="59"/>
      <c r="F2349" s="59"/>
      <c r="G2349" s="59"/>
      <c r="H2349" s="59"/>
      <c r="I2349" s="59"/>
      <c r="J2349" s="59"/>
      <c r="K2349" s="61"/>
      <c r="L2349" s="59"/>
      <c r="M2349" s="60"/>
    </row>
    <row r="2350" spans="2:13" ht="15" x14ac:dyDescent="0.2">
      <c r="B2350" s="285"/>
      <c r="C2350" s="59"/>
      <c r="D2350" s="59"/>
      <c r="E2350" s="59"/>
      <c r="F2350" s="59"/>
      <c r="G2350" s="59"/>
      <c r="H2350" s="59"/>
      <c r="I2350" s="59"/>
      <c r="J2350" s="59"/>
      <c r="K2350" s="61"/>
      <c r="L2350" s="59"/>
      <c r="M2350" s="60"/>
    </row>
    <row r="2351" spans="2:13" ht="15" x14ac:dyDescent="0.2">
      <c r="B2351" s="285"/>
      <c r="C2351" s="59"/>
      <c r="D2351" s="59"/>
      <c r="E2351" s="59"/>
      <c r="F2351" s="59"/>
      <c r="G2351" s="59"/>
      <c r="H2351" s="59"/>
      <c r="I2351" s="59"/>
      <c r="J2351" s="59"/>
      <c r="K2351" s="61"/>
      <c r="L2351" s="59"/>
      <c r="M2351" s="60"/>
    </row>
    <row r="2352" spans="2:13" ht="15" x14ac:dyDescent="0.2">
      <c r="B2352" s="285"/>
      <c r="C2352" s="59"/>
      <c r="D2352" s="59"/>
      <c r="E2352" s="59"/>
      <c r="F2352" s="59"/>
      <c r="G2352" s="59"/>
      <c r="H2352" s="59"/>
      <c r="I2352" s="59"/>
      <c r="J2352" s="59"/>
      <c r="K2352" s="61"/>
      <c r="L2352" s="59"/>
      <c r="M2352" s="60"/>
    </row>
    <row r="2353" spans="2:13" ht="15" x14ac:dyDescent="0.2">
      <c r="B2353" s="285"/>
      <c r="C2353" s="59"/>
      <c r="D2353" s="59"/>
      <c r="E2353" s="59"/>
      <c r="F2353" s="59"/>
      <c r="G2353" s="59"/>
      <c r="H2353" s="59"/>
      <c r="I2353" s="59"/>
      <c r="J2353" s="59"/>
      <c r="K2353" s="61"/>
      <c r="L2353" s="59"/>
      <c r="M2353" s="60"/>
    </row>
    <row r="2354" spans="2:13" ht="15" x14ac:dyDescent="0.2">
      <c r="B2354" s="285"/>
      <c r="C2354" s="59"/>
      <c r="D2354" s="59"/>
      <c r="E2354" s="59"/>
      <c r="F2354" s="59"/>
      <c r="G2354" s="59"/>
      <c r="H2354" s="59"/>
      <c r="I2354" s="59"/>
      <c r="J2354" s="59"/>
      <c r="K2354" s="61"/>
      <c r="L2354" s="59"/>
      <c r="M2354" s="60"/>
    </row>
    <row r="2355" spans="2:13" ht="15" x14ac:dyDescent="0.2">
      <c r="B2355" s="285"/>
      <c r="C2355" s="59"/>
      <c r="D2355" s="59"/>
      <c r="E2355" s="59"/>
      <c r="F2355" s="59"/>
      <c r="G2355" s="59"/>
      <c r="H2355" s="59"/>
      <c r="I2355" s="59"/>
      <c r="J2355" s="59"/>
      <c r="K2355" s="61"/>
      <c r="L2355" s="59"/>
      <c r="M2355" s="60"/>
    </row>
    <row r="2356" spans="2:13" ht="15" x14ac:dyDescent="0.2">
      <c r="B2356" s="285"/>
      <c r="C2356" s="59"/>
      <c r="D2356" s="59"/>
      <c r="E2356" s="59"/>
      <c r="F2356" s="59"/>
      <c r="G2356" s="59"/>
      <c r="H2356" s="59"/>
      <c r="I2356" s="59"/>
      <c r="J2356" s="59"/>
      <c r="K2356" s="61"/>
      <c r="L2356" s="59"/>
      <c r="M2356" s="60"/>
    </row>
    <row r="2357" spans="2:13" ht="15" x14ac:dyDescent="0.2">
      <c r="B2357" s="285"/>
      <c r="C2357" s="59"/>
      <c r="D2357" s="59"/>
      <c r="E2357" s="59"/>
      <c r="F2357" s="59"/>
      <c r="G2357" s="59"/>
      <c r="H2357" s="59"/>
      <c r="I2357" s="59"/>
      <c r="J2357" s="59"/>
      <c r="K2357" s="61"/>
      <c r="L2357" s="59"/>
      <c r="M2357" s="60"/>
    </row>
    <row r="2358" spans="2:13" ht="15" x14ac:dyDescent="0.2">
      <c r="B2358" s="285"/>
      <c r="C2358" s="59"/>
      <c r="D2358" s="59"/>
      <c r="E2358" s="59"/>
      <c r="F2358" s="59"/>
      <c r="G2358" s="59"/>
      <c r="H2358" s="59"/>
      <c r="I2358" s="59"/>
      <c r="J2358" s="59"/>
      <c r="K2358" s="61"/>
      <c r="L2358" s="59"/>
      <c r="M2358" s="60"/>
    </row>
    <row r="2359" spans="2:13" ht="15" x14ac:dyDescent="0.2">
      <c r="B2359" s="285"/>
      <c r="C2359" s="59"/>
      <c r="D2359" s="59"/>
      <c r="E2359" s="59"/>
      <c r="F2359" s="59"/>
      <c r="G2359" s="59"/>
      <c r="H2359" s="59"/>
      <c r="I2359" s="59"/>
      <c r="J2359" s="59"/>
      <c r="K2359" s="61"/>
      <c r="L2359" s="59"/>
      <c r="M2359" s="60"/>
    </row>
    <row r="2360" spans="2:13" ht="15" x14ac:dyDescent="0.2">
      <c r="B2360" s="285"/>
      <c r="C2360" s="59"/>
      <c r="D2360" s="59"/>
      <c r="E2360" s="59"/>
      <c r="F2360" s="59"/>
      <c r="G2360" s="59"/>
      <c r="H2360" s="59"/>
      <c r="I2360" s="59"/>
      <c r="J2360" s="59"/>
      <c r="K2360" s="61"/>
      <c r="L2360" s="59"/>
      <c r="M2360" s="60"/>
    </row>
    <row r="2361" spans="2:13" ht="15" x14ac:dyDescent="0.2">
      <c r="B2361" s="285"/>
      <c r="C2361" s="59"/>
      <c r="D2361" s="59"/>
      <c r="E2361" s="59"/>
      <c r="F2361" s="59"/>
      <c r="G2361" s="59"/>
      <c r="H2361" s="59"/>
      <c r="I2361" s="59"/>
      <c r="J2361" s="59"/>
      <c r="K2361" s="61"/>
      <c r="L2361" s="59"/>
      <c r="M2361" s="60"/>
    </row>
    <row r="2362" spans="2:13" ht="15" x14ac:dyDescent="0.2">
      <c r="B2362" s="285"/>
      <c r="C2362" s="59"/>
      <c r="D2362" s="59"/>
      <c r="E2362" s="59"/>
      <c r="F2362" s="59"/>
      <c r="G2362" s="59"/>
      <c r="H2362" s="59"/>
      <c r="I2362" s="59"/>
      <c r="J2362" s="59"/>
      <c r="K2362" s="61"/>
      <c r="L2362" s="59"/>
      <c r="M2362" s="60"/>
    </row>
    <row r="2363" spans="2:13" ht="15" x14ac:dyDescent="0.2">
      <c r="B2363" s="285"/>
      <c r="C2363" s="59"/>
      <c r="D2363" s="59"/>
      <c r="E2363" s="59"/>
      <c r="F2363" s="59"/>
      <c r="G2363" s="59"/>
      <c r="H2363" s="59"/>
      <c r="I2363" s="59"/>
      <c r="J2363" s="59"/>
      <c r="K2363" s="61"/>
      <c r="L2363" s="59"/>
      <c r="M2363" s="60"/>
    </row>
    <row r="2364" spans="2:13" ht="15" x14ac:dyDescent="0.2">
      <c r="B2364" s="285"/>
      <c r="C2364" s="59"/>
      <c r="D2364" s="59"/>
      <c r="E2364" s="59"/>
      <c r="F2364" s="59"/>
      <c r="G2364" s="59"/>
      <c r="H2364" s="59"/>
      <c r="I2364" s="59"/>
      <c r="J2364" s="59"/>
      <c r="K2364" s="61"/>
      <c r="L2364" s="59"/>
      <c r="M2364" s="60"/>
    </row>
    <row r="2365" spans="2:13" ht="15" x14ac:dyDescent="0.2">
      <c r="B2365" s="285"/>
      <c r="C2365" s="59"/>
      <c r="D2365" s="59"/>
      <c r="E2365" s="59"/>
      <c r="F2365" s="59"/>
      <c r="G2365" s="59"/>
      <c r="H2365" s="59"/>
      <c r="I2365" s="59"/>
      <c r="J2365" s="59"/>
      <c r="K2365" s="61"/>
      <c r="L2365" s="59"/>
      <c r="M2365" s="60"/>
    </row>
    <row r="2366" spans="2:13" ht="15" x14ac:dyDescent="0.2">
      <c r="B2366" s="285"/>
      <c r="C2366" s="59"/>
      <c r="D2366" s="59"/>
      <c r="E2366" s="59"/>
      <c r="F2366" s="59"/>
      <c r="G2366" s="59"/>
      <c r="H2366" s="59"/>
      <c r="I2366" s="59"/>
      <c r="J2366" s="59"/>
      <c r="K2366" s="61"/>
      <c r="L2366" s="59"/>
      <c r="M2366" s="60"/>
    </row>
    <row r="2367" spans="2:13" ht="15" x14ac:dyDescent="0.2">
      <c r="B2367" s="285"/>
      <c r="C2367" s="59"/>
      <c r="D2367" s="59"/>
      <c r="E2367" s="59"/>
      <c r="F2367" s="59"/>
      <c r="G2367" s="59"/>
      <c r="H2367" s="59"/>
      <c r="I2367" s="59"/>
      <c r="J2367" s="59"/>
      <c r="K2367" s="61"/>
      <c r="L2367" s="59"/>
      <c r="M2367" s="60"/>
    </row>
    <row r="2368" spans="2:13" ht="15" x14ac:dyDescent="0.2">
      <c r="B2368" s="285"/>
      <c r="C2368" s="59"/>
      <c r="D2368" s="59"/>
      <c r="E2368" s="59"/>
      <c r="F2368" s="59"/>
      <c r="G2368" s="59"/>
      <c r="H2368" s="59"/>
      <c r="I2368" s="59"/>
      <c r="J2368" s="59"/>
      <c r="K2368" s="61"/>
      <c r="L2368" s="59"/>
      <c r="M2368" s="60"/>
    </row>
    <row r="2369" spans="2:13" ht="15" x14ac:dyDescent="0.2">
      <c r="B2369" s="285"/>
      <c r="C2369" s="59"/>
      <c r="D2369" s="59"/>
      <c r="E2369" s="59"/>
      <c r="F2369" s="59"/>
      <c r="G2369" s="59"/>
      <c r="H2369" s="59"/>
      <c r="I2369" s="59"/>
      <c r="J2369" s="59"/>
      <c r="K2369" s="61"/>
      <c r="L2369" s="59"/>
      <c r="M2369" s="60"/>
    </row>
    <row r="2370" spans="2:13" ht="15" x14ac:dyDescent="0.2">
      <c r="B2370" s="285"/>
      <c r="C2370" s="59"/>
      <c r="D2370" s="59"/>
      <c r="E2370" s="59"/>
      <c r="F2370" s="59"/>
      <c r="G2370" s="59"/>
      <c r="H2370" s="59"/>
      <c r="I2370" s="59"/>
      <c r="J2370" s="59"/>
      <c r="K2370" s="61"/>
      <c r="L2370" s="59"/>
      <c r="M2370" s="60"/>
    </row>
    <row r="2371" spans="2:13" ht="15" x14ac:dyDescent="0.2">
      <c r="B2371" s="285"/>
      <c r="C2371" s="59"/>
      <c r="D2371" s="59"/>
      <c r="E2371" s="59"/>
      <c r="F2371" s="59"/>
      <c r="G2371" s="59"/>
      <c r="H2371" s="59"/>
      <c r="I2371" s="59"/>
      <c r="J2371" s="59"/>
      <c r="K2371" s="61"/>
      <c r="L2371" s="59"/>
      <c r="M2371" s="60"/>
    </row>
    <row r="2372" spans="2:13" ht="15" x14ac:dyDescent="0.2">
      <c r="B2372" s="285"/>
      <c r="C2372" s="59"/>
      <c r="D2372" s="59"/>
      <c r="E2372" s="59"/>
      <c r="F2372" s="59"/>
      <c r="G2372" s="59"/>
      <c r="H2372" s="59"/>
      <c r="I2372" s="59"/>
      <c r="J2372" s="59"/>
      <c r="K2372" s="61"/>
      <c r="L2372" s="59"/>
      <c r="M2372" s="60"/>
    </row>
    <row r="2373" spans="2:13" ht="15" x14ac:dyDescent="0.2">
      <c r="B2373" s="285"/>
      <c r="C2373" s="59"/>
      <c r="D2373" s="59"/>
      <c r="E2373" s="59"/>
      <c r="F2373" s="59"/>
      <c r="G2373" s="59"/>
      <c r="H2373" s="59"/>
      <c r="I2373" s="59"/>
      <c r="J2373" s="59"/>
      <c r="K2373" s="61"/>
      <c r="L2373" s="59"/>
      <c r="M2373" s="60"/>
    </row>
    <row r="2374" spans="2:13" ht="15" x14ac:dyDescent="0.2">
      <c r="B2374" s="285"/>
      <c r="C2374" s="59"/>
      <c r="D2374" s="59"/>
      <c r="E2374" s="59"/>
      <c r="F2374" s="59"/>
      <c r="G2374" s="59"/>
      <c r="H2374" s="59"/>
      <c r="I2374" s="59"/>
      <c r="J2374" s="59"/>
      <c r="K2374" s="61"/>
      <c r="L2374" s="59"/>
      <c r="M2374" s="60"/>
    </row>
    <row r="2375" spans="2:13" ht="15" x14ac:dyDescent="0.2">
      <c r="B2375" s="285"/>
      <c r="C2375" s="59"/>
      <c r="D2375" s="59"/>
      <c r="E2375" s="59"/>
      <c r="F2375" s="59"/>
      <c r="G2375" s="59"/>
      <c r="H2375" s="59"/>
      <c r="I2375" s="59"/>
      <c r="J2375" s="59"/>
      <c r="K2375" s="61"/>
      <c r="L2375" s="59"/>
      <c r="M2375" s="60"/>
    </row>
    <row r="2376" spans="2:13" ht="15" x14ac:dyDescent="0.2">
      <c r="B2376" s="285"/>
      <c r="C2376" s="59"/>
      <c r="D2376" s="59"/>
      <c r="E2376" s="59"/>
      <c r="F2376" s="59"/>
      <c r="G2376" s="59"/>
      <c r="H2376" s="59"/>
      <c r="I2376" s="59"/>
      <c r="J2376" s="59"/>
      <c r="K2376" s="61"/>
      <c r="L2376" s="59"/>
      <c r="M2376" s="60"/>
    </row>
    <row r="2377" spans="2:13" ht="15" x14ac:dyDescent="0.2">
      <c r="B2377" s="285"/>
      <c r="C2377" s="59"/>
      <c r="D2377" s="59"/>
      <c r="E2377" s="59"/>
      <c r="F2377" s="59"/>
      <c r="G2377" s="59"/>
      <c r="H2377" s="59"/>
      <c r="I2377" s="59"/>
      <c r="J2377" s="59"/>
      <c r="K2377" s="61"/>
      <c r="L2377" s="59"/>
      <c r="M2377" s="60"/>
    </row>
    <row r="2378" spans="2:13" ht="15" x14ac:dyDescent="0.2">
      <c r="B2378" s="285"/>
      <c r="C2378" s="59"/>
      <c r="D2378" s="59"/>
      <c r="E2378" s="59"/>
      <c r="F2378" s="59"/>
      <c r="G2378" s="59"/>
      <c r="H2378" s="59"/>
      <c r="I2378" s="59"/>
      <c r="J2378" s="59"/>
      <c r="K2378" s="61"/>
      <c r="L2378" s="59"/>
      <c r="M2378" s="60"/>
    </row>
    <row r="2379" spans="2:13" ht="15" x14ac:dyDescent="0.2">
      <c r="B2379" s="285"/>
      <c r="C2379" s="59"/>
      <c r="D2379" s="59"/>
      <c r="E2379" s="59"/>
      <c r="F2379" s="59"/>
      <c r="G2379" s="59"/>
      <c r="H2379" s="59"/>
      <c r="I2379" s="59"/>
      <c r="J2379" s="59"/>
      <c r="K2379" s="61"/>
      <c r="L2379" s="59"/>
      <c r="M2379" s="60"/>
    </row>
    <row r="2380" spans="2:13" ht="15" x14ac:dyDescent="0.2">
      <c r="B2380" s="285"/>
      <c r="C2380" s="59"/>
      <c r="D2380" s="59"/>
      <c r="E2380" s="59"/>
      <c r="F2380" s="59"/>
      <c r="G2380" s="59"/>
      <c r="H2380" s="59"/>
      <c r="I2380" s="59"/>
      <c r="J2380" s="59"/>
      <c r="K2380" s="61"/>
      <c r="L2380" s="59"/>
      <c r="M2380" s="60"/>
    </row>
    <row r="2381" spans="2:13" ht="15" x14ac:dyDescent="0.2">
      <c r="B2381" s="285"/>
      <c r="C2381" s="59"/>
      <c r="D2381" s="59"/>
      <c r="E2381" s="59"/>
      <c r="F2381" s="59"/>
      <c r="G2381" s="59"/>
      <c r="H2381" s="59"/>
      <c r="I2381" s="59"/>
      <c r="J2381" s="59"/>
      <c r="K2381" s="61"/>
      <c r="L2381" s="59"/>
      <c r="M2381" s="60"/>
    </row>
    <row r="2382" spans="2:13" ht="15" x14ac:dyDescent="0.2">
      <c r="B2382" s="285"/>
      <c r="C2382" s="59"/>
      <c r="D2382" s="59"/>
      <c r="E2382" s="59"/>
      <c r="F2382" s="59"/>
      <c r="G2382" s="59"/>
      <c r="H2382" s="59"/>
      <c r="I2382" s="59"/>
      <c r="J2382" s="59"/>
      <c r="K2382" s="61"/>
      <c r="L2382" s="59"/>
      <c r="M2382" s="60"/>
    </row>
    <row r="2383" spans="2:13" ht="15" x14ac:dyDescent="0.2">
      <c r="B2383" s="285"/>
      <c r="C2383" s="59"/>
      <c r="D2383" s="59"/>
      <c r="E2383" s="59"/>
      <c r="F2383" s="59"/>
      <c r="G2383" s="59"/>
      <c r="H2383" s="59"/>
      <c r="I2383" s="59"/>
      <c r="J2383" s="59"/>
      <c r="K2383" s="61"/>
      <c r="L2383" s="59"/>
      <c r="M2383" s="60"/>
    </row>
    <row r="2384" spans="2:13" ht="15" x14ac:dyDescent="0.2">
      <c r="B2384" s="285"/>
      <c r="C2384" s="59"/>
      <c r="D2384" s="59"/>
      <c r="E2384" s="59"/>
      <c r="F2384" s="59"/>
      <c r="G2384" s="59"/>
      <c r="H2384" s="59"/>
      <c r="I2384" s="59"/>
      <c r="J2384" s="59"/>
      <c r="K2384" s="61"/>
      <c r="L2384" s="59"/>
      <c r="M2384" s="60"/>
    </row>
    <row r="2385" spans="2:13" ht="15" x14ac:dyDescent="0.2">
      <c r="B2385" s="285"/>
      <c r="C2385" s="59"/>
      <c r="D2385" s="59"/>
      <c r="E2385" s="59"/>
      <c r="F2385" s="59"/>
      <c r="G2385" s="59"/>
      <c r="H2385" s="59"/>
      <c r="I2385" s="59"/>
      <c r="J2385" s="59"/>
      <c r="K2385" s="61"/>
      <c r="L2385" s="59"/>
      <c r="M2385" s="60"/>
    </row>
    <row r="2386" spans="2:13" ht="15" x14ac:dyDescent="0.2">
      <c r="B2386" s="285"/>
      <c r="C2386" s="59"/>
      <c r="D2386" s="59"/>
      <c r="E2386" s="59"/>
      <c r="F2386" s="59"/>
      <c r="G2386" s="59"/>
      <c r="H2386" s="59"/>
      <c r="I2386" s="59"/>
      <c r="J2386" s="59"/>
      <c r="K2386" s="61"/>
      <c r="L2386" s="59"/>
      <c r="M2386" s="60"/>
    </row>
    <row r="2387" spans="2:13" ht="15" x14ac:dyDescent="0.2">
      <c r="B2387" s="285"/>
      <c r="C2387" s="59"/>
      <c r="D2387" s="59"/>
      <c r="E2387" s="59"/>
      <c r="F2387" s="59"/>
      <c r="G2387" s="59"/>
      <c r="H2387" s="59"/>
      <c r="I2387" s="59"/>
      <c r="J2387" s="59"/>
      <c r="K2387" s="61"/>
      <c r="L2387" s="59"/>
      <c r="M2387" s="60"/>
    </row>
    <row r="2388" spans="2:13" ht="15" x14ac:dyDescent="0.2">
      <c r="B2388" s="285"/>
      <c r="C2388" s="59"/>
      <c r="D2388" s="59"/>
      <c r="E2388" s="59"/>
      <c r="F2388" s="59"/>
      <c r="G2388" s="59"/>
      <c r="H2388" s="59"/>
      <c r="I2388" s="59"/>
      <c r="J2388" s="59"/>
      <c r="K2388" s="61"/>
      <c r="L2388" s="59"/>
      <c r="M2388" s="60"/>
    </row>
    <row r="2389" spans="2:13" ht="15" x14ac:dyDescent="0.2">
      <c r="B2389" s="285"/>
      <c r="C2389" s="59"/>
      <c r="D2389" s="59"/>
      <c r="E2389" s="59"/>
      <c r="F2389" s="59"/>
      <c r="G2389" s="59"/>
      <c r="H2389" s="59"/>
      <c r="I2389" s="59"/>
      <c r="J2389" s="59"/>
      <c r="K2389" s="61"/>
      <c r="L2389" s="59"/>
      <c r="M2389" s="60"/>
    </row>
    <row r="2390" spans="2:13" ht="15" x14ac:dyDescent="0.2">
      <c r="B2390" s="285"/>
      <c r="C2390" s="59"/>
      <c r="D2390" s="59"/>
      <c r="E2390" s="59"/>
      <c r="F2390" s="59"/>
      <c r="G2390" s="59"/>
      <c r="H2390" s="59"/>
      <c r="I2390" s="59"/>
      <c r="J2390" s="59"/>
      <c r="K2390" s="61"/>
      <c r="L2390" s="59"/>
      <c r="M2390" s="60"/>
    </row>
    <row r="2391" spans="2:13" ht="15" x14ac:dyDescent="0.2">
      <c r="B2391" s="285"/>
      <c r="C2391" s="59"/>
      <c r="D2391" s="59"/>
      <c r="E2391" s="59"/>
      <c r="F2391" s="59"/>
      <c r="G2391" s="59"/>
      <c r="H2391" s="59"/>
      <c r="I2391" s="59"/>
      <c r="J2391" s="59"/>
      <c r="K2391" s="61"/>
      <c r="L2391" s="59"/>
      <c r="M2391" s="60"/>
    </row>
    <row r="2392" spans="2:13" ht="15" x14ac:dyDescent="0.2">
      <c r="B2392" s="285"/>
      <c r="C2392" s="59"/>
      <c r="D2392" s="59"/>
      <c r="E2392" s="59"/>
      <c r="F2392" s="59"/>
      <c r="G2392" s="59"/>
      <c r="H2392" s="59"/>
      <c r="I2392" s="59"/>
      <c r="J2392" s="59"/>
      <c r="K2392" s="61"/>
      <c r="L2392" s="59"/>
      <c r="M2392" s="60"/>
    </row>
    <row r="2393" spans="2:13" ht="15" x14ac:dyDescent="0.2">
      <c r="B2393" s="285"/>
      <c r="C2393" s="59"/>
      <c r="D2393" s="59"/>
      <c r="E2393" s="59"/>
      <c r="F2393" s="59"/>
      <c r="G2393" s="59"/>
      <c r="H2393" s="59"/>
      <c r="I2393" s="59"/>
      <c r="J2393" s="59"/>
      <c r="K2393" s="61"/>
      <c r="L2393" s="59"/>
      <c r="M2393" s="60"/>
    </row>
    <row r="2394" spans="2:13" ht="15" x14ac:dyDescent="0.2">
      <c r="B2394" s="285"/>
      <c r="C2394" s="59"/>
      <c r="D2394" s="59"/>
      <c r="E2394" s="59"/>
      <c r="F2394" s="59"/>
      <c r="G2394" s="59"/>
      <c r="H2394" s="59"/>
      <c r="I2394" s="59"/>
      <c r="J2394" s="59"/>
      <c r="K2394" s="61"/>
      <c r="L2394" s="59"/>
      <c r="M2394" s="60"/>
    </row>
    <row r="2395" spans="2:13" ht="15" x14ac:dyDescent="0.2">
      <c r="B2395" s="285"/>
      <c r="C2395" s="59"/>
      <c r="D2395" s="59"/>
      <c r="E2395" s="59"/>
      <c r="F2395" s="59"/>
      <c r="G2395" s="59"/>
      <c r="H2395" s="59"/>
      <c r="I2395" s="59"/>
      <c r="J2395" s="59"/>
      <c r="K2395" s="61"/>
      <c r="L2395" s="59"/>
      <c r="M2395" s="60"/>
    </row>
    <row r="2396" spans="2:13" ht="15" x14ac:dyDescent="0.2">
      <c r="B2396" s="285"/>
      <c r="C2396" s="59"/>
      <c r="D2396" s="59"/>
      <c r="E2396" s="59"/>
      <c r="F2396" s="59"/>
      <c r="G2396" s="59"/>
      <c r="H2396" s="59"/>
      <c r="I2396" s="59"/>
      <c r="J2396" s="59"/>
      <c r="K2396" s="61"/>
      <c r="L2396" s="59"/>
      <c r="M2396" s="60"/>
    </row>
    <row r="2397" spans="2:13" ht="15" x14ac:dyDescent="0.2">
      <c r="B2397" s="285"/>
      <c r="C2397" s="59"/>
      <c r="D2397" s="59"/>
      <c r="E2397" s="59"/>
      <c r="F2397" s="59"/>
      <c r="G2397" s="59"/>
      <c r="H2397" s="59"/>
      <c r="I2397" s="59"/>
      <c r="J2397" s="59"/>
      <c r="K2397" s="61"/>
      <c r="L2397" s="59"/>
      <c r="M2397" s="60"/>
    </row>
    <row r="2398" spans="2:13" ht="15" x14ac:dyDescent="0.2">
      <c r="B2398" s="285"/>
      <c r="C2398" s="59"/>
      <c r="D2398" s="59"/>
      <c r="E2398" s="59"/>
      <c r="F2398" s="59"/>
      <c r="G2398" s="59"/>
      <c r="H2398" s="59"/>
      <c r="I2398" s="59"/>
      <c r="J2398" s="59"/>
      <c r="K2398" s="61"/>
      <c r="L2398" s="59"/>
      <c r="M2398" s="60"/>
    </row>
    <row r="2399" spans="2:13" ht="15" x14ac:dyDescent="0.2">
      <c r="B2399" s="285"/>
      <c r="C2399" s="59"/>
      <c r="D2399" s="59"/>
      <c r="E2399" s="59"/>
      <c r="F2399" s="59"/>
      <c r="G2399" s="59"/>
      <c r="H2399" s="59"/>
      <c r="I2399" s="59"/>
      <c r="J2399" s="59"/>
      <c r="K2399" s="61"/>
      <c r="L2399" s="59"/>
      <c r="M2399" s="60"/>
    </row>
    <row r="2400" spans="2:13" ht="15" x14ac:dyDescent="0.2">
      <c r="B2400" s="285"/>
      <c r="C2400" s="59"/>
      <c r="D2400" s="59"/>
      <c r="E2400" s="59"/>
      <c r="F2400" s="59"/>
      <c r="G2400" s="59"/>
      <c r="H2400" s="59"/>
      <c r="I2400" s="59"/>
      <c r="J2400" s="59"/>
      <c r="K2400" s="61"/>
      <c r="L2400" s="59"/>
      <c r="M2400" s="60"/>
    </row>
    <row r="2401" spans="2:13" ht="15" x14ac:dyDescent="0.2">
      <c r="B2401" s="285"/>
      <c r="C2401" s="59"/>
      <c r="D2401" s="59"/>
      <c r="E2401" s="59"/>
      <c r="F2401" s="59"/>
      <c r="G2401" s="59"/>
      <c r="H2401" s="59"/>
      <c r="I2401" s="59"/>
      <c r="J2401" s="59"/>
      <c r="K2401" s="61"/>
      <c r="L2401" s="59"/>
      <c r="M2401" s="60"/>
    </row>
    <row r="2402" spans="2:13" ht="15" x14ac:dyDescent="0.2">
      <c r="B2402" s="285"/>
      <c r="C2402" s="59"/>
      <c r="D2402" s="59"/>
      <c r="E2402" s="59"/>
      <c r="F2402" s="59"/>
      <c r="G2402" s="59"/>
      <c r="H2402" s="59"/>
      <c r="I2402" s="59"/>
      <c r="J2402" s="59"/>
      <c r="K2402" s="61"/>
      <c r="L2402" s="59"/>
      <c r="M2402" s="60"/>
    </row>
    <row r="2403" spans="2:13" ht="15" x14ac:dyDescent="0.2">
      <c r="B2403" s="285"/>
      <c r="C2403" s="59"/>
      <c r="D2403" s="59"/>
      <c r="E2403" s="59"/>
      <c r="F2403" s="59"/>
      <c r="G2403" s="59"/>
      <c r="H2403" s="59"/>
      <c r="I2403" s="59"/>
      <c r="J2403" s="59"/>
      <c r="K2403" s="61"/>
      <c r="L2403" s="59"/>
      <c r="M2403" s="60"/>
    </row>
    <row r="2404" spans="2:13" ht="15" x14ac:dyDescent="0.2">
      <c r="B2404" s="285"/>
      <c r="C2404" s="59"/>
      <c r="D2404" s="59"/>
      <c r="E2404" s="59"/>
      <c r="F2404" s="59"/>
      <c r="G2404" s="59"/>
      <c r="H2404" s="59"/>
      <c r="I2404" s="59"/>
      <c r="J2404" s="59"/>
      <c r="K2404" s="61"/>
      <c r="L2404" s="59"/>
      <c r="M2404" s="60"/>
    </row>
    <row r="2405" spans="2:13" ht="15" x14ac:dyDescent="0.2">
      <c r="B2405" s="285"/>
      <c r="C2405" s="59"/>
      <c r="D2405" s="59"/>
      <c r="E2405" s="59"/>
      <c r="F2405" s="59"/>
      <c r="G2405" s="59"/>
      <c r="H2405" s="59"/>
      <c r="I2405" s="59"/>
      <c r="J2405" s="59"/>
      <c r="K2405" s="61"/>
      <c r="L2405" s="59"/>
      <c r="M2405" s="60"/>
    </row>
    <row r="2406" spans="2:13" ht="15" x14ac:dyDescent="0.2">
      <c r="B2406" s="285"/>
      <c r="C2406" s="59"/>
      <c r="D2406" s="59"/>
      <c r="E2406" s="59"/>
      <c r="F2406" s="59"/>
      <c r="G2406" s="59"/>
      <c r="H2406" s="59"/>
      <c r="I2406" s="59"/>
      <c r="J2406" s="59"/>
      <c r="K2406" s="61"/>
      <c r="L2406" s="59"/>
      <c r="M2406" s="60"/>
    </row>
    <row r="2407" spans="2:13" ht="15" x14ac:dyDescent="0.2">
      <c r="B2407" s="285"/>
      <c r="C2407" s="59"/>
      <c r="D2407" s="59"/>
      <c r="E2407" s="59"/>
      <c r="F2407" s="59"/>
      <c r="G2407" s="59"/>
      <c r="H2407" s="59"/>
      <c r="I2407" s="59"/>
      <c r="J2407" s="59"/>
      <c r="K2407" s="61"/>
      <c r="L2407" s="59"/>
      <c r="M2407" s="60"/>
    </row>
    <row r="2408" spans="2:13" ht="15" x14ac:dyDescent="0.2">
      <c r="B2408" s="285"/>
      <c r="C2408" s="59"/>
      <c r="D2408" s="59"/>
      <c r="E2408" s="59"/>
      <c r="F2408" s="59"/>
      <c r="G2408" s="59"/>
      <c r="H2408" s="59"/>
      <c r="I2408" s="59"/>
      <c r="J2408" s="59"/>
      <c r="K2408" s="61"/>
      <c r="L2408" s="59"/>
      <c r="M2408" s="60"/>
    </row>
    <row r="2409" spans="2:13" ht="15" x14ac:dyDescent="0.2">
      <c r="B2409" s="285"/>
      <c r="C2409" s="59"/>
      <c r="D2409" s="59"/>
      <c r="E2409" s="59"/>
      <c r="F2409" s="59"/>
      <c r="G2409" s="59"/>
      <c r="H2409" s="59"/>
      <c r="I2409" s="59"/>
      <c r="J2409" s="59"/>
      <c r="K2409" s="61"/>
      <c r="L2409" s="59"/>
      <c r="M2409" s="60"/>
    </row>
    <row r="2410" spans="2:13" ht="15" x14ac:dyDescent="0.2">
      <c r="B2410" s="285"/>
      <c r="C2410" s="59"/>
      <c r="D2410" s="59"/>
      <c r="E2410" s="59"/>
      <c r="F2410" s="59"/>
      <c r="G2410" s="59"/>
      <c r="H2410" s="59"/>
      <c r="I2410" s="59"/>
      <c r="J2410" s="59"/>
      <c r="K2410" s="61"/>
      <c r="L2410" s="59"/>
      <c r="M2410" s="60"/>
    </row>
    <row r="2411" spans="2:13" ht="15" x14ac:dyDescent="0.2">
      <c r="B2411" s="285"/>
      <c r="C2411" s="59"/>
      <c r="D2411" s="59"/>
      <c r="E2411" s="59"/>
      <c r="F2411" s="59"/>
      <c r="G2411" s="59"/>
      <c r="H2411" s="59"/>
      <c r="I2411" s="59"/>
      <c r="J2411" s="59"/>
      <c r="K2411" s="61"/>
      <c r="L2411" s="59"/>
      <c r="M2411" s="60"/>
    </row>
    <row r="2412" spans="2:13" ht="15" x14ac:dyDescent="0.2">
      <c r="B2412" s="285"/>
      <c r="C2412" s="59"/>
      <c r="D2412" s="59"/>
      <c r="E2412" s="59"/>
      <c r="F2412" s="59"/>
      <c r="G2412" s="59"/>
      <c r="H2412" s="59"/>
      <c r="I2412" s="59"/>
      <c r="J2412" s="59"/>
      <c r="K2412" s="61"/>
      <c r="L2412" s="59"/>
      <c r="M2412" s="60"/>
    </row>
    <row r="2413" spans="2:13" ht="15" x14ac:dyDescent="0.2">
      <c r="B2413" s="285"/>
      <c r="C2413" s="59"/>
      <c r="D2413" s="59"/>
      <c r="E2413" s="59"/>
      <c r="F2413" s="59"/>
      <c r="G2413" s="59"/>
      <c r="H2413" s="59"/>
      <c r="I2413" s="59"/>
      <c r="J2413" s="59"/>
      <c r="K2413" s="61"/>
      <c r="L2413" s="59"/>
      <c r="M2413" s="60"/>
    </row>
    <row r="2414" spans="2:13" ht="15" x14ac:dyDescent="0.2">
      <c r="B2414" s="285"/>
      <c r="C2414" s="59"/>
      <c r="D2414" s="59"/>
      <c r="E2414" s="59"/>
      <c r="F2414" s="59"/>
      <c r="G2414" s="59"/>
      <c r="H2414" s="59"/>
      <c r="I2414" s="59"/>
      <c r="J2414" s="59"/>
      <c r="K2414" s="61"/>
      <c r="L2414" s="59"/>
      <c r="M2414" s="60"/>
    </row>
    <row r="2415" spans="2:13" ht="15" x14ac:dyDescent="0.2">
      <c r="B2415" s="285"/>
      <c r="C2415" s="59"/>
      <c r="D2415" s="59"/>
      <c r="E2415" s="59"/>
      <c r="F2415" s="59"/>
      <c r="G2415" s="59"/>
      <c r="H2415" s="59"/>
      <c r="I2415" s="59"/>
      <c r="J2415" s="59"/>
      <c r="K2415" s="61"/>
      <c r="L2415" s="59"/>
      <c r="M2415" s="60"/>
    </row>
    <row r="2416" spans="2:13" ht="15" x14ac:dyDescent="0.2">
      <c r="B2416" s="285"/>
      <c r="C2416" s="59"/>
      <c r="D2416" s="59"/>
      <c r="E2416" s="59"/>
      <c r="F2416" s="59"/>
      <c r="G2416" s="59"/>
      <c r="H2416" s="59"/>
      <c r="I2416" s="59"/>
      <c r="J2416" s="59"/>
      <c r="K2416" s="61"/>
      <c r="L2416" s="59"/>
      <c r="M2416" s="60"/>
    </row>
    <row r="2417" spans="2:13" ht="15" x14ac:dyDescent="0.2">
      <c r="B2417" s="285"/>
      <c r="C2417" s="59"/>
      <c r="D2417" s="59"/>
      <c r="E2417" s="59"/>
      <c r="F2417" s="59"/>
      <c r="G2417" s="59"/>
      <c r="H2417" s="59"/>
      <c r="I2417" s="59"/>
      <c r="J2417" s="59"/>
      <c r="K2417" s="61"/>
      <c r="L2417" s="59"/>
      <c r="M2417" s="60"/>
    </row>
    <row r="2418" spans="2:13" ht="15" x14ac:dyDescent="0.2">
      <c r="B2418" s="285"/>
      <c r="C2418" s="59"/>
      <c r="D2418" s="59"/>
      <c r="E2418" s="59"/>
      <c r="F2418" s="59"/>
      <c r="G2418" s="59"/>
      <c r="H2418" s="59"/>
      <c r="I2418" s="59"/>
      <c r="J2418" s="59"/>
      <c r="K2418" s="61"/>
      <c r="L2418" s="59"/>
      <c r="M2418" s="60"/>
    </row>
    <row r="2419" spans="2:13" ht="15" x14ac:dyDescent="0.2">
      <c r="B2419" s="285"/>
      <c r="C2419" s="59"/>
      <c r="D2419" s="59"/>
      <c r="E2419" s="59"/>
      <c r="F2419" s="59"/>
      <c r="G2419" s="59"/>
      <c r="H2419" s="59"/>
      <c r="I2419" s="59"/>
      <c r="J2419" s="59"/>
      <c r="K2419" s="61"/>
      <c r="L2419" s="59"/>
      <c r="M2419" s="60"/>
    </row>
    <row r="2420" spans="2:13" ht="15" x14ac:dyDescent="0.2">
      <c r="B2420" s="285"/>
      <c r="C2420" s="59"/>
      <c r="D2420" s="59"/>
      <c r="E2420" s="59"/>
      <c r="F2420" s="59"/>
      <c r="G2420" s="59"/>
      <c r="H2420" s="59"/>
      <c r="I2420" s="59"/>
      <c r="J2420" s="59"/>
      <c r="K2420" s="61"/>
      <c r="L2420" s="59"/>
      <c r="M2420" s="60"/>
    </row>
    <row r="2421" spans="2:13" ht="15" x14ac:dyDescent="0.2">
      <c r="B2421" s="285"/>
      <c r="C2421" s="59"/>
      <c r="D2421" s="59"/>
      <c r="E2421" s="59"/>
      <c r="F2421" s="59"/>
      <c r="G2421" s="59"/>
      <c r="H2421" s="59"/>
      <c r="I2421" s="59"/>
      <c r="J2421" s="59"/>
      <c r="K2421" s="61"/>
      <c r="L2421" s="59"/>
      <c r="M2421" s="60"/>
    </row>
    <row r="2422" spans="2:13" ht="15" x14ac:dyDescent="0.2">
      <c r="B2422" s="285"/>
      <c r="C2422" s="59"/>
      <c r="D2422" s="59"/>
      <c r="E2422" s="59"/>
      <c r="F2422" s="59"/>
      <c r="G2422" s="59"/>
      <c r="H2422" s="59"/>
      <c r="I2422" s="59"/>
      <c r="J2422" s="59"/>
      <c r="K2422" s="61"/>
      <c r="L2422" s="59"/>
      <c r="M2422" s="60"/>
    </row>
    <row r="2423" spans="2:13" ht="15" x14ac:dyDescent="0.2">
      <c r="B2423" s="285"/>
      <c r="C2423" s="59"/>
      <c r="D2423" s="59"/>
      <c r="E2423" s="59"/>
      <c r="F2423" s="59"/>
      <c r="G2423" s="59"/>
      <c r="H2423" s="59"/>
      <c r="I2423" s="59"/>
      <c r="J2423" s="59"/>
      <c r="K2423" s="61"/>
      <c r="L2423" s="59"/>
      <c r="M2423" s="60"/>
    </row>
    <row r="2424" spans="2:13" ht="15" x14ac:dyDescent="0.2">
      <c r="B2424" s="285"/>
      <c r="C2424" s="59"/>
      <c r="D2424" s="59"/>
      <c r="E2424" s="59"/>
      <c r="F2424" s="59"/>
      <c r="G2424" s="59"/>
      <c r="H2424" s="59"/>
      <c r="I2424" s="59"/>
      <c r="J2424" s="59"/>
      <c r="K2424" s="61"/>
      <c r="L2424" s="59"/>
      <c r="M2424" s="60"/>
    </row>
    <row r="2425" spans="2:13" ht="15" x14ac:dyDescent="0.2">
      <c r="B2425" s="285"/>
      <c r="C2425" s="59"/>
      <c r="D2425" s="59"/>
      <c r="E2425" s="59"/>
      <c r="F2425" s="59"/>
      <c r="G2425" s="59"/>
      <c r="H2425" s="59"/>
      <c r="I2425" s="59"/>
      <c r="J2425" s="59"/>
      <c r="K2425" s="61"/>
      <c r="L2425" s="59"/>
      <c r="M2425" s="60"/>
    </row>
    <row r="2426" spans="2:13" ht="15" x14ac:dyDescent="0.2">
      <c r="B2426" s="285"/>
      <c r="C2426" s="59"/>
      <c r="D2426" s="59"/>
      <c r="E2426" s="59"/>
      <c r="F2426" s="59"/>
      <c r="G2426" s="59"/>
      <c r="H2426" s="59"/>
      <c r="I2426" s="59"/>
      <c r="J2426" s="59"/>
      <c r="K2426" s="61"/>
      <c r="L2426" s="59"/>
      <c r="M2426" s="60"/>
    </row>
    <row r="2427" spans="2:13" ht="15" x14ac:dyDescent="0.2">
      <c r="B2427" s="285"/>
      <c r="C2427" s="59"/>
      <c r="D2427" s="59"/>
      <c r="E2427" s="59"/>
      <c r="F2427" s="59"/>
      <c r="G2427" s="59"/>
      <c r="H2427" s="59"/>
      <c r="I2427" s="59"/>
      <c r="J2427" s="59"/>
      <c r="K2427" s="61"/>
      <c r="L2427" s="59"/>
      <c r="M2427" s="60"/>
    </row>
    <row r="2428" spans="2:13" ht="15" x14ac:dyDescent="0.2">
      <c r="B2428" s="285"/>
      <c r="C2428" s="59"/>
      <c r="D2428" s="59"/>
      <c r="E2428" s="59"/>
      <c r="F2428" s="59"/>
      <c r="G2428" s="59"/>
      <c r="H2428" s="59"/>
      <c r="I2428" s="59"/>
      <c r="J2428" s="59"/>
      <c r="K2428" s="61"/>
      <c r="L2428" s="59"/>
      <c r="M2428" s="60"/>
    </row>
    <row r="2429" spans="2:13" ht="15" x14ac:dyDescent="0.2">
      <c r="B2429" s="285"/>
      <c r="C2429" s="59"/>
      <c r="D2429" s="59"/>
      <c r="E2429" s="59"/>
      <c r="F2429" s="59"/>
      <c r="G2429" s="59"/>
      <c r="H2429" s="59"/>
      <c r="I2429" s="59"/>
      <c r="J2429" s="59"/>
      <c r="K2429" s="61"/>
      <c r="L2429" s="59"/>
      <c r="M2429" s="60"/>
    </row>
    <row r="2430" spans="2:13" ht="15" x14ac:dyDescent="0.2">
      <c r="B2430" s="285"/>
      <c r="C2430" s="59"/>
      <c r="D2430" s="59"/>
      <c r="E2430" s="59"/>
      <c r="F2430" s="59"/>
      <c r="G2430" s="59"/>
      <c r="H2430" s="59"/>
      <c r="I2430" s="59"/>
      <c r="J2430" s="59"/>
      <c r="K2430" s="61"/>
      <c r="L2430" s="59"/>
      <c r="M2430" s="60"/>
    </row>
    <row r="2431" spans="2:13" ht="15" x14ac:dyDescent="0.2">
      <c r="B2431" s="285"/>
      <c r="C2431" s="59"/>
      <c r="D2431" s="59"/>
      <c r="E2431" s="59"/>
      <c r="F2431" s="59"/>
      <c r="G2431" s="59"/>
      <c r="H2431" s="59"/>
      <c r="I2431" s="59"/>
      <c r="J2431" s="59"/>
      <c r="K2431" s="61"/>
      <c r="L2431" s="59"/>
      <c r="M2431" s="60"/>
    </row>
    <row r="2432" spans="2:13" ht="15" x14ac:dyDescent="0.2">
      <c r="B2432" s="285"/>
      <c r="C2432" s="59"/>
      <c r="D2432" s="59"/>
      <c r="E2432" s="59"/>
      <c r="F2432" s="59"/>
      <c r="G2432" s="59"/>
      <c r="H2432" s="59"/>
      <c r="I2432" s="59"/>
      <c r="J2432" s="59"/>
      <c r="K2432" s="61"/>
      <c r="L2432" s="59"/>
      <c r="M2432" s="60"/>
    </row>
    <row r="2433" spans="2:13" ht="15" x14ac:dyDescent="0.2">
      <c r="B2433" s="285"/>
      <c r="C2433" s="59"/>
      <c r="D2433" s="59"/>
      <c r="E2433" s="59"/>
      <c r="F2433" s="59"/>
      <c r="G2433" s="59"/>
      <c r="H2433" s="59"/>
      <c r="I2433" s="59"/>
      <c r="J2433" s="59"/>
      <c r="K2433" s="61"/>
      <c r="L2433" s="59"/>
      <c r="M2433" s="60"/>
    </row>
    <row r="2434" spans="2:13" ht="15" x14ac:dyDescent="0.2">
      <c r="B2434" s="285"/>
      <c r="C2434" s="59"/>
      <c r="D2434" s="59"/>
      <c r="E2434" s="59"/>
      <c r="F2434" s="59"/>
      <c r="G2434" s="59"/>
      <c r="H2434" s="59"/>
      <c r="I2434" s="59"/>
      <c r="J2434" s="59"/>
      <c r="K2434" s="61"/>
      <c r="L2434" s="59"/>
      <c r="M2434" s="60"/>
    </row>
    <row r="2435" spans="2:13" ht="15" x14ac:dyDescent="0.2">
      <c r="B2435" s="285"/>
      <c r="C2435" s="59"/>
      <c r="D2435" s="59"/>
      <c r="E2435" s="59"/>
      <c r="F2435" s="59"/>
      <c r="G2435" s="59"/>
      <c r="H2435" s="59"/>
      <c r="I2435" s="59"/>
      <c r="J2435" s="59"/>
      <c r="K2435" s="61"/>
      <c r="L2435" s="59"/>
      <c r="M2435" s="60"/>
    </row>
    <row r="2436" spans="2:13" ht="15" x14ac:dyDescent="0.2">
      <c r="B2436" s="285"/>
      <c r="C2436" s="59"/>
      <c r="D2436" s="59"/>
      <c r="E2436" s="59"/>
      <c r="F2436" s="59"/>
      <c r="G2436" s="59"/>
      <c r="H2436" s="59"/>
      <c r="I2436" s="59"/>
      <c r="J2436" s="59"/>
      <c r="K2436" s="61"/>
      <c r="L2436" s="59"/>
      <c r="M2436" s="60"/>
    </row>
    <row r="2437" spans="2:13" ht="15" x14ac:dyDescent="0.2">
      <c r="B2437" s="285"/>
      <c r="C2437" s="59"/>
      <c r="D2437" s="59"/>
      <c r="E2437" s="59"/>
      <c r="F2437" s="59"/>
      <c r="G2437" s="59"/>
      <c r="H2437" s="59"/>
      <c r="I2437" s="59"/>
      <c r="J2437" s="59"/>
      <c r="K2437" s="61"/>
      <c r="L2437" s="59"/>
      <c r="M2437" s="60"/>
    </row>
    <row r="2438" spans="2:13" ht="15" x14ac:dyDescent="0.2">
      <c r="B2438" s="285"/>
      <c r="C2438" s="59"/>
      <c r="D2438" s="59"/>
      <c r="E2438" s="59"/>
      <c r="F2438" s="59"/>
      <c r="G2438" s="59"/>
      <c r="H2438" s="59"/>
      <c r="I2438" s="59"/>
      <c r="J2438" s="59"/>
      <c r="K2438" s="61"/>
      <c r="L2438" s="59"/>
      <c r="M2438" s="60"/>
    </row>
    <row r="2439" spans="2:13" ht="15" x14ac:dyDescent="0.2">
      <c r="B2439" s="285"/>
      <c r="C2439" s="59"/>
      <c r="D2439" s="59"/>
      <c r="E2439" s="59"/>
      <c r="F2439" s="59"/>
      <c r="G2439" s="59"/>
      <c r="H2439" s="59"/>
      <c r="I2439" s="59"/>
      <c r="J2439" s="59"/>
      <c r="K2439" s="61"/>
      <c r="L2439" s="59"/>
      <c r="M2439" s="60"/>
    </row>
    <row r="2440" spans="2:13" ht="15" x14ac:dyDescent="0.2">
      <c r="B2440" s="285"/>
      <c r="C2440" s="59"/>
      <c r="D2440" s="59"/>
      <c r="E2440" s="59"/>
      <c r="F2440" s="59"/>
      <c r="G2440" s="59"/>
      <c r="H2440" s="59"/>
      <c r="I2440" s="59"/>
      <c r="J2440" s="59"/>
      <c r="K2440" s="61"/>
      <c r="L2440" s="59"/>
      <c r="M2440" s="60"/>
    </row>
    <row r="2441" spans="2:13" ht="15" x14ac:dyDescent="0.2">
      <c r="B2441" s="285"/>
      <c r="C2441" s="59"/>
      <c r="D2441" s="59"/>
      <c r="E2441" s="59"/>
      <c r="F2441" s="59"/>
      <c r="G2441" s="59"/>
      <c r="H2441" s="59"/>
      <c r="I2441" s="59"/>
      <c r="J2441" s="59"/>
      <c r="K2441" s="61"/>
      <c r="L2441" s="59"/>
      <c r="M2441" s="60"/>
    </row>
    <row r="2442" spans="2:13" ht="15" x14ac:dyDescent="0.2">
      <c r="B2442" s="285"/>
      <c r="C2442" s="59"/>
      <c r="D2442" s="59"/>
      <c r="E2442" s="59"/>
      <c r="F2442" s="59"/>
      <c r="G2442" s="59"/>
      <c r="H2442" s="59"/>
      <c r="I2442" s="59"/>
      <c r="J2442" s="59"/>
      <c r="K2442" s="61"/>
      <c r="L2442" s="59"/>
      <c r="M2442" s="60"/>
    </row>
    <row r="2443" spans="2:13" ht="15" x14ac:dyDescent="0.2">
      <c r="B2443" s="285"/>
      <c r="C2443" s="59"/>
      <c r="D2443" s="59"/>
      <c r="E2443" s="59"/>
      <c r="F2443" s="59"/>
      <c r="G2443" s="59"/>
      <c r="H2443" s="59"/>
      <c r="I2443" s="59"/>
      <c r="J2443" s="59"/>
      <c r="K2443" s="61"/>
      <c r="L2443" s="59"/>
      <c r="M2443" s="60"/>
    </row>
    <row r="2444" spans="2:13" ht="15" x14ac:dyDescent="0.2">
      <c r="B2444" s="285"/>
      <c r="C2444" s="59"/>
      <c r="D2444" s="59"/>
      <c r="E2444" s="59"/>
      <c r="F2444" s="59"/>
      <c r="G2444" s="59"/>
      <c r="H2444" s="59"/>
      <c r="I2444" s="59"/>
      <c r="J2444" s="59"/>
      <c r="K2444" s="61"/>
      <c r="L2444" s="59"/>
      <c r="M2444" s="60"/>
    </row>
    <row r="2445" spans="2:13" ht="15" x14ac:dyDescent="0.2">
      <c r="B2445" s="285"/>
      <c r="C2445" s="59"/>
      <c r="D2445" s="59"/>
      <c r="E2445" s="59"/>
      <c r="F2445" s="59"/>
      <c r="G2445" s="59"/>
      <c r="H2445" s="59"/>
      <c r="I2445" s="59"/>
      <c r="J2445" s="59"/>
      <c r="K2445" s="61"/>
      <c r="L2445" s="59"/>
      <c r="M2445" s="60"/>
    </row>
    <row r="2446" spans="2:13" ht="15" x14ac:dyDescent="0.2">
      <c r="B2446" s="285"/>
      <c r="C2446" s="59"/>
      <c r="D2446" s="59"/>
      <c r="E2446" s="59"/>
      <c r="F2446" s="59"/>
      <c r="G2446" s="59"/>
      <c r="H2446" s="59"/>
      <c r="I2446" s="59"/>
      <c r="J2446" s="59"/>
      <c r="K2446" s="61"/>
      <c r="L2446" s="59"/>
      <c r="M2446" s="60"/>
    </row>
    <row r="2447" spans="2:13" ht="15" x14ac:dyDescent="0.2">
      <c r="B2447" s="285"/>
      <c r="C2447" s="59"/>
      <c r="D2447" s="59"/>
      <c r="E2447" s="59"/>
      <c r="F2447" s="59"/>
      <c r="G2447" s="59"/>
      <c r="H2447" s="59"/>
      <c r="I2447" s="59"/>
      <c r="J2447" s="59"/>
      <c r="K2447" s="61"/>
      <c r="L2447" s="59"/>
      <c r="M2447" s="60"/>
    </row>
    <row r="2448" spans="2:13" ht="15" x14ac:dyDescent="0.2">
      <c r="B2448" s="285"/>
      <c r="C2448" s="59"/>
      <c r="D2448" s="59"/>
      <c r="E2448" s="59"/>
      <c r="F2448" s="59"/>
      <c r="G2448" s="59"/>
      <c r="H2448" s="59"/>
      <c r="I2448" s="59"/>
      <c r="J2448" s="59"/>
      <c r="K2448" s="61"/>
      <c r="L2448" s="59"/>
      <c r="M2448" s="60"/>
    </row>
    <row r="2449" spans="2:13" ht="15" x14ac:dyDescent="0.2">
      <c r="B2449" s="285"/>
      <c r="C2449" s="59"/>
      <c r="D2449" s="59"/>
      <c r="E2449" s="59"/>
      <c r="F2449" s="59"/>
      <c r="G2449" s="59"/>
      <c r="H2449" s="59"/>
      <c r="I2449" s="59"/>
      <c r="J2449" s="59"/>
      <c r="K2449" s="61"/>
      <c r="L2449" s="59"/>
      <c r="M2449" s="60"/>
    </row>
    <row r="2450" spans="2:13" ht="15" x14ac:dyDescent="0.2">
      <c r="B2450" s="285"/>
      <c r="C2450" s="59"/>
      <c r="D2450" s="59"/>
      <c r="E2450" s="59"/>
      <c r="F2450" s="59"/>
      <c r="G2450" s="59"/>
      <c r="H2450" s="59"/>
      <c r="I2450" s="59"/>
      <c r="J2450" s="59"/>
      <c r="K2450" s="61"/>
      <c r="L2450" s="59"/>
      <c r="M2450" s="60"/>
    </row>
    <row r="2451" spans="2:13" ht="15" x14ac:dyDescent="0.2">
      <c r="B2451" s="285"/>
      <c r="C2451" s="59"/>
      <c r="D2451" s="59"/>
      <c r="E2451" s="59"/>
      <c r="F2451" s="59"/>
      <c r="G2451" s="59"/>
      <c r="H2451" s="59"/>
      <c r="I2451" s="59"/>
      <c r="J2451" s="59"/>
      <c r="K2451" s="61"/>
      <c r="L2451" s="59"/>
      <c r="M2451" s="60"/>
    </row>
    <row r="2452" spans="2:13" ht="15" x14ac:dyDescent="0.2">
      <c r="B2452" s="285"/>
      <c r="C2452" s="59"/>
      <c r="D2452" s="59"/>
      <c r="E2452" s="59"/>
      <c r="F2452" s="59"/>
      <c r="G2452" s="59"/>
      <c r="H2452" s="59"/>
      <c r="I2452" s="59"/>
      <c r="J2452" s="59"/>
      <c r="K2452" s="61"/>
      <c r="L2452" s="59"/>
      <c r="M2452" s="60"/>
    </row>
    <row r="2453" spans="2:13" ht="15" x14ac:dyDescent="0.2">
      <c r="B2453" s="285"/>
      <c r="C2453" s="59"/>
      <c r="D2453" s="59"/>
      <c r="E2453" s="59"/>
      <c r="F2453" s="59"/>
      <c r="G2453" s="59"/>
      <c r="H2453" s="59"/>
      <c r="I2453" s="59"/>
      <c r="J2453" s="59"/>
      <c r="K2453" s="61"/>
      <c r="L2453" s="59"/>
      <c r="M2453" s="60"/>
    </row>
    <row r="2454" spans="2:13" ht="15" x14ac:dyDescent="0.2">
      <c r="B2454" s="285"/>
      <c r="C2454" s="59"/>
      <c r="D2454" s="59"/>
      <c r="E2454" s="59"/>
      <c r="F2454" s="59"/>
      <c r="G2454" s="59"/>
      <c r="H2454" s="59"/>
      <c r="I2454" s="59"/>
      <c r="J2454" s="59"/>
      <c r="K2454" s="61"/>
      <c r="L2454" s="59"/>
      <c r="M2454" s="60"/>
    </row>
    <row r="2455" spans="2:13" ht="15" x14ac:dyDescent="0.2">
      <c r="B2455" s="285"/>
      <c r="C2455" s="59"/>
      <c r="D2455" s="59"/>
      <c r="E2455" s="59"/>
      <c r="F2455" s="59"/>
      <c r="G2455" s="59"/>
      <c r="H2455" s="59"/>
      <c r="I2455" s="59"/>
      <c r="J2455" s="59"/>
      <c r="K2455" s="61"/>
      <c r="L2455" s="59"/>
      <c r="M2455" s="60"/>
    </row>
    <row r="2456" spans="2:13" ht="15" x14ac:dyDescent="0.2">
      <c r="B2456" s="285"/>
      <c r="C2456" s="59"/>
      <c r="D2456" s="59"/>
      <c r="E2456" s="59"/>
      <c r="F2456" s="59"/>
      <c r="G2456" s="59"/>
      <c r="H2456" s="59"/>
      <c r="I2456" s="59"/>
      <c r="J2456" s="59"/>
      <c r="K2456" s="61"/>
      <c r="L2456" s="59"/>
      <c r="M2456" s="60"/>
    </row>
    <row r="2457" spans="2:13" ht="15" x14ac:dyDescent="0.2">
      <c r="B2457" s="285"/>
      <c r="C2457" s="59"/>
      <c r="D2457" s="59"/>
      <c r="E2457" s="59"/>
      <c r="F2457" s="59"/>
      <c r="G2457" s="59"/>
      <c r="H2457" s="59"/>
      <c r="I2457" s="59"/>
      <c r="J2457" s="59"/>
      <c r="K2457" s="61"/>
      <c r="L2457" s="59"/>
      <c r="M2457" s="60"/>
    </row>
    <row r="2458" spans="2:13" ht="15" x14ac:dyDescent="0.2">
      <c r="B2458" s="285"/>
      <c r="C2458" s="59"/>
      <c r="D2458" s="59"/>
      <c r="E2458" s="59"/>
      <c r="F2458" s="59"/>
      <c r="G2458" s="59"/>
      <c r="H2458" s="59"/>
      <c r="I2458" s="59"/>
      <c r="J2458" s="59"/>
      <c r="K2458" s="61"/>
      <c r="L2458" s="59"/>
      <c r="M2458" s="60"/>
    </row>
    <row r="2459" spans="2:13" ht="15" x14ac:dyDescent="0.2">
      <c r="B2459" s="285"/>
      <c r="C2459" s="59"/>
      <c r="D2459" s="59"/>
      <c r="E2459" s="59"/>
      <c r="F2459" s="59"/>
      <c r="G2459" s="59"/>
      <c r="H2459" s="59"/>
      <c r="I2459" s="59"/>
      <c r="J2459" s="59"/>
      <c r="K2459" s="61"/>
      <c r="L2459" s="59"/>
      <c r="M2459" s="60"/>
    </row>
    <row r="2460" spans="2:13" ht="15" x14ac:dyDescent="0.2">
      <c r="B2460" s="285"/>
      <c r="C2460" s="59"/>
      <c r="D2460" s="59"/>
      <c r="E2460" s="59"/>
      <c r="F2460" s="59"/>
      <c r="G2460" s="59"/>
      <c r="H2460" s="59"/>
      <c r="I2460" s="59"/>
      <c r="J2460" s="59"/>
      <c r="K2460" s="61"/>
      <c r="L2460" s="59"/>
      <c r="M2460" s="60"/>
    </row>
    <row r="2461" spans="2:13" ht="15" x14ac:dyDescent="0.2">
      <c r="B2461" s="285"/>
      <c r="C2461" s="59"/>
      <c r="D2461" s="59"/>
      <c r="E2461" s="59"/>
      <c r="F2461" s="59"/>
      <c r="G2461" s="59"/>
      <c r="H2461" s="59"/>
      <c r="I2461" s="59"/>
      <c r="J2461" s="59"/>
      <c r="K2461" s="61"/>
      <c r="L2461" s="59"/>
      <c r="M2461" s="60"/>
    </row>
    <row r="2462" spans="2:13" ht="15" x14ac:dyDescent="0.2">
      <c r="B2462" s="285"/>
      <c r="C2462" s="59"/>
      <c r="D2462" s="59"/>
      <c r="E2462" s="59"/>
      <c r="F2462" s="59"/>
      <c r="G2462" s="59"/>
      <c r="H2462" s="59"/>
      <c r="I2462" s="59"/>
      <c r="J2462" s="59"/>
      <c r="K2462" s="61"/>
      <c r="L2462" s="59"/>
      <c r="M2462" s="60"/>
    </row>
    <row r="2463" spans="2:13" ht="15" x14ac:dyDescent="0.2">
      <c r="B2463" s="285"/>
      <c r="C2463" s="59"/>
      <c r="D2463" s="59"/>
      <c r="E2463" s="59"/>
      <c r="F2463" s="59"/>
      <c r="G2463" s="59"/>
      <c r="H2463" s="59"/>
      <c r="I2463" s="59"/>
      <c r="J2463" s="59"/>
      <c r="K2463" s="61"/>
      <c r="L2463" s="59"/>
      <c r="M2463" s="60"/>
    </row>
    <row r="2464" spans="2:13" ht="15" x14ac:dyDescent="0.2">
      <c r="B2464" s="285"/>
      <c r="C2464" s="59"/>
      <c r="D2464" s="59"/>
      <c r="E2464" s="59"/>
      <c r="F2464" s="59"/>
      <c r="G2464" s="59"/>
      <c r="H2464" s="59"/>
      <c r="I2464" s="59"/>
      <c r="J2464" s="59"/>
      <c r="K2464" s="61"/>
      <c r="L2464" s="59"/>
      <c r="M2464" s="60"/>
    </row>
    <row r="2465" spans="2:13" ht="15" x14ac:dyDescent="0.2">
      <c r="B2465" s="285"/>
      <c r="C2465" s="59"/>
      <c r="D2465" s="59"/>
      <c r="E2465" s="59"/>
      <c r="F2465" s="59"/>
      <c r="G2465" s="59"/>
      <c r="H2465" s="59"/>
      <c r="I2465" s="59"/>
      <c r="J2465" s="59"/>
      <c r="K2465" s="61"/>
      <c r="L2465" s="59"/>
      <c r="M2465" s="60"/>
    </row>
    <row r="2466" spans="2:13" ht="15" x14ac:dyDescent="0.2">
      <c r="B2466" s="285"/>
      <c r="C2466" s="59"/>
      <c r="D2466" s="59"/>
      <c r="E2466" s="59"/>
      <c r="F2466" s="59"/>
      <c r="G2466" s="59"/>
      <c r="H2466" s="59"/>
      <c r="I2466" s="59"/>
      <c r="J2466" s="59"/>
      <c r="K2466" s="61"/>
      <c r="L2466" s="59"/>
      <c r="M2466" s="60"/>
    </row>
    <row r="2467" spans="2:13" ht="15" x14ac:dyDescent="0.2">
      <c r="B2467" s="285"/>
      <c r="C2467" s="59"/>
      <c r="D2467" s="59"/>
      <c r="E2467" s="59"/>
      <c r="F2467" s="59"/>
      <c r="G2467" s="59"/>
      <c r="H2467" s="59"/>
      <c r="I2467" s="59"/>
      <c r="J2467" s="59"/>
      <c r="K2467" s="61"/>
      <c r="L2467" s="59"/>
      <c r="M2467" s="60"/>
    </row>
    <row r="2468" spans="2:13" ht="15" x14ac:dyDescent="0.2">
      <c r="B2468" s="285"/>
      <c r="C2468" s="59"/>
      <c r="D2468" s="59"/>
      <c r="E2468" s="59"/>
      <c r="F2468" s="59"/>
      <c r="G2468" s="59"/>
      <c r="H2468" s="59"/>
      <c r="I2468" s="59"/>
      <c r="J2468" s="59"/>
      <c r="K2468" s="61"/>
      <c r="L2468" s="59"/>
      <c r="M2468" s="60"/>
    </row>
    <row r="2469" spans="2:13" ht="15" x14ac:dyDescent="0.2">
      <c r="B2469" s="285"/>
      <c r="C2469" s="59"/>
      <c r="D2469" s="59"/>
      <c r="E2469" s="59"/>
      <c r="F2469" s="59"/>
      <c r="G2469" s="59"/>
      <c r="H2469" s="59"/>
      <c r="I2469" s="59"/>
      <c r="J2469" s="59"/>
      <c r="K2469" s="61"/>
      <c r="L2469" s="59"/>
      <c r="M2469" s="60"/>
    </row>
    <row r="2470" spans="2:13" ht="15" x14ac:dyDescent="0.2">
      <c r="B2470" s="285"/>
      <c r="C2470" s="59"/>
      <c r="D2470" s="59"/>
      <c r="E2470" s="59"/>
      <c r="F2470" s="59"/>
      <c r="G2470" s="59"/>
      <c r="H2470" s="59"/>
      <c r="I2470" s="59"/>
      <c r="J2470" s="59"/>
      <c r="K2470" s="61"/>
      <c r="L2470" s="59"/>
      <c r="M2470" s="60"/>
    </row>
    <row r="2471" spans="2:13" ht="15" x14ac:dyDescent="0.2">
      <c r="B2471" s="285"/>
      <c r="C2471" s="59"/>
      <c r="D2471" s="59"/>
      <c r="E2471" s="59"/>
      <c r="F2471" s="59"/>
      <c r="G2471" s="59"/>
      <c r="H2471" s="59"/>
      <c r="I2471" s="59"/>
      <c r="J2471" s="59"/>
      <c r="K2471" s="61"/>
      <c r="L2471" s="59"/>
      <c r="M2471" s="60"/>
    </row>
    <row r="2472" spans="2:13" ht="15" x14ac:dyDescent="0.2">
      <c r="B2472" s="285"/>
      <c r="C2472" s="59"/>
      <c r="D2472" s="59"/>
      <c r="E2472" s="59"/>
      <c r="F2472" s="59"/>
      <c r="G2472" s="59"/>
      <c r="H2472" s="59"/>
      <c r="I2472" s="59"/>
      <c r="J2472" s="59"/>
      <c r="K2472" s="61"/>
      <c r="L2472" s="59"/>
      <c r="M2472" s="60"/>
    </row>
    <row r="2473" spans="2:13" ht="15" x14ac:dyDescent="0.2">
      <c r="B2473" s="285"/>
      <c r="C2473" s="59"/>
      <c r="D2473" s="59"/>
      <c r="E2473" s="59"/>
      <c r="F2473" s="59"/>
      <c r="G2473" s="59"/>
      <c r="H2473" s="59"/>
      <c r="I2473" s="59"/>
      <c r="J2473" s="59"/>
      <c r="K2473" s="61"/>
      <c r="L2473" s="59"/>
      <c r="M2473" s="60"/>
    </row>
    <row r="2474" spans="2:13" ht="15" x14ac:dyDescent="0.2">
      <c r="B2474" s="285"/>
      <c r="C2474" s="59"/>
      <c r="D2474" s="59"/>
      <c r="E2474" s="59"/>
      <c r="F2474" s="59"/>
      <c r="G2474" s="59"/>
      <c r="H2474" s="59"/>
      <c r="I2474" s="59"/>
      <c r="J2474" s="59"/>
      <c r="K2474" s="61"/>
      <c r="L2474" s="59"/>
      <c r="M2474" s="60"/>
    </row>
    <row r="2475" spans="2:13" ht="15" x14ac:dyDescent="0.2">
      <c r="B2475" s="285"/>
      <c r="C2475" s="59"/>
      <c r="D2475" s="59"/>
      <c r="E2475" s="59"/>
      <c r="F2475" s="59"/>
      <c r="G2475" s="59"/>
      <c r="H2475" s="59"/>
      <c r="I2475" s="59"/>
      <c r="J2475" s="59"/>
      <c r="K2475" s="61"/>
      <c r="L2475" s="59"/>
      <c r="M2475" s="60"/>
    </row>
    <row r="2476" spans="2:13" ht="15" x14ac:dyDescent="0.2">
      <c r="B2476" s="285"/>
      <c r="C2476" s="59"/>
      <c r="D2476" s="59"/>
      <c r="E2476" s="59"/>
      <c r="F2476" s="59"/>
      <c r="G2476" s="59"/>
      <c r="H2476" s="59"/>
      <c r="I2476" s="59"/>
      <c r="J2476" s="59"/>
      <c r="K2476" s="61"/>
      <c r="L2476" s="59"/>
      <c r="M2476" s="60"/>
    </row>
    <row r="2477" spans="2:13" ht="15" x14ac:dyDescent="0.2">
      <c r="B2477" s="285"/>
      <c r="C2477" s="59"/>
      <c r="D2477" s="59"/>
      <c r="E2477" s="59"/>
      <c r="F2477" s="59"/>
      <c r="G2477" s="59"/>
      <c r="H2477" s="59"/>
      <c r="I2477" s="59"/>
      <c r="J2477" s="59"/>
      <c r="K2477" s="61"/>
      <c r="L2477" s="59"/>
      <c r="M2477" s="60"/>
    </row>
    <row r="2478" spans="2:13" ht="15" x14ac:dyDescent="0.2">
      <c r="B2478" s="285"/>
      <c r="C2478" s="59"/>
      <c r="D2478" s="59"/>
      <c r="E2478" s="59"/>
      <c r="F2478" s="59"/>
      <c r="G2478" s="59"/>
      <c r="H2478" s="59"/>
      <c r="I2478" s="59"/>
      <c r="J2478" s="59"/>
      <c r="K2478" s="61"/>
      <c r="L2478" s="59"/>
      <c r="M2478" s="60"/>
    </row>
    <row r="2479" spans="2:13" ht="15" x14ac:dyDescent="0.2">
      <c r="B2479" s="285"/>
      <c r="C2479" s="59"/>
      <c r="D2479" s="59"/>
      <c r="E2479" s="59"/>
      <c r="F2479" s="59"/>
      <c r="G2479" s="59"/>
      <c r="H2479" s="59"/>
      <c r="I2479" s="59"/>
      <c r="J2479" s="59"/>
      <c r="K2479" s="61"/>
      <c r="L2479" s="59"/>
      <c r="M2479" s="60"/>
    </row>
    <row r="2480" spans="2:13" ht="15" x14ac:dyDescent="0.2">
      <c r="B2480" s="285"/>
      <c r="C2480" s="59"/>
      <c r="D2480" s="59"/>
      <c r="E2480" s="59"/>
      <c r="F2480" s="59"/>
      <c r="G2480" s="59"/>
      <c r="H2480" s="59"/>
      <c r="I2480" s="59"/>
      <c r="J2480" s="59"/>
      <c r="K2480" s="61"/>
      <c r="L2480" s="59"/>
      <c r="M2480" s="60"/>
    </row>
    <row r="2481" spans="2:13" ht="15" x14ac:dyDescent="0.2">
      <c r="B2481" s="285"/>
      <c r="C2481" s="59"/>
      <c r="D2481" s="59"/>
      <c r="E2481" s="59"/>
      <c r="F2481" s="59"/>
      <c r="G2481" s="59"/>
      <c r="H2481" s="59"/>
      <c r="I2481" s="59"/>
      <c r="J2481" s="59"/>
      <c r="K2481" s="61"/>
      <c r="L2481" s="59"/>
      <c r="M2481" s="60"/>
    </row>
    <row r="2482" spans="2:13" ht="15" x14ac:dyDescent="0.2">
      <c r="B2482" s="285"/>
      <c r="C2482" s="59"/>
      <c r="D2482" s="59"/>
      <c r="E2482" s="59"/>
      <c r="F2482" s="59"/>
      <c r="G2482" s="59"/>
      <c r="H2482" s="59"/>
      <c r="I2482" s="59"/>
      <c r="J2482" s="59"/>
      <c r="K2482" s="61"/>
      <c r="L2482" s="59"/>
      <c r="M2482" s="60"/>
    </row>
    <row r="2483" spans="2:13" ht="15" x14ac:dyDescent="0.2">
      <c r="B2483" s="285"/>
      <c r="C2483" s="59"/>
      <c r="D2483" s="59"/>
      <c r="E2483" s="59"/>
      <c r="F2483" s="59"/>
      <c r="G2483" s="59"/>
      <c r="H2483" s="59"/>
      <c r="I2483" s="59"/>
      <c r="J2483" s="59"/>
      <c r="K2483" s="61"/>
      <c r="L2483" s="59"/>
      <c r="M2483" s="60"/>
    </row>
    <row r="2484" spans="2:13" ht="15" x14ac:dyDescent="0.2">
      <c r="B2484" s="285"/>
      <c r="C2484" s="59"/>
      <c r="D2484" s="59"/>
      <c r="E2484" s="59"/>
      <c r="F2484" s="59"/>
      <c r="G2484" s="59"/>
      <c r="H2484" s="59"/>
      <c r="I2484" s="59"/>
      <c r="J2484" s="59"/>
      <c r="K2484" s="61"/>
      <c r="L2484" s="59"/>
      <c r="M2484" s="60"/>
    </row>
    <row r="2485" spans="2:13" ht="15" x14ac:dyDescent="0.2">
      <c r="B2485" s="285"/>
      <c r="C2485" s="59"/>
      <c r="D2485" s="59"/>
      <c r="E2485" s="59"/>
      <c r="F2485" s="59"/>
      <c r="G2485" s="59"/>
      <c r="H2485" s="59"/>
      <c r="I2485" s="59"/>
      <c r="J2485" s="59"/>
      <c r="K2485" s="61"/>
      <c r="L2485" s="59"/>
      <c r="M2485" s="60"/>
    </row>
    <row r="2486" spans="2:13" ht="15" x14ac:dyDescent="0.2">
      <c r="B2486" s="285"/>
      <c r="C2486" s="59"/>
      <c r="D2486" s="59"/>
      <c r="E2486" s="59"/>
      <c r="F2486" s="59"/>
      <c r="G2486" s="59"/>
      <c r="H2486" s="59"/>
      <c r="I2486" s="59"/>
      <c r="J2486" s="59"/>
      <c r="K2486" s="61"/>
      <c r="L2486" s="59"/>
      <c r="M2486" s="60"/>
    </row>
    <row r="2487" spans="2:13" ht="15" x14ac:dyDescent="0.2">
      <c r="B2487" s="285"/>
      <c r="C2487" s="59"/>
      <c r="D2487" s="59"/>
      <c r="E2487" s="59"/>
      <c r="F2487" s="59"/>
      <c r="G2487" s="59"/>
      <c r="H2487" s="59"/>
      <c r="I2487" s="59"/>
      <c r="J2487" s="59"/>
      <c r="K2487" s="61"/>
      <c r="L2487" s="59"/>
      <c r="M2487" s="60"/>
    </row>
    <row r="2488" spans="2:13" ht="15" x14ac:dyDescent="0.2">
      <c r="B2488" s="285"/>
      <c r="C2488" s="59"/>
      <c r="D2488" s="59"/>
      <c r="E2488" s="59"/>
      <c r="F2488" s="59"/>
      <c r="G2488" s="59"/>
      <c r="H2488" s="59"/>
      <c r="I2488" s="59"/>
      <c r="J2488" s="59"/>
      <c r="K2488" s="61"/>
      <c r="L2488" s="59"/>
      <c r="M2488" s="60"/>
    </row>
    <row r="2489" spans="2:13" ht="15" x14ac:dyDescent="0.2">
      <c r="B2489" s="285"/>
      <c r="C2489" s="59"/>
      <c r="D2489" s="59"/>
      <c r="E2489" s="59"/>
      <c r="F2489" s="59"/>
      <c r="G2489" s="59"/>
      <c r="H2489" s="59"/>
      <c r="I2489" s="59"/>
      <c r="J2489" s="59"/>
      <c r="K2489" s="61"/>
      <c r="L2489" s="59"/>
      <c r="M2489" s="60"/>
    </row>
    <row r="2490" spans="2:13" ht="15" x14ac:dyDescent="0.2">
      <c r="B2490" s="285"/>
      <c r="C2490" s="59"/>
      <c r="D2490" s="59"/>
      <c r="E2490" s="59"/>
      <c r="F2490" s="59"/>
      <c r="G2490" s="59"/>
      <c r="H2490" s="59"/>
      <c r="I2490" s="59"/>
      <c r="J2490" s="59"/>
      <c r="K2490" s="61"/>
      <c r="L2490" s="59"/>
      <c r="M2490" s="60"/>
    </row>
    <row r="2491" spans="2:13" ht="15" x14ac:dyDescent="0.2">
      <c r="B2491" s="285"/>
      <c r="C2491" s="59"/>
      <c r="D2491" s="59"/>
      <c r="E2491" s="59"/>
      <c r="F2491" s="59"/>
      <c r="G2491" s="59"/>
      <c r="H2491" s="59"/>
      <c r="I2491" s="59"/>
      <c r="J2491" s="59"/>
      <c r="K2491" s="61"/>
      <c r="L2491" s="59"/>
      <c r="M2491" s="60"/>
    </row>
    <row r="2492" spans="2:13" ht="15" x14ac:dyDescent="0.2">
      <c r="B2492" s="285"/>
      <c r="C2492" s="59"/>
      <c r="D2492" s="59"/>
      <c r="E2492" s="59"/>
      <c r="F2492" s="59"/>
      <c r="G2492" s="59"/>
      <c r="H2492" s="59"/>
      <c r="I2492" s="59"/>
      <c r="J2492" s="59"/>
      <c r="K2492" s="61"/>
      <c r="L2492" s="59"/>
      <c r="M2492" s="60"/>
    </row>
    <row r="2493" spans="2:13" ht="15" x14ac:dyDescent="0.2">
      <c r="B2493" s="285"/>
      <c r="C2493" s="59"/>
      <c r="D2493" s="59"/>
      <c r="E2493" s="59"/>
      <c r="F2493" s="59"/>
      <c r="G2493" s="59"/>
      <c r="H2493" s="59"/>
      <c r="I2493" s="59"/>
      <c r="J2493" s="59"/>
      <c r="K2493" s="61"/>
      <c r="L2493" s="59"/>
      <c r="M2493" s="60"/>
    </row>
    <row r="2494" spans="2:13" ht="15" x14ac:dyDescent="0.2">
      <c r="B2494" s="285"/>
      <c r="C2494" s="59"/>
      <c r="D2494" s="59"/>
      <c r="E2494" s="59"/>
      <c r="F2494" s="59"/>
      <c r="G2494" s="59"/>
      <c r="H2494" s="59"/>
      <c r="I2494" s="59"/>
      <c r="J2494" s="59"/>
      <c r="K2494" s="61"/>
      <c r="L2494" s="59"/>
      <c r="M2494" s="60"/>
    </row>
    <row r="2495" spans="2:13" ht="15" x14ac:dyDescent="0.2">
      <c r="B2495" s="285"/>
      <c r="C2495" s="59"/>
      <c r="D2495" s="59"/>
      <c r="E2495" s="59"/>
      <c r="F2495" s="59"/>
      <c r="G2495" s="59"/>
      <c r="H2495" s="59"/>
      <c r="I2495" s="59"/>
      <c r="J2495" s="59"/>
      <c r="K2495" s="61"/>
      <c r="L2495" s="59"/>
      <c r="M2495" s="60"/>
    </row>
    <row r="2496" spans="2:13" ht="15" x14ac:dyDescent="0.2">
      <c r="B2496" s="285"/>
      <c r="C2496" s="59"/>
      <c r="D2496" s="59"/>
      <c r="E2496" s="59"/>
      <c r="F2496" s="59"/>
      <c r="G2496" s="59"/>
      <c r="H2496" s="59"/>
      <c r="I2496" s="59"/>
      <c r="J2496" s="59"/>
      <c r="K2496" s="61"/>
      <c r="L2496" s="59"/>
      <c r="M2496" s="60"/>
    </row>
    <row r="2497" spans="2:13" ht="15" x14ac:dyDescent="0.2">
      <c r="B2497" s="285"/>
      <c r="C2497" s="59"/>
      <c r="D2497" s="59"/>
      <c r="E2497" s="59"/>
      <c r="F2497" s="59"/>
      <c r="G2497" s="59"/>
      <c r="H2497" s="59"/>
      <c r="I2497" s="59"/>
      <c r="J2497" s="59"/>
      <c r="K2497" s="61"/>
      <c r="L2497" s="59"/>
      <c r="M2497" s="60"/>
    </row>
    <row r="2498" spans="2:13" ht="15" x14ac:dyDescent="0.2">
      <c r="B2498" s="285"/>
      <c r="C2498" s="59"/>
      <c r="D2498" s="59"/>
      <c r="E2498" s="59"/>
      <c r="F2498" s="59"/>
      <c r="G2498" s="59"/>
      <c r="H2498" s="59"/>
      <c r="I2498" s="59"/>
      <c r="J2498" s="59"/>
      <c r="K2498" s="61"/>
      <c r="L2498" s="59"/>
      <c r="M2498" s="60"/>
    </row>
    <row r="2499" spans="2:13" ht="15" x14ac:dyDescent="0.2">
      <c r="B2499" s="285"/>
      <c r="C2499" s="59"/>
      <c r="D2499" s="59"/>
      <c r="E2499" s="59"/>
      <c r="F2499" s="59"/>
      <c r="G2499" s="59"/>
      <c r="H2499" s="59"/>
      <c r="I2499" s="59"/>
      <c r="J2499" s="59"/>
      <c r="K2499" s="61"/>
      <c r="L2499" s="59"/>
      <c r="M2499" s="60"/>
    </row>
    <row r="2500" spans="2:13" ht="15" x14ac:dyDescent="0.2">
      <c r="B2500" s="285"/>
      <c r="C2500" s="59"/>
      <c r="D2500" s="59"/>
      <c r="E2500" s="59"/>
      <c r="F2500" s="59"/>
      <c r="G2500" s="59"/>
      <c r="H2500" s="59"/>
      <c r="I2500" s="59"/>
      <c r="J2500" s="59"/>
      <c r="K2500" s="61"/>
      <c r="L2500" s="59"/>
      <c r="M2500" s="60"/>
    </row>
    <row r="2501" spans="2:13" ht="15" x14ac:dyDescent="0.2">
      <c r="B2501" s="285"/>
      <c r="C2501" s="59"/>
      <c r="D2501" s="59"/>
      <c r="E2501" s="59"/>
      <c r="F2501" s="59"/>
      <c r="G2501" s="59"/>
      <c r="H2501" s="59"/>
      <c r="I2501" s="59"/>
      <c r="J2501" s="59"/>
      <c r="K2501" s="61"/>
      <c r="L2501" s="59"/>
      <c r="M2501" s="60"/>
    </row>
    <row r="2502" spans="2:13" ht="15" x14ac:dyDescent="0.2">
      <c r="B2502" s="285"/>
      <c r="C2502" s="59"/>
      <c r="D2502" s="59"/>
      <c r="E2502" s="59"/>
      <c r="F2502" s="59"/>
      <c r="G2502" s="59"/>
      <c r="H2502" s="59"/>
      <c r="I2502" s="59"/>
      <c r="J2502" s="59"/>
      <c r="K2502" s="61"/>
      <c r="L2502" s="59"/>
      <c r="M2502" s="60"/>
    </row>
    <row r="2503" spans="2:13" ht="15" x14ac:dyDescent="0.2">
      <c r="B2503" s="285"/>
      <c r="C2503" s="59"/>
      <c r="D2503" s="59"/>
      <c r="E2503" s="59"/>
      <c r="F2503" s="59"/>
      <c r="G2503" s="59"/>
      <c r="H2503" s="59"/>
      <c r="I2503" s="59"/>
      <c r="J2503" s="59"/>
      <c r="K2503" s="61"/>
      <c r="L2503" s="59"/>
      <c r="M2503" s="60"/>
    </row>
    <row r="2504" spans="2:13" ht="15" x14ac:dyDescent="0.2">
      <c r="B2504" s="285"/>
      <c r="C2504" s="59"/>
      <c r="D2504" s="59"/>
      <c r="E2504" s="59"/>
      <c r="F2504" s="59"/>
      <c r="G2504" s="59"/>
      <c r="H2504" s="59"/>
      <c r="I2504" s="59"/>
      <c r="J2504" s="59"/>
      <c r="K2504" s="61"/>
      <c r="L2504" s="59"/>
      <c r="M2504" s="60"/>
    </row>
    <row r="2505" spans="2:13" ht="15" x14ac:dyDescent="0.2">
      <c r="B2505" s="285"/>
      <c r="C2505" s="59"/>
      <c r="D2505" s="59"/>
      <c r="E2505" s="59"/>
      <c r="F2505" s="59"/>
      <c r="G2505" s="59"/>
      <c r="H2505" s="59"/>
      <c r="I2505" s="59"/>
      <c r="J2505" s="59"/>
      <c r="K2505" s="61"/>
      <c r="L2505" s="59"/>
      <c r="M2505" s="60"/>
    </row>
    <row r="2506" spans="2:13" ht="15" x14ac:dyDescent="0.2">
      <c r="B2506" s="285"/>
      <c r="C2506" s="59"/>
      <c r="D2506" s="59"/>
      <c r="E2506" s="59"/>
      <c r="F2506" s="59"/>
      <c r="G2506" s="59"/>
      <c r="H2506" s="59"/>
      <c r="I2506" s="59"/>
      <c r="J2506" s="59"/>
      <c r="K2506" s="61"/>
      <c r="L2506" s="59"/>
      <c r="M2506" s="60"/>
    </row>
    <row r="2507" spans="2:13" ht="15" x14ac:dyDescent="0.2">
      <c r="B2507" s="285"/>
      <c r="C2507" s="59"/>
      <c r="D2507" s="59"/>
      <c r="E2507" s="59"/>
      <c r="F2507" s="59"/>
      <c r="G2507" s="59"/>
      <c r="H2507" s="59"/>
      <c r="I2507" s="59"/>
      <c r="J2507" s="59"/>
      <c r="K2507" s="61"/>
      <c r="L2507" s="59"/>
      <c r="M2507" s="60"/>
    </row>
    <row r="2508" spans="2:13" ht="15" x14ac:dyDescent="0.2">
      <c r="B2508" s="285"/>
      <c r="C2508" s="59"/>
      <c r="D2508" s="59"/>
      <c r="E2508" s="59"/>
      <c r="F2508" s="59"/>
      <c r="G2508" s="59"/>
      <c r="H2508" s="59"/>
      <c r="I2508" s="59"/>
      <c r="J2508" s="59"/>
      <c r="K2508" s="61"/>
      <c r="L2508" s="59"/>
      <c r="M2508" s="60"/>
    </row>
    <row r="2509" spans="2:13" ht="15" x14ac:dyDescent="0.2">
      <c r="B2509" s="285"/>
      <c r="C2509" s="59"/>
      <c r="D2509" s="59"/>
      <c r="E2509" s="59"/>
      <c r="F2509" s="59"/>
      <c r="G2509" s="59"/>
      <c r="H2509" s="59"/>
      <c r="I2509" s="59"/>
      <c r="J2509" s="59"/>
      <c r="K2509" s="61"/>
      <c r="L2509" s="59"/>
      <c r="M2509" s="60"/>
    </row>
    <row r="2510" spans="2:13" ht="15" x14ac:dyDescent="0.2">
      <c r="B2510" s="285"/>
      <c r="C2510" s="59"/>
      <c r="D2510" s="59"/>
      <c r="E2510" s="59"/>
      <c r="F2510" s="59"/>
      <c r="G2510" s="59"/>
      <c r="H2510" s="59"/>
      <c r="I2510" s="59"/>
      <c r="J2510" s="59"/>
      <c r="K2510" s="61"/>
      <c r="L2510" s="59"/>
      <c r="M2510" s="60"/>
    </row>
    <row r="2511" spans="2:13" ht="15" x14ac:dyDescent="0.2">
      <c r="B2511" s="285"/>
      <c r="C2511" s="59"/>
      <c r="D2511" s="59"/>
      <c r="E2511" s="59"/>
      <c r="F2511" s="59"/>
      <c r="G2511" s="59"/>
      <c r="H2511" s="59"/>
      <c r="I2511" s="59"/>
      <c r="J2511" s="59"/>
      <c r="K2511" s="61"/>
      <c r="L2511" s="59"/>
      <c r="M2511" s="60"/>
    </row>
    <row r="2512" spans="2:13" ht="15" x14ac:dyDescent="0.2">
      <c r="B2512" s="285"/>
      <c r="C2512" s="59"/>
      <c r="D2512" s="59"/>
      <c r="E2512" s="59"/>
      <c r="F2512" s="59"/>
      <c r="G2512" s="59"/>
      <c r="H2512" s="59"/>
      <c r="I2512" s="59"/>
      <c r="J2512" s="59"/>
      <c r="K2512" s="61"/>
      <c r="L2512" s="59"/>
      <c r="M2512" s="60"/>
    </row>
    <row r="2513" spans="2:13" ht="15" x14ac:dyDescent="0.2">
      <c r="B2513" s="285"/>
      <c r="C2513" s="59"/>
      <c r="D2513" s="59"/>
      <c r="E2513" s="59"/>
      <c r="F2513" s="59"/>
      <c r="G2513" s="59"/>
      <c r="H2513" s="59"/>
      <c r="I2513" s="59"/>
      <c r="J2513" s="59"/>
      <c r="K2513" s="61"/>
      <c r="L2513" s="59"/>
      <c r="M2513" s="60"/>
    </row>
    <row r="2514" spans="2:13" ht="15" x14ac:dyDescent="0.2">
      <c r="B2514" s="285"/>
      <c r="C2514" s="59"/>
      <c r="D2514" s="59"/>
      <c r="E2514" s="59"/>
      <c r="F2514" s="59"/>
      <c r="G2514" s="59"/>
      <c r="H2514" s="59"/>
      <c r="I2514" s="59"/>
      <c r="J2514" s="59"/>
      <c r="K2514" s="61"/>
      <c r="L2514" s="59"/>
      <c r="M2514" s="60"/>
    </row>
    <row r="2515" spans="2:13" ht="15" x14ac:dyDescent="0.2">
      <c r="B2515" s="285"/>
      <c r="C2515" s="59"/>
      <c r="D2515" s="59"/>
      <c r="E2515" s="59"/>
      <c r="F2515" s="59"/>
      <c r="G2515" s="59"/>
      <c r="H2515" s="59"/>
      <c r="I2515" s="59"/>
      <c r="J2515" s="59"/>
      <c r="K2515" s="61"/>
      <c r="L2515" s="59"/>
      <c r="M2515" s="60"/>
    </row>
    <row r="2516" spans="2:13" ht="15" x14ac:dyDescent="0.2">
      <c r="B2516" s="285"/>
      <c r="C2516" s="59"/>
      <c r="D2516" s="59"/>
      <c r="E2516" s="59"/>
      <c r="F2516" s="59"/>
      <c r="G2516" s="59"/>
      <c r="H2516" s="59"/>
      <c r="I2516" s="59"/>
      <c r="J2516" s="59"/>
      <c r="K2516" s="61"/>
      <c r="L2516" s="59"/>
      <c r="M2516" s="60"/>
    </row>
    <row r="2517" spans="2:13" ht="15" x14ac:dyDescent="0.2">
      <c r="B2517" s="285"/>
      <c r="C2517" s="59"/>
      <c r="D2517" s="59"/>
      <c r="E2517" s="59"/>
      <c r="F2517" s="59"/>
      <c r="G2517" s="59"/>
      <c r="H2517" s="59"/>
      <c r="I2517" s="59"/>
      <c r="J2517" s="59"/>
      <c r="K2517" s="61"/>
      <c r="L2517" s="59"/>
      <c r="M2517" s="60"/>
    </row>
    <row r="2518" spans="2:13" ht="15" x14ac:dyDescent="0.2">
      <c r="B2518" s="285"/>
      <c r="C2518" s="59"/>
      <c r="D2518" s="59"/>
      <c r="E2518" s="59"/>
      <c r="F2518" s="59"/>
      <c r="G2518" s="59"/>
      <c r="H2518" s="59"/>
      <c r="I2518" s="59"/>
      <c r="J2518" s="59"/>
      <c r="K2518" s="61"/>
      <c r="L2518" s="59"/>
      <c r="M2518" s="60"/>
    </row>
    <row r="2519" spans="2:13" ht="15" x14ac:dyDescent="0.2">
      <c r="B2519" s="285"/>
      <c r="C2519" s="59"/>
      <c r="D2519" s="59"/>
      <c r="E2519" s="59"/>
      <c r="F2519" s="59"/>
      <c r="G2519" s="59"/>
      <c r="H2519" s="59"/>
      <c r="I2519" s="59"/>
      <c r="J2519" s="59"/>
      <c r="K2519" s="61"/>
      <c r="L2519" s="59"/>
      <c r="M2519" s="60"/>
    </row>
    <row r="2520" spans="2:13" ht="15" x14ac:dyDescent="0.2">
      <c r="B2520" s="285"/>
      <c r="C2520" s="59"/>
      <c r="D2520" s="59"/>
      <c r="E2520" s="59"/>
      <c r="F2520" s="59"/>
      <c r="G2520" s="59"/>
      <c r="H2520" s="59"/>
      <c r="I2520" s="59"/>
      <c r="J2520" s="59"/>
      <c r="K2520" s="61"/>
      <c r="L2520" s="59"/>
      <c r="M2520" s="60"/>
    </row>
    <row r="2521" spans="2:13" ht="15" x14ac:dyDescent="0.2">
      <c r="B2521" s="285"/>
      <c r="C2521" s="59"/>
      <c r="D2521" s="59"/>
      <c r="E2521" s="59"/>
      <c r="F2521" s="59"/>
      <c r="G2521" s="59"/>
      <c r="H2521" s="59"/>
      <c r="I2521" s="59"/>
      <c r="J2521" s="59"/>
      <c r="K2521" s="61"/>
      <c r="L2521" s="59"/>
      <c r="M2521" s="60"/>
    </row>
    <row r="2522" spans="2:13" ht="15" x14ac:dyDescent="0.2">
      <c r="B2522" s="285"/>
      <c r="C2522" s="59"/>
      <c r="D2522" s="59"/>
      <c r="E2522" s="59"/>
      <c r="F2522" s="59"/>
      <c r="G2522" s="59"/>
      <c r="H2522" s="59"/>
      <c r="I2522" s="59"/>
      <c r="J2522" s="59"/>
      <c r="K2522" s="61"/>
      <c r="L2522" s="59"/>
      <c r="M2522" s="60"/>
    </row>
    <row r="2523" spans="2:13" ht="15" x14ac:dyDescent="0.2">
      <c r="B2523" s="285"/>
      <c r="C2523" s="59"/>
      <c r="D2523" s="59"/>
      <c r="E2523" s="59"/>
      <c r="F2523" s="59"/>
      <c r="G2523" s="59"/>
      <c r="H2523" s="59"/>
      <c r="I2523" s="59"/>
      <c r="J2523" s="59"/>
      <c r="K2523" s="61"/>
      <c r="L2523" s="59"/>
      <c r="M2523" s="60"/>
    </row>
    <row r="2524" spans="2:13" ht="15" x14ac:dyDescent="0.2">
      <c r="B2524" s="285"/>
      <c r="C2524" s="59"/>
      <c r="D2524" s="59"/>
      <c r="E2524" s="59"/>
      <c r="F2524" s="59"/>
      <c r="G2524" s="59"/>
      <c r="H2524" s="59"/>
      <c r="I2524" s="59"/>
      <c r="J2524" s="59"/>
      <c r="K2524" s="61"/>
      <c r="L2524" s="59"/>
      <c r="M2524" s="60"/>
    </row>
    <row r="2525" spans="2:13" ht="15" x14ac:dyDescent="0.2">
      <c r="B2525" s="285"/>
      <c r="C2525" s="59"/>
      <c r="D2525" s="59"/>
      <c r="E2525" s="59"/>
      <c r="F2525" s="59"/>
      <c r="G2525" s="59"/>
      <c r="H2525" s="59"/>
      <c r="I2525" s="59"/>
      <c r="J2525" s="59"/>
      <c r="K2525" s="61"/>
      <c r="L2525" s="59"/>
      <c r="M2525" s="60"/>
    </row>
    <row r="2526" spans="2:13" ht="15" x14ac:dyDescent="0.2">
      <c r="B2526" s="285"/>
      <c r="C2526" s="59"/>
      <c r="D2526" s="59"/>
      <c r="E2526" s="59"/>
      <c r="F2526" s="59"/>
      <c r="G2526" s="59"/>
      <c r="H2526" s="59"/>
      <c r="I2526" s="59"/>
      <c r="J2526" s="59"/>
      <c r="K2526" s="61"/>
      <c r="L2526" s="59"/>
      <c r="M2526" s="60"/>
    </row>
    <row r="2527" spans="2:13" ht="15" x14ac:dyDescent="0.2">
      <c r="B2527" s="285"/>
      <c r="C2527" s="59"/>
      <c r="D2527" s="59"/>
      <c r="E2527" s="59"/>
      <c r="F2527" s="59"/>
      <c r="G2527" s="59"/>
      <c r="H2527" s="59"/>
      <c r="I2527" s="59"/>
      <c r="J2527" s="59"/>
      <c r="K2527" s="61"/>
      <c r="L2527" s="59"/>
      <c r="M2527" s="60"/>
    </row>
    <row r="2528" spans="2:13" ht="15" x14ac:dyDescent="0.2">
      <c r="B2528" s="285"/>
      <c r="C2528" s="59"/>
      <c r="D2528" s="59"/>
      <c r="E2528" s="59"/>
      <c r="F2528" s="59"/>
      <c r="G2528" s="59"/>
      <c r="H2528" s="59"/>
      <c r="I2528" s="59"/>
      <c r="J2528" s="59"/>
      <c r="K2528" s="61"/>
      <c r="L2528" s="59"/>
      <c r="M2528" s="60"/>
    </row>
    <row r="2529" spans="2:13" ht="15" x14ac:dyDescent="0.2">
      <c r="B2529" s="285"/>
      <c r="C2529" s="59"/>
      <c r="D2529" s="59"/>
      <c r="E2529" s="59"/>
      <c r="F2529" s="59"/>
      <c r="G2529" s="59"/>
      <c r="H2529" s="59"/>
      <c r="I2529" s="59"/>
      <c r="J2529" s="59"/>
      <c r="K2529" s="61"/>
      <c r="L2529" s="59"/>
      <c r="M2529" s="60"/>
    </row>
    <row r="2530" spans="2:13" ht="15" x14ac:dyDescent="0.2">
      <c r="B2530" s="285"/>
      <c r="C2530" s="59"/>
      <c r="D2530" s="59"/>
      <c r="E2530" s="59"/>
      <c r="F2530" s="59"/>
      <c r="G2530" s="59"/>
      <c r="H2530" s="59"/>
      <c r="I2530" s="59"/>
      <c r="J2530" s="59"/>
      <c r="K2530" s="61"/>
      <c r="L2530" s="59"/>
      <c r="M2530" s="60"/>
    </row>
    <row r="2531" spans="2:13" ht="15" x14ac:dyDescent="0.2">
      <c r="B2531" s="285"/>
      <c r="C2531" s="59"/>
      <c r="D2531" s="59"/>
      <c r="E2531" s="59"/>
      <c r="F2531" s="59"/>
      <c r="G2531" s="59"/>
      <c r="H2531" s="59"/>
      <c r="I2531" s="59"/>
      <c r="J2531" s="59"/>
      <c r="K2531" s="61"/>
      <c r="L2531" s="59"/>
      <c r="M2531" s="60"/>
    </row>
    <row r="2532" spans="2:13" ht="15" x14ac:dyDescent="0.2">
      <c r="B2532" s="285"/>
      <c r="C2532" s="59"/>
      <c r="D2532" s="59"/>
      <c r="E2532" s="59"/>
      <c r="F2532" s="59"/>
      <c r="G2532" s="59"/>
      <c r="H2532" s="59"/>
      <c r="I2532" s="59"/>
      <c r="J2532" s="59"/>
      <c r="K2532" s="61"/>
      <c r="L2532" s="59"/>
      <c r="M2532" s="60"/>
    </row>
    <row r="2533" spans="2:13" ht="15" x14ac:dyDescent="0.2">
      <c r="B2533" s="285"/>
      <c r="C2533" s="59"/>
      <c r="D2533" s="59"/>
      <c r="E2533" s="59"/>
      <c r="F2533" s="59"/>
      <c r="G2533" s="59"/>
      <c r="H2533" s="59"/>
      <c r="I2533" s="59"/>
      <c r="J2533" s="59"/>
      <c r="K2533" s="61"/>
      <c r="L2533" s="59"/>
      <c r="M2533" s="60"/>
    </row>
    <row r="2534" spans="2:13" ht="15" x14ac:dyDescent="0.2">
      <c r="B2534" s="285"/>
      <c r="C2534" s="59"/>
      <c r="D2534" s="59"/>
      <c r="E2534" s="59"/>
      <c r="F2534" s="59"/>
      <c r="G2534" s="59"/>
      <c r="H2534" s="59"/>
      <c r="I2534" s="59"/>
      <c r="J2534" s="59"/>
      <c r="K2534" s="61"/>
      <c r="L2534" s="59"/>
      <c r="M2534" s="60"/>
    </row>
    <row r="2535" spans="2:13" ht="15" x14ac:dyDescent="0.2">
      <c r="B2535" s="285"/>
      <c r="C2535" s="59"/>
      <c r="D2535" s="59"/>
      <c r="E2535" s="59"/>
      <c r="F2535" s="59"/>
      <c r="G2535" s="59"/>
      <c r="H2535" s="59"/>
      <c r="I2535" s="59"/>
      <c r="J2535" s="59"/>
      <c r="K2535" s="61"/>
      <c r="L2535" s="59"/>
      <c r="M2535" s="60"/>
    </row>
    <row r="2536" spans="2:13" ht="15" x14ac:dyDescent="0.2">
      <c r="B2536" s="285"/>
      <c r="C2536" s="59"/>
      <c r="D2536" s="59"/>
      <c r="E2536" s="59"/>
      <c r="F2536" s="59"/>
      <c r="G2536" s="59"/>
      <c r="H2536" s="59"/>
      <c r="I2536" s="59"/>
      <c r="J2536" s="59"/>
      <c r="K2536" s="61"/>
      <c r="L2536" s="59"/>
      <c r="M2536" s="60"/>
    </row>
    <row r="2537" spans="2:13" ht="15" x14ac:dyDescent="0.2">
      <c r="B2537" s="285"/>
      <c r="C2537" s="59"/>
      <c r="D2537" s="59"/>
      <c r="E2537" s="59"/>
      <c r="F2537" s="59"/>
      <c r="G2537" s="59"/>
      <c r="H2537" s="59"/>
      <c r="I2537" s="59"/>
      <c r="J2537" s="59"/>
      <c r="K2537" s="61"/>
      <c r="L2537" s="59"/>
      <c r="M2537" s="60"/>
    </row>
    <row r="2538" spans="2:13" ht="15" x14ac:dyDescent="0.2">
      <c r="B2538" s="285"/>
      <c r="C2538" s="59"/>
      <c r="D2538" s="59"/>
      <c r="E2538" s="59"/>
      <c r="F2538" s="59"/>
      <c r="G2538" s="59"/>
      <c r="H2538" s="59"/>
      <c r="I2538" s="59"/>
      <c r="J2538" s="59"/>
      <c r="K2538" s="61"/>
      <c r="L2538" s="59"/>
      <c r="M2538" s="60"/>
    </row>
    <row r="2539" spans="2:13" ht="15" x14ac:dyDescent="0.2">
      <c r="B2539" s="285"/>
      <c r="C2539" s="59"/>
      <c r="D2539" s="59"/>
      <c r="E2539" s="59"/>
      <c r="F2539" s="59"/>
      <c r="G2539" s="59"/>
      <c r="H2539" s="59"/>
      <c r="I2539" s="59"/>
      <c r="J2539" s="59"/>
      <c r="K2539" s="61"/>
      <c r="L2539" s="59"/>
      <c r="M2539" s="60"/>
    </row>
    <row r="2540" spans="2:13" ht="15" x14ac:dyDescent="0.2">
      <c r="B2540" s="285"/>
      <c r="C2540" s="59"/>
      <c r="D2540" s="59"/>
      <c r="E2540" s="59"/>
      <c r="F2540" s="59"/>
      <c r="G2540" s="59"/>
      <c r="H2540" s="59"/>
      <c r="I2540" s="59"/>
      <c r="J2540" s="59"/>
      <c r="K2540" s="61"/>
      <c r="L2540" s="59"/>
      <c r="M2540" s="60"/>
    </row>
    <row r="2541" spans="2:13" ht="15" x14ac:dyDescent="0.2">
      <c r="B2541" s="285"/>
      <c r="C2541" s="59"/>
      <c r="D2541" s="59"/>
      <c r="E2541" s="59"/>
      <c r="F2541" s="59"/>
      <c r="G2541" s="59"/>
      <c r="H2541" s="59"/>
      <c r="I2541" s="59"/>
      <c r="J2541" s="59"/>
      <c r="K2541" s="61"/>
      <c r="L2541" s="59"/>
      <c r="M2541" s="60"/>
    </row>
    <row r="2542" spans="2:13" ht="15" x14ac:dyDescent="0.2">
      <c r="B2542" s="285"/>
      <c r="C2542" s="59"/>
      <c r="D2542" s="59"/>
      <c r="E2542" s="59"/>
      <c r="F2542" s="59"/>
      <c r="G2542" s="59"/>
      <c r="H2542" s="59"/>
      <c r="I2542" s="59"/>
      <c r="J2542" s="59"/>
      <c r="K2542" s="61"/>
      <c r="L2542" s="59"/>
      <c r="M2542" s="60"/>
    </row>
    <row r="2543" spans="2:13" ht="15" x14ac:dyDescent="0.2">
      <c r="B2543" s="285"/>
      <c r="C2543" s="59"/>
      <c r="D2543" s="59"/>
      <c r="E2543" s="59"/>
      <c r="F2543" s="59"/>
      <c r="G2543" s="59"/>
      <c r="H2543" s="59"/>
      <c r="I2543" s="59"/>
      <c r="J2543" s="59"/>
      <c r="K2543" s="61"/>
      <c r="L2543" s="59"/>
      <c r="M2543" s="60"/>
    </row>
    <row r="2544" spans="2:13" ht="15" x14ac:dyDescent="0.2">
      <c r="B2544" s="285"/>
      <c r="C2544" s="59"/>
      <c r="D2544" s="59"/>
      <c r="E2544" s="59"/>
      <c r="F2544" s="59"/>
      <c r="G2544" s="59"/>
      <c r="H2544" s="59"/>
      <c r="I2544" s="59"/>
      <c r="J2544" s="59"/>
      <c r="K2544" s="61"/>
      <c r="L2544" s="59"/>
      <c r="M2544" s="60"/>
    </row>
    <row r="2545" spans="2:13" ht="15" x14ac:dyDescent="0.2">
      <c r="B2545" s="285"/>
      <c r="C2545" s="59"/>
      <c r="D2545" s="59"/>
      <c r="E2545" s="59"/>
      <c r="F2545" s="59"/>
      <c r="G2545" s="59"/>
      <c r="H2545" s="59"/>
      <c r="I2545" s="59"/>
      <c r="J2545" s="59"/>
      <c r="K2545" s="61"/>
      <c r="L2545" s="59"/>
      <c r="M2545" s="60"/>
    </row>
    <row r="2546" spans="2:13" ht="15" x14ac:dyDescent="0.2">
      <c r="B2546" s="285"/>
      <c r="C2546" s="59"/>
      <c r="D2546" s="59"/>
      <c r="E2546" s="59"/>
      <c r="F2546" s="59"/>
      <c r="G2546" s="59"/>
      <c r="H2546" s="59"/>
      <c r="I2546" s="59"/>
      <c r="J2546" s="59"/>
      <c r="K2546" s="61"/>
      <c r="L2546" s="59"/>
      <c r="M2546" s="60"/>
    </row>
    <row r="2547" spans="2:13" ht="15" x14ac:dyDescent="0.2">
      <c r="B2547" s="285"/>
      <c r="C2547" s="59"/>
      <c r="D2547" s="59"/>
      <c r="E2547" s="59"/>
      <c r="F2547" s="59"/>
      <c r="G2547" s="59"/>
      <c r="H2547" s="59"/>
      <c r="I2547" s="59"/>
      <c r="J2547" s="59"/>
      <c r="K2547" s="61"/>
      <c r="L2547" s="59"/>
      <c r="M2547" s="60"/>
    </row>
    <row r="2548" spans="2:13" ht="15" x14ac:dyDescent="0.2">
      <c r="B2548" s="285"/>
      <c r="C2548" s="59"/>
      <c r="D2548" s="59"/>
      <c r="E2548" s="59"/>
      <c r="F2548" s="59"/>
      <c r="G2548" s="59"/>
      <c r="H2548" s="59"/>
      <c r="I2548" s="59"/>
      <c r="J2548" s="59"/>
      <c r="K2548" s="61"/>
      <c r="L2548" s="59"/>
      <c r="M2548" s="60"/>
    </row>
    <row r="2549" spans="2:13" ht="15" x14ac:dyDescent="0.2">
      <c r="B2549" s="285"/>
      <c r="C2549" s="59"/>
      <c r="D2549" s="59"/>
      <c r="E2549" s="59"/>
      <c r="F2549" s="59"/>
      <c r="G2549" s="59"/>
      <c r="H2549" s="59"/>
      <c r="I2549" s="59"/>
      <c r="J2549" s="59"/>
      <c r="K2549" s="61"/>
      <c r="L2549" s="59"/>
      <c r="M2549" s="60"/>
    </row>
    <row r="2550" spans="2:13" ht="15" x14ac:dyDescent="0.2">
      <c r="B2550" s="285"/>
      <c r="C2550" s="59"/>
      <c r="D2550" s="59"/>
      <c r="E2550" s="59"/>
      <c r="F2550" s="59"/>
      <c r="G2550" s="59"/>
      <c r="H2550" s="59"/>
      <c r="I2550" s="59"/>
      <c r="J2550" s="59"/>
      <c r="K2550" s="61"/>
      <c r="L2550" s="59"/>
      <c r="M2550" s="60"/>
    </row>
    <row r="2551" spans="2:13" ht="15" x14ac:dyDescent="0.2">
      <c r="B2551" s="285"/>
      <c r="C2551" s="59"/>
      <c r="D2551" s="59"/>
      <c r="E2551" s="59"/>
      <c r="F2551" s="59"/>
      <c r="G2551" s="59"/>
      <c r="H2551" s="59"/>
      <c r="I2551" s="59"/>
      <c r="J2551" s="59"/>
      <c r="K2551" s="61"/>
      <c r="L2551" s="59"/>
      <c r="M2551" s="60"/>
    </row>
    <row r="2552" spans="2:13" ht="15" x14ac:dyDescent="0.2">
      <c r="B2552" s="285"/>
      <c r="C2552" s="59"/>
      <c r="D2552" s="59"/>
      <c r="E2552" s="59"/>
      <c r="F2552" s="59"/>
      <c r="G2552" s="59"/>
      <c r="H2552" s="59"/>
      <c r="I2552" s="59"/>
      <c r="J2552" s="59"/>
      <c r="K2552" s="61"/>
      <c r="L2552" s="59"/>
      <c r="M2552" s="60"/>
    </row>
    <row r="2553" spans="2:13" ht="15" x14ac:dyDescent="0.2">
      <c r="B2553" s="285"/>
      <c r="C2553" s="59"/>
      <c r="D2553" s="59"/>
      <c r="E2553" s="59"/>
      <c r="F2553" s="59"/>
      <c r="G2553" s="59"/>
      <c r="H2553" s="59"/>
      <c r="I2553" s="59"/>
      <c r="J2553" s="59"/>
      <c r="K2553" s="61"/>
      <c r="L2553" s="59"/>
      <c r="M2553" s="60"/>
    </row>
    <row r="2554" spans="2:13" ht="15" x14ac:dyDescent="0.2">
      <c r="B2554" s="285"/>
      <c r="C2554" s="59"/>
      <c r="D2554" s="59"/>
      <c r="E2554" s="59"/>
      <c r="F2554" s="59"/>
      <c r="G2554" s="59"/>
      <c r="H2554" s="59"/>
      <c r="I2554" s="59"/>
      <c r="J2554" s="59"/>
      <c r="K2554" s="61"/>
      <c r="L2554" s="59"/>
      <c r="M2554" s="60"/>
    </row>
    <row r="2555" spans="2:13" ht="15" x14ac:dyDescent="0.2">
      <c r="B2555" s="285"/>
      <c r="C2555" s="59"/>
      <c r="D2555" s="59"/>
      <c r="E2555" s="59"/>
      <c r="F2555" s="59"/>
      <c r="G2555" s="59"/>
      <c r="H2555" s="59"/>
      <c r="I2555" s="59"/>
      <c r="J2555" s="59"/>
      <c r="K2555" s="61"/>
      <c r="L2555" s="59"/>
      <c r="M2555" s="60"/>
    </row>
    <row r="2556" spans="2:13" ht="15" x14ac:dyDescent="0.2">
      <c r="B2556" s="285"/>
      <c r="C2556" s="59"/>
      <c r="D2556" s="59"/>
      <c r="E2556" s="59"/>
      <c r="F2556" s="59"/>
      <c r="G2556" s="59"/>
      <c r="H2556" s="59"/>
      <c r="I2556" s="59"/>
      <c r="J2556" s="59"/>
      <c r="K2556" s="61"/>
      <c r="L2556" s="59"/>
      <c r="M2556" s="60"/>
    </row>
    <row r="2557" spans="2:13" ht="15" x14ac:dyDescent="0.2">
      <c r="B2557" s="285"/>
      <c r="C2557" s="59"/>
      <c r="D2557" s="59"/>
      <c r="E2557" s="59"/>
      <c r="F2557" s="59"/>
      <c r="G2557" s="59"/>
      <c r="H2557" s="59"/>
      <c r="I2557" s="59"/>
      <c r="J2557" s="59"/>
      <c r="K2557" s="61"/>
      <c r="L2557" s="59"/>
      <c r="M2557" s="60"/>
    </row>
    <row r="2558" spans="2:13" ht="15" x14ac:dyDescent="0.2">
      <c r="B2558" s="285"/>
      <c r="C2558" s="59"/>
      <c r="D2558" s="59"/>
      <c r="E2558" s="59"/>
      <c r="F2558" s="59"/>
      <c r="G2558" s="59"/>
      <c r="H2558" s="59"/>
      <c r="I2558" s="59"/>
      <c r="J2558" s="59"/>
      <c r="K2558" s="61"/>
      <c r="L2558" s="59"/>
      <c r="M2558" s="60"/>
    </row>
    <row r="2559" spans="2:13" ht="15" x14ac:dyDescent="0.2">
      <c r="B2559" s="285"/>
      <c r="C2559" s="59"/>
      <c r="D2559" s="59"/>
      <c r="E2559" s="59"/>
      <c r="F2559" s="59"/>
      <c r="G2559" s="59"/>
      <c r="H2559" s="59"/>
      <c r="I2559" s="59"/>
      <c r="J2559" s="59"/>
      <c r="K2559" s="61"/>
      <c r="L2559" s="59"/>
      <c r="M2559" s="60"/>
    </row>
    <row r="2560" spans="2:13" ht="15" x14ac:dyDescent="0.2">
      <c r="B2560" s="285"/>
      <c r="C2560" s="59"/>
      <c r="D2560" s="59"/>
      <c r="E2560" s="59"/>
      <c r="F2560" s="59"/>
      <c r="G2560" s="59"/>
      <c r="H2560" s="59"/>
      <c r="I2560" s="59"/>
      <c r="J2560" s="59"/>
      <c r="K2560" s="61"/>
      <c r="L2560" s="59"/>
      <c r="M2560" s="60"/>
    </row>
    <row r="2561" spans="2:13" ht="15" x14ac:dyDescent="0.2">
      <c r="B2561" s="285"/>
      <c r="C2561" s="59"/>
      <c r="D2561" s="59"/>
      <c r="E2561" s="59"/>
      <c r="F2561" s="59"/>
      <c r="G2561" s="59"/>
      <c r="H2561" s="59"/>
      <c r="I2561" s="59"/>
      <c r="J2561" s="59"/>
      <c r="K2561" s="61"/>
      <c r="L2561" s="59"/>
      <c r="M2561" s="60"/>
    </row>
    <row r="2562" spans="2:13" ht="15" x14ac:dyDescent="0.2">
      <c r="B2562" s="285"/>
      <c r="C2562" s="59"/>
      <c r="D2562" s="59"/>
      <c r="E2562" s="59"/>
      <c r="F2562" s="59"/>
      <c r="G2562" s="59"/>
      <c r="H2562" s="59"/>
      <c r="I2562" s="59"/>
      <c r="J2562" s="59"/>
      <c r="K2562" s="61"/>
      <c r="L2562" s="59"/>
      <c r="M2562" s="60"/>
    </row>
    <row r="2563" spans="2:13" ht="15" x14ac:dyDescent="0.2">
      <c r="B2563" s="285"/>
      <c r="C2563" s="59"/>
      <c r="D2563" s="59"/>
      <c r="E2563" s="59"/>
      <c r="F2563" s="59"/>
      <c r="G2563" s="59"/>
      <c r="H2563" s="59"/>
      <c r="I2563" s="59"/>
      <c r="J2563" s="59"/>
      <c r="K2563" s="61"/>
      <c r="L2563" s="59"/>
      <c r="M2563" s="60"/>
    </row>
    <row r="2564" spans="2:13" ht="15" x14ac:dyDescent="0.2">
      <c r="B2564" s="285"/>
      <c r="C2564" s="59"/>
      <c r="D2564" s="59"/>
      <c r="E2564" s="59"/>
      <c r="F2564" s="59"/>
      <c r="G2564" s="59"/>
      <c r="H2564" s="59"/>
      <c r="I2564" s="59"/>
      <c r="J2564" s="59"/>
      <c r="K2564" s="61"/>
      <c r="L2564" s="59"/>
      <c r="M2564" s="60"/>
    </row>
    <row r="2565" spans="2:13" ht="15" x14ac:dyDescent="0.2">
      <c r="B2565" s="285"/>
      <c r="C2565" s="59"/>
      <c r="D2565" s="59"/>
      <c r="E2565" s="59"/>
      <c r="F2565" s="59"/>
      <c r="G2565" s="59"/>
      <c r="H2565" s="59"/>
      <c r="I2565" s="59"/>
      <c r="J2565" s="59"/>
      <c r="K2565" s="61"/>
      <c r="L2565" s="59"/>
      <c r="M2565" s="60"/>
    </row>
    <row r="2566" spans="2:13" ht="15" x14ac:dyDescent="0.2">
      <c r="B2566" s="285"/>
      <c r="C2566" s="59"/>
      <c r="D2566" s="59"/>
      <c r="E2566" s="59"/>
      <c r="F2566" s="59"/>
      <c r="G2566" s="59"/>
      <c r="H2566" s="59"/>
      <c r="I2566" s="59"/>
      <c r="J2566" s="59"/>
      <c r="K2566" s="61"/>
      <c r="L2566" s="59"/>
      <c r="M2566" s="60"/>
    </row>
    <row r="2567" spans="2:13" ht="15" x14ac:dyDescent="0.2">
      <c r="B2567" s="285"/>
      <c r="C2567" s="59"/>
      <c r="D2567" s="59"/>
      <c r="E2567" s="59"/>
      <c r="F2567" s="59"/>
      <c r="G2567" s="59"/>
      <c r="H2567" s="59"/>
      <c r="I2567" s="59"/>
      <c r="J2567" s="59"/>
      <c r="K2567" s="61"/>
      <c r="L2567" s="59"/>
      <c r="M2567" s="60"/>
    </row>
    <row r="2568" spans="2:13" ht="15" x14ac:dyDescent="0.2">
      <c r="B2568" s="285"/>
      <c r="C2568" s="59"/>
      <c r="D2568" s="59"/>
      <c r="E2568" s="59"/>
      <c r="F2568" s="59"/>
      <c r="G2568" s="59"/>
      <c r="H2568" s="59"/>
      <c r="I2568" s="59"/>
      <c r="J2568" s="59"/>
      <c r="K2568" s="61"/>
      <c r="L2568" s="59"/>
      <c r="M2568" s="60"/>
    </row>
    <row r="2569" spans="2:13" ht="15" x14ac:dyDescent="0.2">
      <c r="B2569" s="285"/>
      <c r="C2569" s="59"/>
      <c r="D2569" s="59"/>
      <c r="E2569" s="59"/>
      <c r="F2569" s="59"/>
      <c r="G2569" s="59"/>
      <c r="H2569" s="59"/>
      <c r="I2569" s="59"/>
      <c r="J2569" s="59"/>
      <c r="K2569" s="61"/>
      <c r="L2569" s="59"/>
      <c r="M2569" s="60"/>
    </row>
    <row r="2570" spans="2:13" ht="15" x14ac:dyDescent="0.2">
      <c r="B2570" s="285"/>
      <c r="C2570" s="59"/>
      <c r="D2570" s="59"/>
      <c r="E2570" s="59"/>
      <c r="F2570" s="59"/>
      <c r="G2570" s="59"/>
      <c r="H2570" s="59"/>
      <c r="I2570" s="59"/>
      <c r="J2570" s="59"/>
      <c r="K2570" s="61"/>
      <c r="L2570" s="59"/>
      <c r="M2570" s="60"/>
    </row>
    <row r="2571" spans="2:13" ht="15" x14ac:dyDescent="0.2">
      <c r="B2571" s="285"/>
      <c r="C2571" s="59"/>
      <c r="D2571" s="59"/>
      <c r="E2571" s="59"/>
      <c r="F2571" s="59"/>
      <c r="G2571" s="59"/>
      <c r="H2571" s="59"/>
      <c r="I2571" s="59"/>
      <c r="J2571" s="59"/>
      <c r="K2571" s="61"/>
      <c r="L2571" s="59"/>
      <c r="M2571" s="60"/>
    </row>
    <row r="2572" spans="2:13" ht="15" x14ac:dyDescent="0.2">
      <c r="B2572" s="285"/>
      <c r="C2572" s="59"/>
      <c r="D2572" s="59"/>
      <c r="E2572" s="59"/>
      <c r="F2572" s="59"/>
      <c r="G2572" s="59"/>
      <c r="H2572" s="59"/>
      <c r="I2572" s="59"/>
      <c r="J2572" s="59"/>
      <c r="K2572" s="61"/>
      <c r="L2572" s="59"/>
      <c r="M2572" s="60"/>
    </row>
    <row r="2573" spans="2:13" ht="15" x14ac:dyDescent="0.2">
      <c r="B2573" s="285"/>
      <c r="C2573" s="59"/>
      <c r="D2573" s="59"/>
      <c r="E2573" s="59"/>
      <c r="F2573" s="59"/>
      <c r="G2573" s="59"/>
      <c r="H2573" s="59"/>
      <c r="I2573" s="59"/>
      <c r="J2573" s="59"/>
      <c r="K2573" s="61"/>
      <c r="L2573" s="59"/>
      <c r="M2573" s="60"/>
    </row>
    <row r="2574" spans="2:13" ht="15" x14ac:dyDescent="0.2">
      <c r="B2574" s="285"/>
      <c r="C2574" s="59"/>
      <c r="D2574" s="59"/>
      <c r="E2574" s="59"/>
      <c r="F2574" s="59"/>
      <c r="G2574" s="59"/>
      <c r="H2574" s="59"/>
      <c r="I2574" s="59"/>
      <c r="J2574" s="59"/>
      <c r="K2574" s="61"/>
      <c r="L2574" s="59"/>
      <c r="M2574" s="60"/>
    </row>
    <row r="2575" spans="2:13" ht="15" x14ac:dyDescent="0.2">
      <c r="B2575" s="285"/>
      <c r="C2575" s="59"/>
      <c r="D2575" s="59"/>
      <c r="E2575" s="59"/>
      <c r="F2575" s="59"/>
      <c r="G2575" s="59"/>
      <c r="H2575" s="59"/>
      <c r="I2575" s="59"/>
      <c r="J2575" s="59"/>
      <c r="K2575" s="61"/>
      <c r="L2575" s="59"/>
      <c r="M2575" s="60"/>
    </row>
    <row r="2576" spans="2:13" ht="15" x14ac:dyDescent="0.2">
      <c r="B2576" s="285"/>
      <c r="C2576" s="59"/>
      <c r="D2576" s="59"/>
      <c r="E2576" s="59"/>
      <c r="F2576" s="59"/>
      <c r="G2576" s="59"/>
      <c r="H2576" s="59"/>
      <c r="I2576" s="59"/>
      <c r="J2576" s="59"/>
      <c r="K2576" s="61"/>
      <c r="L2576" s="59"/>
      <c r="M2576" s="60"/>
    </row>
    <row r="2577" spans="2:13" ht="15" x14ac:dyDescent="0.2">
      <c r="B2577" s="285"/>
      <c r="C2577" s="59"/>
      <c r="D2577" s="59"/>
      <c r="E2577" s="59"/>
      <c r="F2577" s="59"/>
      <c r="G2577" s="59"/>
      <c r="H2577" s="59"/>
      <c r="I2577" s="59"/>
      <c r="J2577" s="59"/>
      <c r="K2577" s="61"/>
      <c r="L2577" s="59"/>
      <c r="M2577" s="60"/>
    </row>
    <row r="2578" spans="2:13" ht="15" x14ac:dyDescent="0.2">
      <c r="B2578" s="285"/>
      <c r="C2578" s="59"/>
      <c r="D2578" s="59"/>
      <c r="E2578" s="59"/>
      <c r="F2578" s="59"/>
      <c r="G2578" s="59"/>
      <c r="H2578" s="59"/>
      <c r="I2578" s="59"/>
      <c r="J2578" s="59"/>
      <c r="K2578" s="61"/>
      <c r="L2578" s="59"/>
      <c r="M2578" s="60"/>
    </row>
    <row r="2579" spans="2:13" ht="15" x14ac:dyDescent="0.2">
      <c r="B2579" s="285"/>
      <c r="C2579" s="59"/>
      <c r="D2579" s="59"/>
      <c r="E2579" s="59"/>
      <c r="F2579" s="59"/>
      <c r="G2579" s="59"/>
      <c r="H2579" s="59"/>
      <c r="I2579" s="59"/>
      <c r="J2579" s="59"/>
      <c r="K2579" s="61"/>
      <c r="L2579" s="59"/>
      <c r="M2579" s="60"/>
    </row>
    <row r="2580" spans="2:13" ht="15" x14ac:dyDescent="0.2">
      <c r="B2580" s="285"/>
      <c r="C2580" s="59"/>
      <c r="D2580" s="59"/>
      <c r="E2580" s="59"/>
      <c r="F2580" s="59"/>
      <c r="G2580" s="59"/>
      <c r="H2580" s="59"/>
      <c r="I2580" s="59"/>
      <c r="J2580" s="59"/>
      <c r="K2580" s="61"/>
      <c r="L2580" s="59"/>
      <c r="M2580" s="60"/>
    </row>
    <row r="2581" spans="2:13" ht="15" x14ac:dyDescent="0.2">
      <c r="B2581" s="285"/>
      <c r="C2581" s="59"/>
      <c r="D2581" s="59"/>
      <c r="E2581" s="59"/>
      <c r="F2581" s="59"/>
      <c r="G2581" s="59"/>
      <c r="H2581" s="59"/>
      <c r="I2581" s="59"/>
      <c r="J2581" s="59"/>
      <c r="K2581" s="61"/>
      <c r="L2581" s="59"/>
      <c r="M2581" s="60"/>
    </row>
    <row r="2582" spans="2:13" ht="15" x14ac:dyDescent="0.2">
      <c r="B2582" s="285"/>
      <c r="C2582" s="59"/>
      <c r="D2582" s="59"/>
      <c r="E2582" s="59"/>
      <c r="F2582" s="59"/>
      <c r="G2582" s="59"/>
      <c r="H2582" s="59"/>
      <c r="I2582" s="59"/>
      <c r="J2582" s="59"/>
      <c r="K2582" s="61"/>
      <c r="L2582" s="59"/>
      <c r="M2582" s="60"/>
    </row>
    <row r="2583" spans="2:13" ht="15" x14ac:dyDescent="0.2">
      <c r="B2583" s="285"/>
      <c r="C2583" s="59"/>
      <c r="D2583" s="59"/>
      <c r="E2583" s="59"/>
      <c r="F2583" s="59"/>
      <c r="G2583" s="59"/>
      <c r="H2583" s="59"/>
      <c r="I2583" s="59"/>
      <c r="J2583" s="59"/>
      <c r="K2583" s="61"/>
      <c r="L2583" s="59"/>
      <c r="M2583" s="60"/>
    </row>
    <row r="2584" spans="2:13" ht="15" x14ac:dyDescent="0.2">
      <c r="B2584" s="285"/>
      <c r="C2584" s="59"/>
      <c r="D2584" s="59"/>
      <c r="E2584" s="59"/>
      <c r="F2584" s="59"/>
      <c r="G2584" s="59"/>
      <c r="H2584" s="59"/>
      <c r="I2584" s="59"/>
      <c r="J2584" s="59"/>
      <c r="K2584" s="61"/>
      <c r="L2584" s="59"/>
      <c r="M2584" s="60"/>
    </row>
    <row r="2585" spans="2:13" ht="15" x14ac:dyDescent="0.2">
      <c r="B2585" s="285"/>
      <c r="C2585" s="59"/>
      <c r="D2585" s="59"/>
      <c r="E2585" s="59"/>
      <c r="F2585" s="59"/>
      <c r="G2585" s="59"/>
      <c r="H2585" s="59"/>
      <c r="I2585" s="59"/>
      <c r="J2585" s="59"/>
      <c r="K2585" s="61"/>
      <c r="L2585" s="59"/>
      <c r="M2585" s="60"/>
    </row>
    <row r="2586" spans="2:13" ht="15" x14ac:dyDescent="0.2">
      <c r="B2586" s="285"/>
      <c r="C2586" s="59"/>
      <c r="D2586" s="59"/>
      <c r="E2586" s="59"/>
      <c r="F2586" s="59"/>
      <c r="G2586" s="59"/>
      <c r="H2586" s="59"/>
      <c r="I2586" s="59"/>
      <c r="J2586" s="59"/>
      <c r="K2586" s="61"/>
      <c r="L2586" s="59"/>
      <c r="M2586" s="60"/>
    </row>
    <row r="2587" spans="2:13" ht="15" x14ac:dyDescent="0.2">
      <c r="B2587" s="285"/>
      <c r="C2587" s="59"/>
      <c r="D2587" s="59"/>
      <c r="E2587" s="59"/>
      <c r="F2587" s="59"/>
      <c r="G2587" s="59"/>
      <c r="H2587" s="59"/>
      <c r="I2587" s="59"/>
      <c r="J2587" s="59"/>
      <c r="K2587" s="61"/>
      <c r="L2587" s="59"/>
      <c r="M2587" s="60"/>
    </row>
    <row r="2588" spans="2:13" ht="15" x14ac:dyDescent="0.2">
      <c r="B2588" s="285"/>
      <c r="C2588" s="59"/>
      <c r="D2588" s="59"/>
      <c r="E2588" s="59"/>
      <c r="F2588" s="59"/>
      <c r="G2588" s="59"/>
      <c r="H2588" s="59"/>
      <c r="I2588" s="59"/>
      <c r="J2588" s="59"/>
      <c r="K2588" s="61"/>
      <c r="L2588" s="59"/>
      <c r="M2588" s="60"/>
    </row>
    <row r="2589" spans="2:13" ht="15" x14ac:dyDescent="0.2">
      <c r="B2589" s="285"/>
      <c r="C2589" s="59"/>
      <c r="D2589" s="59"/>
      <c r="E2589" s="59"/>
      <c r="F2589" s="59"/>
      <c r="G2589" s="59"/>
      <c r="H2589" s="59"/>
      <c r="I2589" s="59"/>
      <c r="J2589" s="59"/>
      <c r="K2589" s="61"/>
      <c r="L2589" s="59"/>
      <c r="M2589" s="60"/>
    </row>
    <row r="2590" spans="2:13" ht="15" x14ac:dyDescent="0.2">
      <c r="B2590" s="285"/>
      <c r="C2590" s="59"/>
      <c r="D2590" s="59"/>
      <c r="E2590" s="59"/>
      <c r="F2590" s="59"/>
      <c r="G2590" s="59"/>
      <c r="H2590" s="59"/>
      <c r="I2590" s="59"/>
      <c r="J2590" s="59"/>
      <c r="K2590" s="61"/>
      <c r="L2590" s="59"/>
      <c r="M2590" s="60"/>
    </row>
    <row r="2591" spans="2:13" ht="15" x14ac:dyDescent="0.2">
      <c r="B2591" s="285"/>
      <c r="C2591" s="59"/>
      <c r="D2591" s="59"/>
      <c r="E2591" s="59"/>
      <c r="F2591" s="59"/>
      <c r="G2591" s="59"/>
      <c r="H2591" s="59"/>
      <c r="I2591" s="59"/>
      <c r="J2591" s="59"/>
      <c r="K2591" s="61"/>
      <c r="L2591" s="59"/>
      <c r="M2591" s="60"/>
    </row>
    <row r="2592" spans="2:13" ht="15" x14ac:dyDescent="0.2">
      <c r="B2592" s="285"/>
      <c r="C2592" s="59"/>
      <c r="D2592" s="59"/>
      <c r="E2592" s="59"/>
      <c r="F2592" s="59"/>
      <c r="G2592" s="59"/>
      <c r="H2592" s="59"/>
      <c r="I2592" s="59"/>
      <c r="J2592" s="59"/>
      <c r="K2592" s="61"/>
      <c r="L2592" s="59"/>
      <c r="M2592" s="60"/>
    </row>
    <row r="2593" spans="2:13" ht="15" x14ac:dyDescent="0.2">
      <c r="B2593" s="285"/>
      <c r="C2593" s="59"/>
      <c r="D2593" s="59"/>
      <c r="E2593" s="59"/>
      <c r="F2593" s="59"/>
      <c r="G2593" s="59"/>
      <c r="H2593" s="59"/>
      <c r="I2593" s="59"/>
      <c r="J2593" s="59"/>
      <c r="K2593" s="61"/>
      <c r="L2593" s="59"/>
      <c r="M2593" s="60"/>
    </row>
    <row r="2594" spans="2:13" ht="15" x14ac:dyDescent="0.2">
      <c r="B2594" s="285"/>
      <c r="C2594" s="59"/>
      <c r="D2594" s="59"/>
      <c r="E2594" s="59"/>
      <c r="F2594" s="59"/>
      <c r="G2594" s="59"/>
      <c r="H2594" s="59"/>
      <c r="I2594" s="59"/>
      <c r="J2594" s="59"/>
      <c r="K2594" s="61"/>
      <c r="L2594" s="59"/>
      <c r="M2594" s="60"/>
    </row>
    <row r="2595" spans="2:13" ht="15" x14ac:dyDescent="0.2">
      <c r="B2595" s="285"/>
      <c r="C2595" s="59"/>
      <c r="D2595" s="59"/>
      <c r="E2595" s="59"/>
      <c r="F2595" s="59"/>
      <c r="G2595" s="59"/>
      <c r="H2595" s="59"/>
      <c r="I2595" s="59"/>
      <c r="J2595" s="59"/>
      <c r="K2595" s="61"/>
      <c r="L2595" s="59"/>
      <c r="M2595" s="60"/>
    </row>
    <row r="2596" spans="2:13" ht="15" x14ac:dyDescent="0.2">
      <c r="B2596" s="285"/>
      <c r="C2596" s="59"/>
      <c r="D2596" s="59"/>
      <c r="E2596" s="59"/>
      <c r="F2596" s="59"/>
      <c r="G2596" s="59"/>
      <c r="H2596" s="59"/>
      <c r="I2596" s="59"/>
      <c r="J2596" s="59"/>
      <c r="K2596" s="61"/>
      <c r="L2596" s="59"/>
      <c r="M2596" s="60"/>
    </row>
    <row r="2597" spans="2:13" ht="15" x14ac:dyDescent="0.2">
      <c r="B2597" s="285"/>
      <c r="C2597" s="59"/>
      <c r="D2597" s="59"/>
      <c r="E2597" s="59"/>
      <c r="F2597" s="59"/>
      <c r="G2597" s="59"/>
      <c r="H2597" s="59"/>
      <c r="I2597" s="59"/>
      <c r="J2597" s="59"/>
      <c r="K2597" s="61"/>
      <c r="L2597" s="59"/>
      <c r="M2597" s="60"/>
    </row>
    <row r="2598" spans="2:13" ht="15" x14ac:dyDescent="0.2">
      <c r="B2598" s="285"/>
      <c r="C2598" s="59"/>
      <c r="D2598" s="59"/>
      <c r="E2598" s="59"/>
      <c r="F2598" s="59"/>
      <c r="G2598" s="59"/>
      <c r="H2598" s="59"/>
      <c r="I2598" s="59"/>
      <c r="J2598" s="59"/>
      <c r="K2598" s="61"/>
      <c r="L2598" s="59"/>
      <c r="M2598" s="60"/>
    </row>
    <row r="2599" spans="2:13" ht="15" x14ac:dyDescent="0.2">
      <c r="B2599" s="285"/>
      <c r="C2599" s="59"/>
      <c r="D2599" s="59"/>
      <c r="E2599" s="59"/>
      <c r="F2599" s="59"/>
      <c r="G2599" s="59"/>
      <c r="H2599" s="59"/>
      <c r="I2599" s="59"/>
      <c r="J2599" s="59"/>
      <c r="K2599" s="61"/>
      <c r="L2599" s="59"/>
      <c r="M2599" s="60"/>
    </row>
    <row r="2600" spans="2:13" ht="15" x14ac:dyDescent="0.2">
      <c r="B2600" s="285"/>
      <c r="C2600" s="59"/>
      <c r="D2600" s="59"/>
      <c r="E2600" s="59"/>
      <c r="F2600" s="59"/>
      <c r="G2600" s="59"/>
      <c r="H2600" s="59"/>
      <c r="I2600" s="59"/>
      <c r="J2600" s="59"/>
      <c r="K2600" s="61"/>
      <c r="L2600" s="59"/>
      <c r="M2600" s="60"/>
    </row>
    <row r="2601" spans="2:13" ht="15" x14ac:dyDescent="0.2">
      <c r="B2601" s="285"/>
      <c r="C2601" s="59"/>
      <c r="D2601" s="59"/>
      <c r="E2601" s="59"/>
      <c r="F2601" s="59"/>
      <c r="G2601" s="59"/>
      <c r="H2601" s="59"/>
      <c r="I2601" s="59"/>
      <c r="J2601" s="59"/>
      <c r="K2601" s="61"/>
      <c r="L2601" s="59"/>
      <c r="M2601" s="60"/>
    </row>
    <row r="2602" spans="2:13" ht="15" x14ac:dyDescent="0.2">
      <c r="B2602" s="285"/>
      <c r="C2602" s="59"/>
      <c r="D2602" s="59"/>
      <c r="E2602" s="59"/>
      <c r="F2602" s="59"/>
      <c r="G2602" s="59"/>
      <c r="H2602" s="59"/>
      <c r="I2602" s="59"/>
      <c r="J2602" s="59"/>
      <c r="K2602" s="61"/>
      <c r="L2602" s="59"/>
      <c r="M2602" s="60"/>
    </row>
    <row r="2603" spans="2:13" ht="15" x14ac:dyDescent="0.2">
      <c r="B2603" s="285"/>
      <c r="C2603" s="59"/>
      <c r="D2603" s="59"/>
      <c r="E2603" s="59"/>
      <c r="F2603" s="59"/>
      <c r="G2603" s="59"/>
      <c r="H2603" s="59"/>
      <c r="I2603" s="59"/>
      <c r="J2603" s="59"/>
      <c r="K2603" s="61"/>
      <c r="L2603" s="59"/>
      <c r="M2603" s="60"/>
    </row>
    <row r="2604" spans="2:13" ht="15" x14ac:dyDescent="0.2">
      <c r="B2604" s="285"/>
      <c r="C2604" s="59"/>
      <c r="D2604" s="59"/>
      <c r="E2604" s="59"/>
      <c r="F2604" s="59"/>
      <c r="G2604" s="59"/>
      <c r="H2604" s="59"/>
      <c r="I2604" s="59"/>
      <c r="J2604" s="59"/>
      <c r="K2604" s="61"/>
      <c r="L2604" s="59"/>
      <c r="M2604" s="60"/>
    </row>
    <row r="2605" spans="2:13" ht="15" x14ac:dyDescent="0.2">
      <c r="B2605" s="285"/>
      <c r="C2605" s="59"/>
      <c r="D2605" s="59"/>
      <c r="E2605" s="59"/>
      <c r="F2605" s="59"/>
      <c r="G2605" s="59"/>
      <c r="H2605" s="59"/>
      <c r="I2605" s="59"/>
      <c r="J2605" s="59"/>
      <c r="K2605" s="61"/>
      <c r="L2605" s="59"/>
      <c r="M2605" s="60"/>
    </row>
    <row r="2606" spans="2:13" ht="15" x14ac:dyDescent="0.2">
      <c r="B2606" s="285"/>
      <c r="C2606" s="59"/>
      <c r="D2606" s="59"/>
      <c r="E2606" s="59"/>
      <c r="F2606" s="59"/>
      <c r="G2606" s="59"/>
      <c r="H2606" s="59"/>
      <c r="I2606" s="59"/>
      <c r="J2606" s="59"/>
      <c r="K2606" s="61"/>
      <c r="L2606" s="59"/>
      <c r="M2606" s="60"/>
    </row>
    <row r="2607" spans="2:13" ht="15" x14ac:dyDescent="0.2">
      <c r="B2607" s="285"/>
      <c r="C2607" s="59"/>
      <c r="D2607" s="59"/>
      <c r="E2607" s="59"/>
      <c r="F2607" s="59"/>
      <c r="G2607" s="59"/>
      <c r="H2607" s="59"/>
      <c r="I2607" s="59"/>
      <c r="J2607" s="59"/>
      <c r="K2607" s="61"/>
      <c r="L2607" s="59"/>
      <c r="M2607" s="60"/>
    </row>
    <row r="2608" spans="2:13" ht="15" x14ac:dyDescent="0.2">
      <c r="B2608" s="285"/>
      <c r="C2608" s="59"/>
      <c r="D2608" s="59"/>
      <c r="E2608" s="59"/>
      <c r="F2608" s="59"/>
      <c r="G2608" s="59"/>
      <c r="H2608" s="59"/>
      <c r="I2608" s="59"/>
      <c r="J2608" s="59"/>
      <c r="K2608" s="61"/>
      <c r="L2608" s="59"/>
      <c r="M2608" s="60"/>
    </row>
    <row r="2609" spans="2:13" ht="15" x14ac:dyDescent="0.2">
      <c r="B2609" s="285"/>
      <c r="C2609" s="59"/>
      <c r="D2609" s="59"/>
      <c r="E2609" s="59"/>
      <c r="F2609" s="59"/>
      <c r="G2609" s="59"/>
      <c r="H2609" s="59"/>
      <c r="I2609" s="59"/>
      <c r="J2609" s="59"/>
      <c r="K2609" s="61"/>
      <c r="L2609" s="59"/>
      <c r="M2609" s="60"/>
    </row>
    <row r="2610" spans="2:13" ht="15" x14ac:dyDescent="0.2">
      <c r="B2610" s="285"/>
      <c r="C2610" s="59"/>
      <c r="D2610" s="59"/>
      <c r="E2610" s="59"/>
      <c r="F2610" s="59"/>
      <c r="G2610" s="59"/>
      <c r="H2610" s="59"/>
      <c r="I2610" s="59"/>
      <c r="J2610" s="59"/>
      <c r="K2610" s="61"/>
      <c r="L2610" s="59"/>
      <c r="M2610" s="60"/>
    </row>
    <row r="2611" spans="2:13" ht="15" x14ac:dyDescent="0.2">
      <c r="B2611" s="285"/>
      <c r="C2611" s="59"/>
      <c r="D2611" s="59"/>
      <c r="E2611" s="59"/>
      <c r="F2611" s="59"/>
      <c r="G2611" s="59"/>
      <c r="H2611" s="59"/>
      <c r="I2611" s="59"/>
      <c r="J2611" s="59"/>
      <c r="K2611" s="61"/>
      <c r="L2611" s="59"/>
      <c r="M2611" s="60"/>
    </row>
    <row r="2612" spans="2:13" ht="15" x14ac:dyDescent="0.2">
      <c r="B2612" s="285"/>
      <c r="C2612" s="59"/>
      <c r="D2612" s="59"/>
      <c r="E2612" s="59"/>
      <c r="F2612" s="59"/>
      <c r="G2612" s="59"/>
      <c r="H2612" s="59"/>
      <c r="I2612" s="59"/>
      <c r="J2612" s="59"/>
      <c r="K2612" s="61"/>
      <c r="L2612" s="59"/>
      <c r="M2612" s="60"/>
    </row>
    <row r="2613" spans="2:13" ht="15" x14ac:dyDescent="0.2">
      <c r="B2613" s="285"/>
      <c r="C2613" s="59"/>
      <c r="D2613" s="59"/>
      <c r="E2613" s="59"/>
      <c r="F2613" s="59"/>
      <c r="G2613" s="59"/>
      <c r="H2613" s="59"/>
      <c r="I2613" s="59"/>
      <c r="J2613" s="59"/>
      <c r="K2613" s="61"/>
      <c r="L2613" s="59"/>
      <c r="M2613" s="60"/>
    </row>
    <row r="2614" spans="2:13" ht="15" x14ac:dyDescent="0.2">
      <c r="B2614" s="285"/>
      <c r="C2614" s="59"/>
      <c r="D2614" s="59"/>
      <c r="E2614" s="59"/>
      <c r="F2614" s="59"/>
      <c r="G2614" s="59"/>
      <c r="H2614" s="59"/>
      <c r="I2614" s="59"/>
      <c r="J2614" s="59"/>
      <c r="K2614" s="61"/>
      <c r="L2614" s="59"/>
      <c r="M2614" s="60"/>
    </row>
    <row r="2615" spans="2:13" ht="15" x14ac:dyDescent="0.2">
      <c r="B2615" s="285"/>
      <c r="C2615" s="59"/>
      <c r="D2615" s="59"/>
      <c r="E2615" s="59"/>
      <c r="F2615" s="59"/>
      <c r="G2615" s="59"/>
      <c r="H2615" s="59"/>
      <c r="I2615" s="59"/>
      <c r="J2615" s="59"/>
      <c r="K2615" s="61"/>
      <c r="L2615" s="59"/>
      <c r="M2615" s="60"/>
    </row>
    <row r="2616" spans="2:13" ht="15" x14ac:dyDescent="0.2">
      <c r="B2616" s="285"/>
      <c r="C2616" s="59"/>
      <c r="D2616" s="59"/>
      <c r="E2616" s="59"/>
      <c r="F2616" s="59"/>
      <c r="G2616" s="59"/>
      <c r="H2616" s="59"/>
      <c r="I2616" s="59"/>
      <c r="J2616" s="59"/>
      <c r="K2616" s="61"/>
      <c r="L2616" s="59"/>
      <c r="M2616" s="60"/>
    </row>
    <row r="2617" spans="2:13" ht="15" x14ac:dyDescent="0.2">
      <c r="B2617" s="285"/>
      <c r="C2617" s="59"/>
      <c r="D2617" s="59"/>
      <c r="E2617" s="59"/>
      <c r="F2617" s="59"/>
      <c r="G2617" s="59"/>
      <c r="H2617" s="59"/>
      <c r="I2617" s="59"/>
      <c r="J2617" s="59"/>
      <c r="K2617" s="61"/>
      <c r="L2617" s="59"/>
      <c r="M2617" s="60"/>
    </row>
    <row r="2618" spans="2:13" ht="15" x14ac:dyDescent="0.2">
      <c r="B2618" s="285"/>
      <c r="C2618" s="59"/>
      <c r="D2618" s="59"/>
      <c r="E2618" s="59"/>
      <c r="F2618" s="59"/>
      <c r="G2618" s="59"/>
      <c r="H2618" s="59"/>
      <c r="I2618" s="59"/>
      <c r="J2618" s="59"/>
      <c r="K2618" s="61"/>
      <c r="L2618" s="59"/>
      <c r="M2618" s="60"/>
    </row>
    <row r="2619" spans="2:13" ht="15" x14ac:dyDescent="0.2">
      <c r="B2619" s="285"/>
      <c r="C2619" s="59"/>
      <c r="D2619" s="59"/>
      <c r="E2619" s="59"/>
      <c r="F2619" s="59"/>
      <c r="G2619" s="59"/>
      <c r="H2619" s="59"/>
      <c r="I2619" s="59"/>
      <c r="J2619" s="59"/>
      <c r="K2619" s="61"/>
      <c r="L2619" s="59"/>
      <c r="M2619" s="60"/>
    </row>
    <row r="2620" spans="2:13" ht="15" x14ac:dyDescent="0.2">
      <c r="B2620" s="285"/>
      <c r="C2620" s="59"/>
      <c r="D2620" s="59"/>
      <c r="E2620" s="59"/>
      <c r="F2620" s="59"/>
      <c r="G2620" s="59"/>
      <c r="H2620" s="59"/>
      <c r="I2620" s="59"/>
      <c r="J2620" s="59"/>
      <c r="K2620" s="61"/>
      <c r="L2620" s="59"/>
      <c r="M2620" s="60"/>
    </row>
    <row r="2621" spans="2:13" ht="15" x14ac:dyDescent="0.2">
      <c r="B2621" s="285"/>
      <c r="C2621" s="59"/>
      <c r="D2621" s="59"/>
      <c r="E2621" s="59"/>
      <c r="F2621" s="59"/>
      <c r="G2621" s="59"/>
      <c r="H2621" s="59"/>
      <c r="I2621" s="59"/>
      <c r="J2621" s="59"/>
      <c r="K2621" s="61"/>
      <c r="L2621" s="59"/>
      <c r="M2621" s="60"/>
    </row>
    <row r="2622" spans="2:13" ht="15" x14ac:dyDescent="0.2">
      <c r="B2622" s="285"/>
      <c r="C2622" s="59"/>
      <c r="D2622" s="59"/>
      <c r="E2622" s="59"/>
      <c r="F2622" s="59"/>
      <c r="G2622" s="59"/>
      <c r="H2622" s="59"/>
      <c r="I2622" s="59"/>
      <c r="J2622" s="59"/>
      <c r="K2622" s="61"/>
      <c r="L2622" s="59"/>
      <c r="M2622" s="60"/>
    </row>
    <row r="2623" spans="2:13" ht="15" x14ac:dyDescent="0.2">
      <c r="B2623" s="285"/>
      <c r="C2623" s="59"/>
      <c r="D2623" s="59"/>
      <c r="E2623" s="59"/>
      <c r="F2623" s="59"/>
      <c r="G2623" s="59"/>
      <c r="H2623" s="59"/>
      <c r="I2623" s="59"/>
      <c r="J2623" s="59"/>
      <c r="K2623" s="61"/>
      <c r="L2623" s="59"/>
      <c r="M2623" s="60"/>
    </row>
    <row r="2624" spans="2:13" ht="15" x14ac:dyDescent="0.2">
      <c r="B2624" s="285"/>
      <c r="C2624" s="59"/>
      <c r="D2624" s="59"/>
      <c r="E2624" s="59"/>
      <c r="F2624" s="59"/>
      <c r="G2624" s="59"/>
      <c r="H2624" s="59"/>
      <c r="I2624" s="59"/>
      <c r="J2624" s="59"/>
      <c r="K2624" s="61"/>
      <c r="L2624" s="59"/>
      <c r="M2624" s="60"/>
    </row>
    <row r="2625" spans="2:13" ht="15" x14ac:dyDescent="0.2">
      <c r="B2625" s="285"/>
      <c r="C2625" s="59"/>
      <c r="D2625" s="59"/>
      <c r="E2625" s="59"/>
      <c r="F2625" s="59"/>
      <c r="G2625" s="59"/>
      <c r="H2625" s="59"/>
      <c r="I2625" s="59"/>
      <c r="J2625" s="59"/>
      <c r="K2625" s="61"/>
      <c r="L2625" s="59"/>
      <c r="M2625" s="60"/>
    </row>
    <row r="2626" spans="2:13" ht="15" x14ac:dyDescent="0.2">
      <c r="B2626" s="285"/>
      <c r="C2626" s="59"/>
      <c r="D2626" s="59"/>
      <c r="E2626" s="59"/>
      <c r="F2626" s="59"/>
      <c r="G2626" s="59"/>
      <c r="H2626" s="59"/>
      <c r="I2626" s="59"/>
      <c r="J2626" s="59"/>
      <c r="K2626" s="61"/>
      <c r="L2626" s="59"/>
      <c r="M2626" s="60"/>
    </row>
    <row r="2627" spans="2:13" ht="15" x14ac:dyDescent="0.2">
      <c r="B2627" s="285"/>
      <c r="C2627" s="59"/>
      <c r="D2627" s="59"/>
      <c r="E2627" s="59"/>
      <c r="F2627" s="59"/>
      <c r="G2627" s="59"/>
      <c r="H2627" s="59"/>
      <c r="I2627" s="59"/>
      <c r="J2627" s="59"/>
      <c r="K2627" s="61"/>
      <c r="L2627" s="59"/>
      <c r="M2627" s="60"/>
    </row>
    <row r="2628" spans="2:13" ht="15" x14ac:dyDescent="0.2">
      <c r="B2628" s="285"/>
      <c r="C2628" s="59"/>
      <c r="D2628" s="59"/>
      <c r="E2628" s="59"/>
      <c r="F2628" s="59"/>
      <c r="G2628" s="59"/>
      <c r="H2628" s="59"/>
      <c r="I2628" s="59"/>
      <c r="J2628" s="59"/>
      <c r="K2628" s="61"/>
      <c r="L2628" s="59"/>
      <c r="M2628" s="60"/>
    </row>
    <row r="2629" spans="2:13" ht="15" x14ac:dyDescent="0.2">
      <c r="B2629" s="285"/>
      <c r="C2629" s="59"/>
      <c r="D2629" s="59"/>
      <c r="E2629" s="59"/>
      <c r="F2629" s="59"/>
      <c r="G2629" s="59"/>
      <c r="H2629" s="59"/>
      <c r="I2629" s="59"/>
      <c r="J2629" s="59"/>
      <c r="K2629" s="61"/>
      <c r="L2629" s="59"/>
      <c r="M2629" s="60"/>
    </row>
    <row r="2630" spans="2:13" ht="15" x14ac:dyDescent="0.2">
      <c r="B2630" s="285"/>
      <c r="C2630" s="59"/>
      <c r="D2630" s="59"/>
      <c r="E2630" s="59"/>
      <c r="F2630" s="59"/>
      <c r="G2630" s="59"/>
      <c r="H2630" s="59"/>
      <c r="I2630" s="59"/>
      <c r="J2630" s="59"/>
      <c r="K2630" s="61"/>
      <c r="L2630" s="59"/>
      <c r="M2630" s="60"/>
    </row>
    <row r="2631" spans="2:13" ht="15" x14ac:dyDescent="0.2">
      <c r="B2631" s="285"/>
      <c r="C2631" s="59"/>
      <c r="D2631" s="59"/>
      <c r="E2631" s="59"/>
      <c r="F2631" s="59"/>
      <c r="G2631" s="59"/>
      <c r="H2631" s="59"/>
      <c r="I2631" s="59"/>
      <c r="J2631" s="59"/>
      <c r="K2631" s="61"/>
      <c r="L2631" s="59"/>
      <c r="M2631" s="60"/>
    </row>
    <row r="2632" spans="2:13" ht="15" x14ac:dyDescent="0.2">
      <c r="B2632" s="285"/>
      <c r="C2632" s="59"/>
      <c r="D2632" s="59"/>
      <c r="E2632" s="59"/>
      <c r="F2632" s="59"/>
      <c r="G2632" s="59"/>
      <c r="H2632" s="59"/>
      <c r="I2632" s="59"/>
      <c r="J2632" s="59"/>
      <c r="K2632" s="61"/>
      <c r="L2632" s="59"/>
      <c r="M2632" s="60"/>
    </row>
    <row r="2633" spans="2:13" ht="15" x14ac:dyDescent="0.2">
      <c r="B2633" s="285"/>
      <c r="C2633" s="59"/>
      <c r="D2633" s="59"/>
      <c r="E2633" s="59"/>
      <c r="F2633" s="59"/>
      <c r="G2633" s="59"/>
      <c r="H2633" s="59"/>
      <c r="I2633" s="59"/>
      <c r="J2633" s="59"/>
      <c r="K2633" s="61"/>
      <c r="L2633" s="59"/>
      <c r="M2633" s="60"/>
    </row>
    <row r="2634" spans="2:13" ht="15" x14ac:dyDescent="0.2">
      <c r="B2634" s="285"/>
      <c r="C2634" s="59"/>
      <c r="D2634" s="59"/>
      <c r="E2634" s="59"/>
      <c r="F2634" s="59"/>
      <c r="G2634" s="59"/>
      <c r="H2634" s="59"/>
      <c r="I2634" s="59"/>
      <c r="J2634" s="59"/>
      <c r="K2634" s="61"/>
      <c r="L2634" s="59"/>
      <c r="M2634" s="60"/>
    </row>
    <row r="2635" spans="2:13" ht="15" x14ac:dyDescent="0.2">
      <c r="B2635" s="285"/>
      <c r="C2635" s="59"/>
      <c r="D2635" s="59"/>
      <c r="E2635" s="59"/>
      <c r="F2635" s="59"/>
      <c r="G2635" s="59"/>
      <c r="H2635" s="59"/>
      <c r="I2635" s="59"/>
      <c r="J2635" s="59"/>
      <c r="K2635" s="61"/>
      <c r="L2635" s="59"/>
      <c r="M2635" s="60"/>
    </row>
    <row r="2636" spans="2:13" ht="15" x14ac:dyDescent="0.2">
      <c r="B2636" s="285"/>
      <c r="C2636" s="59"/>
      <c r="D2636" s="59"/>
      <c r="E2636" s="59"/>
      <c r="F2636" s="59"/>
      <c r="G2636" s="59"/>
      <c r="H2636" s="59"/>
      <c r="I2636" s="59"/>
      <c r="J2636" s="59"/>
      <c r="K2636" s="61"/>
      <c r="L2636" s="59"/>
      <c r="M2636" s="60"/>
    </row>
    <row r="2637" spans="2:13" ht="15" x14ac:dyDescent="0.2">
      <c r="B2637" s="285"/>
      <c r="C2637" s="59"/>
      <c r="D2637" s="59"/>
      <c r="E2637" s="59"/>
      <c r="F2637" s="59"/>
      <c r="G2637" s="59"/>
      <c r="H2637" s="59"/>
      <c r="I2637" s="59"/>
      <c r="J2637" s="59"/>
      <c r="K2637" s="61"/>
      <c r="L2637" s="59"/>
      <c r="M2637" s="60"/>
    </row>
    <row r="2638" spans="2:13" ht="15" x14ac:dyDescent="0.2">
      <c r="B2638" s="285"/>
      <c r="C2638" s="59"/>
      <c r="D2638" s="59"/>
      <c r="E2638" s="59"/>
      <c r="F2638" s="59"/>
      <c r="G2638" s="59"/>
      <c r="H2638" s="59"/>
      <c r="I2638" s="59"/>
      <c r="J2638" s="59"/>
      <c r="K2638" s="61"/>
      <c r="L2638" s="59"/>
      <c r="M2638" s="60"/>
    </row>
    <row r="2639" spans="2:13" ht="15" x14ac:dyDescent="0.2">
      <c r="B2639" s="285"/>
      <c r="C2639" s="59"/>
      <c r="D2639" s="59"/>
      <c r="E2639" s="59"/>
      <c r="F2639" s="59"/>
      <c r="G2639" s="59"/>
      <c r="H2639" s="59"/>
      <c r="I2639" s="59"/>
      <c r="J2639" s="59"/>
      <c r="K2639" s="61"/>
      <c r="L2639" s="59"/>
      <c r="M2639" s="60"/>
    </row>
    <row r="2640" spans="2:13" ht="15" x14ac:dyDescent="0.2">
      <c r="B2640" s="285"/>
      <c r="C2640" s="59"/>
      <c r="D2640" s="59"/>
      <c r="E2640" s="59"/>
      <c r="F2640" s="59"/>
      <c r="G2640" s="59"/>
      <c r="H2640" s="59"/>
      <c r="I2640" s="59"/>
      <c r="J2640" s="59"/>
      <c r="K2640" s="61"/>
      <c r="L2640" s="59"/>
      <c r="M2640" s="60"/>
    </row>
    <row r="2641" spans="2:13" ht="15" x14ac:dyDescent="0.2">
      <c r="B2641" s="285"/>
      <c r="C2641" s="59"/>
      <c r="D2641" s="59"/>
      <c r="E2641" s="59"/>
      <c r="F2641" s="59"/>
      <c r="G2641" s="59"/>
      <c r="H2641" s="59"/>
      <c r="I2641" s="59"/>
      <c r="J2641" s="59"/>
      <c r="K2641" s="61"/>
      <c r="L2641" s="59"/>
      <c r="M2641" s="60"/>
    </row>
    <row r="2642" spans="2:13" ht="15" x14ac:dyDescent="0.2">
      <c r="B2642" s="285"/>
      <c r="C2642" s="59"/>
      <c r="D2642" s="59"/>
      <c r="E2642" s="59"/>
      <c r="F2642" s="59"/>
      <c r="G2642" s="59"/>
      <c r="H2642" s="59"/>
      <c r="I2642" s="59"/>
      <c r="J2642" s="59"/>
      <c r="K2642" s="61"/>
      <c r="L2642" s="59"/>
      <c r="M2642" s="60"/>
    </row>
    <row r="2643" spans="2:13" ht="15" x14ac:dyDescent="0.2">
      <c r="B2643" s="285"/>
      <c r="C2643" s="59"/>
      <c r="D2643" s="59"/>
      <c r="E2643" s="59"/>
      <c r="F2643" s="59"/>
      <c r="G2643" s="59"/>
      <c r="H2643" s="59"/>
      <c r="I2643" s="59"/>
      <c r="J2643" s="59"/>
      <c r="K2643" s="61"/>
      <c r="L2643" s="59"/>
      <c r="M2643" s="60"/>
    </row>
    <row r="2644" spans="2:13" ht="15" x14ac:dyDescent="0.2">
      <c r="B2644" s="285"/>
      <c r="C2644" s="59"/>
      <c r="D2644" s="59"/>
      <c r="E2644" s="59"/>
      <c r="F2644" s="59"/>
      <c r="G2644" s="59"/>
      <c r="H2644" s="59"/>
      <c r="I2644" s="59"/>
      <c r="J2644" s="59"/>
      <c r="K2644" s="61"/>
      <c r="L2644" s="59"/>
      <c r="M2644" s="60"/>
    </row>
    <row r="2645" spans="2:13" ht="15" x14ac:dyDescent="0.2">
      <c r="B2645" s="285"/>
      <c r="C2645" s="59"/>
      <c r="D2645" s="59"/>
      <c r="E2645" s="59"/>
      <c r="F2645" s="59"/>
      <c r="G2645" s="59"/>
      <c r="H2645" s="59"/>
      <c r="I2645" s="59"/>
      <c r="J2645" s="59"/>
      <c r="K2645" s="61"/>
      <c r="L2645" s="59"/>
      <c r="M2645" s="60"/>
    </row>
    <row r="2646" spans="2:13" ht="15" x14ac:dyDescent="0.2">
      <c r="B2646" s="285"/>
      <c r="C2646" s="59"/>
      <c r="D2646" s="59"/>
      <c r="E2646" s="59"/>
      <c r="F2646" s="59"/>
      <c r="G2646" s="59"/>
      <c r="H2646" s="59"/>
      <c r="I2646" s="59"/>
      <c r="J2646" s="59"/>
      <c r="K2646" s="61"/>
      <c r="L2646" s="59"/>
      <c r="M2646" s="60"/>
    </row>
    <row r="2647" spans="2:13" ht="15" x14ac:dyDescent="0.2">
      <c r="B2647" s="285"/>
      <c r="C2647" s="59"/>
      <c r="D2647" s="59"/>
      <c r="E2647" s="59"/>
      <c r="F2647" s="59"/>
      <c r="G2647" s="59"/>
      <c r="H2647" s="59"/>
      <c r="I2647" s="59"/>
      <c r="J2647" s="59"/>
      <c r="K2647" s="61"/>
      <c r="L2647" s="59"/>
      <c r="M2647" s="60"/>
    </row>
    <row r="2648" spans="2:13" ht="15" x14ac:dyDescent="0.2">
      <c r="B2648" s="285"/>
      <c r="C2648" s="59"/>
      <c r="D2648" s="59"/>
      <c r="E2648" s="59"/>
      <c r="F2648" s="59"/>
      <c r="G2648" s="59"/>
      <c r="H2648" s="59"/>
      <c r="I2648" s="59"/>
      <c r="J2648" s="59"/>
      <c r="K2648" s="61"/>
      <c r="L2648" s="59"/>
      <c r="M2648" s="60"/>
    </row>
    <row r="2649" spans="2:13" ht="15" x14ac:dyDescent="0.2">
      <c r="B2649" s="285"/>
      <c r="C2649" s="59"/>
      <c r="D2649" s="59"/>
      <c r="E2649" s="59"/>
      <c r="F2649" s="59"/>
      <c r="G2649" s="59"/>
      <c r="H2649" s="59"/>
      <c r="I2649" s="59"/>
      <c r="J2649" s="59"/>
      <c r="K2649" s="61"/>
      <c r="L2649" s="59"/>
      <c r="M2649" s="60"/>
    </row>
    <row r="2650" spans="2:13" ht="15" x14ac:dyDescent="0.2">
      <c r="B2650" s="285"/>
      <c r="C2650" s="59"/>
      <c r="D2650" s="59"/>
      <c r="E2650" s="59"/>
      <c r="F2650" s="59"/>
      <c r="G2650" s="59"/>
      <c r="H2650" s="59"/>
      <c r="I2650" s="59"/>
      <c r="J2650" s="59"/>
      <c r="K2650" s="61"/>
      <c r="L2650" s="59"/>
      <c r="M2650" s="60"/>
    </row>
    <row r="2651" spans="2:13" ht="15" x14ac:dyDescent="0.2">
      <c r="B2651" s="285"/>
      <c r="C2651" s="59"/>
      <c r="D2651" s="59"/>
      <c r="E2651" s="59"/>
      <c r="F2651" s="59"/>
      <c r="G2651" s="59"/>
      <c r="H2651" s="59"/>
      <c r="I2651" s="59"/>
      <c r="J2651" s="59"/>
      <c r="K2651" s="61"/>
      <c r="L2651" s="59"/>
      <c r="M2651" s="60"/>
    </row>
    <row r="2652" spans="2:13" ht="15" x14ac:dyDescent="0.2">
      <c r="B2652" s="285"/>
      <c r="C2652" s="59"/>
      <c r="D2652" s="59"/>
      <c r="E2652" s="59"/>
      <c r="F2652" s="59"/>
      <c r="G2652" s="59"/>
      <c r="H2652" s="59"/>
      <c r="I2652" s="59"/>
      <c r="J2652" s="59"/>
      <c r="K2652" s="61"/>
      <c r="L2652" s="59"/>
      <c r="M2652" s="60"/>
    </row>
    <row r="2653" spans="2:13" ht="15" x14ac:dyDescent="0.2">
      <c r="B2653" s="285"/>
      <c r="C2653" s="59"/>
      <c r="D2653" s="59"/>
      <c r="E2653" s="59"/>
      <c r="F2653" s="59"/>
      <c r="G2653" s="59"/>
      <c r="H2653" s="59"/>
      <c r="I2653" s="59"/>
      <c r="J2653" s="59"/>
      <c r="K2653" s="61"/>
      <c r="L2653" s="59"/>
      <c r="M2653" s="60"/>
    </row>
    <row r="2654" spans="2:13" ht="15" x14ac:dyDescent="0.2">
      <c r="B2654" s="285"/>
      <c r="C2654" s="59"/>
      <c r="D2654" s="59"/>
      <c r="E2654" s="59"/>
      <c r="F2654" s="59"/>
      <c r="G2654" s="59"/>
      <c r="H2654" s="59"/>
      <c r="I2654" s="59"/>
      <c r="J2654" s="59"/>
      <c r="K2654" s="61"/>
      <c r="L2654" s="59"/>
      <c r="M2654" s="60"/>
    </row>
    <row r="2655" spans="2:13" ht="15" x14ac:dyDescent="0.2">
      <c r="B2655" s="285"/>
      <c r="C2655" s="59"/>
      <c r="D2655" s="59"/>
      <c r="E2655" s="59"/>
      <c r="F2655" s="59"/>
      <c r="G2655" s="59"/>
      <c r="H2655" s="59"/>
      <c r="I2655" s="59"/>
      <c r="J2655" s="59"/>
      <c r="K2655" s="61"/>
      <c r="L2655" s="59"/>
      <c r="M2655" s="60"/>
    </row>
    <row r="2656" spans="2:13" ht="15" x14ac:dyDescent="0.2">
      <c r="B2656" s="285"/>
      <c r="C2656" s="59"/>
      <c r="D2656" s="59"/>
      <c r="E2656" s="59"/>
      <c r="F2656" s="59"/>
      <c r="G2656" s="59"/>
      <c r="H2656" s="59"/>
      <c r="I2656" s="59"/>
      <c r="J2656" s="59"/>
      <c r="K2656" s="61"/>
      <c r="L2656" s="59"/>
      <c r="M2656" s="60"/>
    </row>
    <row r="2657" spans="2:13" ht="15" x14ac:dyDescent="0.2">
      <c r="B2657" s="285"/>
      <c r="C2657" s="59"/>
      <c r="D2657" s="59"/>
      <c r="E2657" s="59"/>
      <c r="F2657" s="59"/>
      <c r="G2657" s="59"/>
      <c r="H2657" s="59"/>
      <c r="I2657" s="59"/>
      <c r="J2657" s="59"/>
      <c r="K2657" s="61"/>
      <c r="L2657" s="59"/>
      <c r="M2657" s="60"/>
    </row>
    <row r="2658" spans="2:13" ht="15" x14ac:dyDescent="0.2">
      <c r="B2658" s="285"/>
      <c r="C2658" s="59"/>
      <c r="D2658" s="59"/>
      <c r="E2658" s="59"/>
      <c r="F2658" s="59"/>
      <c r="G2658" s="59"/>
      <c r="H2658" s="59"/>
      <c r="I2658" s="59"/>
      <c r="J2658" s="59"/>
      <c r="K2658" s="61"/>
      <c r="L2658" s="59"/>
      <c r="M2658" s="60"/>
    </row>
    <row r="2659" spans="2:13" ht="15" x14ac:dyDescent="0.2">
      <c r="B2659" s="285"/>
      <c r="C2659" s="59"/>
      <c r="D2659" s="59"/>
      <c r="E2659" s="59"/>
      <c r="F2659" s="59"/>
      <c r="G2659" s="59"/>
      <c r="H2659" s="59"/>
      <c r="I2659" s="59"/>
      <c r="J2659" s="59"/>
      <c r="K2659" s="61"/>
      <c r="L2659" s="59"/>
      <c r="M2659" s="60"/>
    </row>
    <row r="2660" spans="2:13" ht="15" x14ac:dyDescent="0.2">
      <c r="B2660" s="285"/>
      <c r="C2660" s="59"/>
      <c r="D2660" s="59"/>
      <c r="E2660" s="59"/>
      <c r="F2660" s="59"/>
      <c r="G2660" s="59"/>
      <c r="H2660" s="59"/>
      <c r="I2660" s="59"/>
      <c r="J2660" s="59"/>
      <c r="K2660" s="61"/>
      <c r="L2660" s="59"/>
      <c r="M2660" s="60"/>
    </row>
    <row r="2661" spans="2:13" ht="15" x14ac:dyDescent="0.2">
      <c r="B2661" s="285"/>
      <c r="C2661" s="59"/>
      <c r="D2661" s="59"/>
      <c r="E2661" s="59"/>
      <c r="F2661" s="59"/>
      <c r="G2661" s="59"/>
      <c r="H2661" s="59"/>
      <c r="I2661" s="59"/>
      <c r="J2661" s="59"/>
      <c r="K2661" s="61"/>
      <c r="L2661" s="59"/>
      <c r="M2661" s="60"/>
    </row>
    <row r="2662" spans="2:13" ht="15" x14ac:dyDescent="0.2">
      <c r="B2662" s="285"/>
      <c r="C2662" s="59"/>
      <c r="D2662" s="59"/>
      <c r="E2662" s="59"/>
      <c r="F2662" s="59"/>
      <c r="G2662" s="59"/>
      <c r="H2662" s="59"/>
      <c r="I2662" s="59"/>
      <c r="J2662" s="59"/>
      <c r="K2662" s="61"/>
      <c r="L2662" s="59"/>
      <c r="M2662" s="60"/>
    </row>
    <row r="2663" spans="2:13" ht="15" x14ac:dyDescent="0.2">
      <c r="B2663" s="285"/>
      <c r="C2663" s="59"/>
      <c r="D2663" s="59"/>
      <c r="E2663" s="59"/>
      <c r="F2663" s="59"/>
      <c r="G2663" s="59"/>
      <c r="H2663" s="59"/>
      <c r="I2663" s="59"/>
      <c r="J2663" s="59"/>
      <c r="K2663" s="61"/>
      <c r="L2663" s="59"/>
      <c r="M2663" s="60"/>
    </row>
    <row r="2664" spans="2:13" ht="15" x14ac:dyDescent="0.2">
      <c r="B2664" s="285"/>
      <c r="C2664" s="59"/>
      <c r="D2664" s="59"/>
      <c r="E2664" s="59"/>
      <c r="F2664" s="59"/>
      <c r="G2664" s="59"/>
      <c r="H2664" s="59"/>
      <c r="I2664" s="59"/>
      <c r="J2664" s="59"/>
      <c r="K2664" s="61"/>
      <c r="L2664" s="59"/>
      <c r="M2664" s="60"/>
    </row>
    <row r="2665" spans="2:13" ht="15" x14ac:dyDescent="0.2">
      <c r="B2665" s="285"/>
      <c r="C2665" s="59"/>
      <c r="D2665" s="59"/>
      <c r="E2665" s="59"/>
      <c r="F2665" s="59"/>
      <c r="G2665" s="59"/>
      <c r="H2665" s="59"/>
      <c r="I2665" s="59"/>
      <c r="J2665" s="59"/>
      <c r="K2665" s="61"/>
      <c r="L2665" s="59"/>
      <c r="M2665" s="60"/>
    </row>
    <row r="2666" spans="2:13" ht="15" x14ac:dyDescent="0.2">
      <c r="B2666" s="285"/>
      <c r="C2666" s="59"/>
      <c r="D2666" s="59"/>
      <c r="E2666" s="59"/>
      <c r="F2666" s="59"/>
      <c r="G2666" s="59"/>
      <c r="H2666" s="59"/>
      <c r="I2666" s="59"/>
      <c r="J2666" s="59"/>
      <c r="K2666" s="61"/>
      <c r="L2666" s="59"/>
      <c r="M2666" s="60"/>
    </row>
    <row r="2667" spans="2:13" ht="15" x14ac:dyDescent="0.2">
      <c r="B2667" s="285"/>
      <c r="C2667" s="59"/>
      <c r="D2667" s="59"/>
      <c r="E2667" s="59"/>
      <c r="F2667" s="59"/>
      <c r="G2667" s="59"/>
      <c r="H2667" s="59"/>
      <c r="I2667" s="59"/>
      <c r="J2667" s="59"/>
      <c r="K2667" s="61"/>
      <c r="L2667" s="59"/>
      <c r="M2667" s="60"/>
    </row>
    <row r="2668" spans="2:13" ht="15" x14ac:dyDescent="0.2">
      <c r="B2668" s="285"/>
      <c r="C2668" s="59"/>
      <c r="D2668" s="59"/>
      <c r="E2668" s="59"/>
      <c r="F2668" s="59"/>
      <c r="G2668" s="59"/>
      <c r="H2668" s="59"/>
      <c r="I2668" s="59"/>
      <c r="J2668" s="59"/>
      <c r="K2668" s="61"/>
      <c r="L2668" s="59"/>
      <c r="M2668" s="60"/>
    </row>
    <row r="2669" spans="2:13" ht="15" x14ac:dyDescent="0.2">
      <c r="B2669" s="285"/>
      <c r="C2669" s="59"/>
      <c r="D2669" s="59"/>
      <c r="E2669" s="59"/>
      <c r="F2669" s="59"/>
      <c r="G2669" s="59"/>
      <c r="H2669" s="59"/>
      <c r="I2669" s="59"/>
      <c r="J2669" s="59"/>
      <c r="K2669" s="61"/>
      <c r="L2669" s="59"/>
      <c r="M2669" s="60"/>
    </row>
    <row r="2670" spans="2:13" ht="15" x14ac:dyDescent="0.2">
      <c r="B2670" s="285"/>
      <c r="C2670" s="59"/>
      <c r="D2670" s="59"/>
      <c r="E2670" s="59"/>
      <c r="F2670" s="59"/>
      <c r="G2670" s="59"/>
      <c r="H2670" s="59"/>
      <c r="I2670" s="59"/>
      <c r="J2670" s="59"/>
      <c r="K2670" s="61"/>
      <c r="L2670" s="59"/>
      <c r="M2670" s="60"/>
    </row>
    <row r="2671" spans="2:13" ht="15" x14ac:dyDescent="0.2">
      <c r="B2671" s="285"/>
      <c r="C2671" s="59"/>
      <c r="D2671" s="59"/>
      <c r="E2671" s="59"/>
      <c r="F2671" s="59"/>
      <c r="G2671" s="59"/>
      <c r="H2671" s="59"/>
      <c r="I2671" s="59"/>
      <c r="J2671" s="59"/>
      <c r="K2671" s="61"/>
      <c r="L2671" s="59"/>
      <c r="M2671" s="60"/>
    </row>
    <row r="2672" spans="2:13" ht="15" x14ac:dyDescent="0.2">
      <c r="B2672" s="285"/>
      <c r="C2672" s="59"/>
      <c r="D2672" s="59"/>
      <c r="E2672" s="59"/>
      <c r="F2672" s="59"/>
      <c r="G2672" s="59"/>
      <c r="H2672" s="59"/>
      <c r="I2672" s="59"/>
      <c r="J2672" s="59"/>
      <c r="K2672" s="61"/>
      <c r="L2672" s="59"/>
      <c r="M2672" s="60"/>
    </row>
    <row r="2673" spans="2:13" ht="15" x14ac:dyDescent="0.2">
      <c r="B2673" s="285"/>
      <c r="C2673" s="59"/>
      <c r="D2673" s="59"/>
      <c r="E2673" s="59"/>
      <c r="F2673" s="59"/>
      <c r="G2673" s="59"/>
      <c r="H2673" s="59"/>
      <c r="I2673" s="59"/>
      <c r="J2673" s="59"/>
      <c r="K2673" s="61"/>
      <c r="L2673" s="59"/>
      <c r="M2673" s="60"/>
    </row>
    <row r="2674" spans="2:13" ht="15" x14ac:dyDescent="0.2">
      <c r="B2674" s="285"/>
      <c r="C2674" s="59"/>
      <c r="D2674" s="59"/>
      <c r="E2674" s="59"/>
      <c r="F2674" s="59"/>
      <c r="G2674" s="59"/>
      <c r="H2674" s="59"/>
      <c r="I2674" s="59"/>
      <c r="J2674" s="59"/>
      <c r="K2674" s="61"/>
      <c r="L2674" s="59"/>
      <c r="M2674" s="60"/>
    </row>
    <row r="2675" spans="2:13" ht="15" x14ac:dyDescent="0.2">
      <c r="B2675" s="285"/>
      <c r="C2675" s="59"/>
      <c r="D2675" s="59"/>
      <c r="E2675" s="59"/>
      <c r="F2675" s="59"/>
      <c r="G2675" s="59"/>
      <c r="H2675" s="59"/>
      <c r="I2675" s="59"/>
      <c r="J2675" s="59"/>
      <c r="K2675" s="61"/>
      <c r="L2675" s="59"/>
      <c r="M2675" s="60"/>
    </row>
    <row r="2676" spans="2:13" ht="15" x14ac:dyDescent="0.2">
      <c r="B2676" s="285"/>
      <c r="C2676" s="59"/>
      <c r="D2676" s="59"/>
      <c r="E2676" s="59"/>
      <c r="F2676" s="59"/>
      <c r="G2676" s="59"/>
      <c r="H2676" s="59"/>
      <c r="I2676" s="59"/>
      <c r="J2676" s="59"/>
      <c r="K2676" s="61"/>
      <c r="L2676" s="59"/>
      <c r="M2676" s="60"/>
    </row>
    <row r="2677" spans="2:13" ht="15" x14ac:dyDescent="0.2">
      <c r="B2677" s="285"/>
      <c r="C2677" s="59"/>
      <c r="D2677" s="59"/>
      <c r="E2677" s="59"/>
      <c r="F2677" s="59"/>
      <c r="G2677" s="59"/>
      <c r="H2677" s="59"/>
      <c r="I2677" s="59"/>
      <c r="J2677" s="59"/>
      <c r="K2677" s="61"/>
      <c r="L2677" s="59"/>
      <c r="M2677" s="60"/>
    </row>
    <row r="2678" spans="2:13" ht="15" x14ac:dyDescent="0.2">
      <c r="B2678" s="285"/>
      <c r="C2678" s="59"/>
      <c r="D2678" s="59"/>
      <c r="E2678" s="59"/>
      <c r="F2678" s="59"/>
      <c r="G2678" s="59"/>
      <c r="H2678" s="59"/>
      <c r="I2678" s="59"/>
      <c r="J2678" s="59"/>
      <c r="K2678" s="61"/>
      <c r="L2678" s="59"/>
      <c r="M2678" s="60"/>
    </row>
    <row r="2679" spans="2:13" ht="15" x14ac:dyDescent="0.2">
      <c r="B2679" s="285"/>
      <c r="C2679" s="59"/>
      <c r="D2679" s="59"/>
      <c r="E2679" s="59"/>
      <c r="F2679" s="59"/>
      <c r="G2679" s="59"/>
      <c r="H2679" s="59"/>
      <c r="I2679" s="59"/>
      <c r="J2679" s="59"/>
      <c r="K2679" s="61"/>
      <c r="L2679" s="59"/>
      <c r="M2679" s="60"/>
    </row>
    <row r="2680" spans="2:13" ht="15" x14ac:dyDescent="0.2">
      <c r="B2680" s="285"/>
      <c r="C2680" s="59"/>
      <c r="D2680" s="59"/>
      <c r="E2680" s="59"/>
      <c r="F2680" s="59"/>
      <c r="G2680" s="59"/>
      <c r="H2680" s="59"/>
      <c r="I2680" s="59"/>
      <c r="J2680" s="59"/>
      <c r="K2680" s="61"/>
      <c r="L2680" s="59"/>
      <c r="M2680" s="60"/>
    </row>
    <row r="2681" spans="2:13" ht="15" x14ac:dyDescent="0.2">
      <c r="B2681" s="285"/>
      <c r="C2681" s="59"/>
      <c r="D2681" s="59"/>
      <c r="E2681" s="59"/>
      <c r="F2681" s="59"/>
      <c r="G2681" s="59"/>
      <c r="H2681" s="59"/>
      <c r="I2681" s="59"/>
      <c r="J2681" s="59"/>
      <c r="K2681" s="61"/>
      <c r="L2681" s="59"/>
      <c r="M2681" s="60"/>
    </row>
    <row r="2682" spans="2:13" ht="15" x14ac:dyDescent="0.2">
      <c r="B2682" s="285"/>
      <c r="C2682" s="59"/>
      <c r="D2682" s="59"/>
      <c r="E2682" s="59"/>
      <c r="F2682" s="59"/>
      <c r="G2682" s="59"/>
      <c r="H2682" s="59"/>
      <c r="I2682" s="59"/>
      <c r="J2682" s="59"/>
      <c r="K2682" s="61"/>
      <c r="L2682" s="59"/>
      <c r="M2682" s="60"/>
    </row>
    <row r="2683" spans="2:13" ht="15" x14ac:dyDescent="0.2">
      <c r="B2683" s="285"/>
      <c r="C2683" s="59"/>
      <c r="D2683" s="59"/>
      <c r="E2683" s="59"/>
      <c r="F2683" s="59"/>
      <c r="G2683" s="59"/>
      <c r="H2683" s="59"/>
      <c r="I2683" s="59"/>
      <c r="J2683" s="59"/>
      <c r="K2683" s="61"/>
      <c r="L2683" s="59"/>
      <c r="M2683" s="60"/>
    </row>
    <row r="2684" spans="2:13" ht="15" x14ac:dyDescent="0.2">
      <c r="B2684" s="285"/>
      <c r="C2684" s="59"/>
      <c r="D2684" s="59"/>
      <c r="E2684" s="59"/>
      <c r="F2684" s="59"/>
      <c r="G2684" s="59"/>
      <c r="H2684" s="59"/>
      <c r="I2684" s="59"/>
      <c r="J2684" s="59"/>
      <c r="K2684" s="61"/>
      <c r="L2684" s="59"/>
      <c r="M2684" s="60"/>
    </row>
    <row r="2685" spans="2:13" ht="15" x14ac:dyDescent="0.2">
      <c r="B2685" s="285"/>
      <c r="C2685" s="59"/>
      <c r="D2685" s="59"/>
      <c r="E2685" s="59"/>
      <c r="F2685" s="59"/>
      <c r="G2685" s="59"/>
      <c r="H2685" s="59"/>
      <c r="I2685" s="59"/>
      <c r="J2685" s="59"/>
      <c r="K2685" s="61"/>
      <c r="L2685" s="59"/>
      <c r="M2685" s="60"/>
    </row>
    <row r="2686" spans="2:13" ht="15" x14ac:dyDescent="0.2">
      <c r="B2686" s="285"/>
      <c r="C2686" s="59"/>
      <c r="D2686" s="59"/>
      <c r="E2686" s="59"/>
      <c r="F2686" s="59"/>
      <c r="G2686" s="59"/>
      <c r="H2686" s="59"/>
      <c r="I2686" s="59"/>
      <c r="J2686" s="59"/>
      <c r="K2686" s="61"/>
      <c r="L2686" s="59"/>
      <c r="M2686" s="60"/>
    </row>
    <row r="2687" spans="2:13" ht="15" x14ac:dyDescent="0.2">
      <c r="B2687" s="285"/>
      <c r="C2687" s="59"/>
      <c r="D2687" s="59"/>
      <c r="E2687" s="59"/>
      <c r="F2687" s="59"/>
      <c r="G2687" s="59"/>
      <c r="H2687" s="59"/>
      <c r="I2687" s="59"/>
      <c r="J2687" s="59"/>
      <c r="K2687" s="61"/>
      <c r="L2687" s="59"/>
      <c r="M2687" s="60"/>
    </row>
    <row r="2688" spans="2:13" ht="15" x14ac:dyDescent="0.2">
      <c r="B2688" s="285"/>
      <c r="C2688" s="59"/>
      <c r="D2688" s="59"/>
      <c r="E2688" s="59"/>
      <c r="F2688" s="59"/>
      <c r="G2688" s="59"/>
      <c r="H2688" s="59"/>
      <c r="I2688" s="59"/>
      <c r="J2688" s="59"/>
      <c r="K2688" s="61"/>
      <c r="L2688" s="59"/>
      <c r="M2688" s="60"/>
    </row>
    <row r="2689" spans="2:13" ht="15" x14ac:dyDescent="0.2">
      <c r="B2689" s="285"/>
      <c r="C2689" s="59"/>
      <c r="D2689" s="59"/>
      <c r="E2689" s="59"/>
      <c r="F2689" s="59"/>
      <c r="G2689" s="59"/>
      <c r="H2689" s="59"/>
      <c r="I2689" s="59"/>
      <c r="J2689" s="59"/>
      <c r="K2689" s="61"/>
      <c r="L2689" s="59"/>
      <c r="M2689" s="60"/>
    </row>
    <row r="2690" spans="2:13" ht="15" x14ac:dyDescent="0.2">
      <c r="B2690" s="285"/>
      <c r="C2690" s="59"/>
      <c r="D2690" s="59"/>
      <c r="E2690" s="59"/>
      <c r="F2690" s="59"/>
      <c r="G2690" s="59"/>
      <c r="H2690" s="59"/>
      <c r="I2690" s="59"/>
      <c r="J2690" s="59"/>
      <c r="K2690" s="61"/>
      <c r="L2690" s="59"/>
      <c r="M2690" s="60"/>
    </row>
    <row r="2691" spans="2:13" ht="15" x14ac:dyDescent="0.2">
      <c r="B2691" s="285"/>
      <c r="C2691" s="59"/>
      <c r="D2691" s="59"/>
      <c r="E2691" s="59"/>
      <c r="F2691" s="59"/>
      <c r="G2691" s="59"/>
      <c r="H2691" s="59"/>
      <c r="I2691" s="59"/>
      <c r="J2691" s="59"/>
      <c r="K2691" s="61"/>
      <c r="L2691" s="59"/>
      <c r="M2691" s="60"/>
    </row>
    <row r="2692" spans="2:13" ht="15" x14ac:dyDescent="0.2">
      <c r="B2692" s="285"/>
      <c r="C2692" s="59"/>
      <c r="D2692" s="59"/>
      <c r="E2692" s="59"/>
      <c r="F2692" s="59"/>
      <c r="G2692" s="59"/>
      <c r="H2692" s="59"/>
      <c r="I2692" s="59"/>
      <c r="J2692" s="59"/>
      <c r="K2692" s="61"/>
      <c r="L2692" s="59"/>
      <c r="M2692" s="60"/>
    </row>
    <row r="2693" spans="2:13" ht="15" x14ac:dyDescent="0.2">
      <c r="B2693" s="285"/>
      <c r="C2693" s="59"/>
      <c r="D2693" s="59"/>
      <c r="E2693" s="59"/>
      <c r="F2693" s="59"/>
      <c r="G2693" s="59"/>
      <c r="H2693" s="59"/>
      <c r="I2693" s="59"/>
      <c r="J2693" s="59"/>
      <c r="K2693" s="61"/>
      <c r="L2693" s="59"/>
      <c r="M2693" s="60"/>
    </row>
    <row r="2694" spans="2:13" ht="15" x14ac:dyDescent="0.2">
      <c r="B2694" s="285"/>
      <c r="C2694" s="59"/>
      <c r="D2694" s="59"/>
      <c r="E2694" s="59"/>
      <c r="F2694" s="59"/>
      <c r="G2694" s="59"/>
      <c r="H2694" s="59"/>
      <c r="I2694" s="59"/>
      <c r="J2694" s="59"/>
      <c r="K2694" s="61"/>
      <c r="L2694" s="59"/>
      <c r="M2694" s="60"/>
    </row>
    <row r="2695" spans="2:13" ht="15" x14ac:dyDescent="0.2">
      <c r="B2695" s="285"/>
      <c r="C2695" s="59"/>
      <c r="D2695" s="59"/>
      <c r="E2695" s="59"/>
      <c r="F2695" s="59"/>
      <c r="G2695" s="59"/>
      <c r="H2695" s="59"/>
      <c r="I2695" s="59"/>
      <c r="J2695" s="59"/>
      <c r="K2695" s="61"/>
      <c r="L2695" s="59"/>
      <c r="M2695" s="60"/>
    </row>
    <row r="2696" spans="2:13" ht="15" x14ac:dyDescent="0.2">
      <c r="B2696" s="285"/>
      <c r="C2696" s="59"/>
      <c r="D2696" s="59"/>
      <c r="E2696" s="59"/>
      <c r="F2696" s="59"/>
      <c r="G2696" s="59"/>
      <c r="H2696" s="59"/>
      <c r="I2696" s="59"/>
      <c r="J2696" s="59"/>
      <c r="K2696" s="61"/>
      <c r="L2696" s="59"/>
      <c r="M2696" s="60"/>
    </row>
    <row r="2697" spans="2:13" ht="15" x14ac:dyDescent="0.2">
      <c r="B2697" s="285"/>
      <c r="C2697" s="59"/>
      <c r="D2697" s="59"/>
      <c r="E2697" s="59"/>
      <c r="F2697" s="59"/>
      <c r="G2697" s="59"/>
      <c r="H2697" s="59"/>
      <c r="I2697" s="59"/>
      <c r="J2697" s="59"/>
      <c r="K2697" s="61"/>
      <c r="L2697" s="59"/>
      <c r="M2697" s="60"/>
    </row>
    <row r="2698" spans="2:13" ht="15" x14ac:dyDescent="0.2">
      <c r="B2698" s="285"/>
      <c r="C2698" s="59"/>
      <c r="D2698" s="59"/>
      <c r="E2698" s="59"/>
      <c r="F2698" s="59"/>
      <c r="G2698" s="59"/>
      <c r="H2698" s="59"/>
      <c r="I2698" s="59"/>
      <c r="J2698" s="59"/>
      <c r="K2698" s="61"/>
      <c r="L2698" s="59"/>
      <c r="M2698" s="60"/>
    </row>
    <row r="2699" spans="2:13" ht="15" x14ac:dyDescent="0.2">
      <c r="B2699" s="285"/>
      <c r="C2699" s="59"/>
      <c r="D2699" s="59"/>
      <c r="E2699" s="59"/>
      <c r="F2699" s="59"/>
      <c r="G2699" s="59"/>
      <c r="H2699" s="59"/>
      <c r="I2699" s="59"/>
      <c r="J2699" s="59"/>
      <c r="K2699" s="61"/>
      <c r="L2699" s="59"/>
      <c r="M2699" s="60"/>
    </row>
    <row r="2700" spans="2:13" ht="15" x14ac:dyDescent="0.2">
      <c r="B2700" s="285"/>
      <c r="C2700" s="59"/>
      <c r="D2700" s="59"/>
      <c r="E2700" s="59"/>
      <c r="F2700" s="59"/>
      <c r="G2700" s="59"/>
      <c r="H2700" s="59"/>
      <c r="I2700" s="59"/>
      <c r="J2700" s="59"/>
      <c r="K2700" s="61"/>
      <c r="L2700" s="59"/>
      <c r="M2700" s="60"/>
    </row>
    <row r="2701" spans="2:13" ht="15" x14ac:dyDescent="0.2">
      <c r="B2701" s="285"/>
      <c r="C2701" s="59"/>
      <c r="D2701" s="59"/>
      <c r="E2701" s="59"/>
      <c r="F2701" s="59"/>
      <c r="G2701" s="59"/>
      <c r="H2701" s="59"/>
      <c r="I2701" s="59"/>
      <c r="J2701" s="59"/>
      <c r="K2701" s="61"/>
      <c r="L2701" s="59"/>
      <c r="M2701" s="60"/>
    </row>
    <row r="2702" spans="2:13" ht="15" x14ac:dyDescent="0.2">
      <c r="B2702" s="285"/>
      <c r="C2702" s="59"/>
      <c r="D2702" s="59"/>
      <c r="E2702" s="59"/>
      <c r="F2702" s="59"/>
      <c r="G2702" s="59"/>
      <c r="H2702" s="59"/>
      <c r="I2702" s="59"/>
      <c r="J2702" s="59"/>
      <c r="K2702" s="61"/>
      <c r="L2702" s="59"/>
      <c r="M2702" s="60"/>
    </row>
    <row r="2703" spans="2:13" ht="15" x14ac:dyDescent="0.2">
      <c r="B2703" s="285"/>
      <c r="C2703" s="59"/>
      <c r="D2703" s="59"/>
      <c r="E2703" s="59"/>
      <c r="F2703" s="59"/>
      <c r="G2703" s="59"/>
      <c r="H2703" s="59"/>
      <c r="I2703" s="59"/>
      <c r="J2703" s="59"/>
      <c r="K2703" s="61"/>
      <c r="L2703" s="59"/>
      <c r="M2703" s="60"/>
    </row>
    <row r="2704" spans="2:13" ht="15" x14ac:dyDescent="0.2">
      <c r="B2704" s="285"/>
      <c r="C2704" s="59"/>
      <c r="D2704" s="59"/>
      <c r="E2704" s="59"/>
      <c r="F2704" s="59"/>
      <c r="G2704" s="59"/>
      <c r="H2704" s="59"/>
      <c r="I2704" s="59"/>
      <c r="J2704" s="59"/>
      <c r="K2704" s="61"/>
      <c r="L2704" s="59"/>
      <c r="M2704" s="60"/>
    </row>
    <row r="2705" spans="2:13" ht="15" x14ac:dyDescent="0.2">
      <c r="B2705" s="285"/>
      <c r="C2705" s="59"/>
      <c r="D2705" s="59"/>
      <c r="E2705" s="59"/>
      <c r="F2705" s="59"/>
      <c r="G2705" s="59"/>
      <c r="H2705" s="59"/>
      <c r="I2705" s="59"/>
      <c r="J2705" s="59"/>
      <c r="K2705" s="61"/>
      <c r="L2705" s="59"/>
      <c r="M2705" s="60"/>
    </row>
    <row r="2706" spans="2:13" ht="15" x14ac:dyDescent="0.2">
      <c r="B2706" s="285"/>
      <c r="C2706" s="59"/>
      <c r="D2706" s="59"/>
      <c r="E2706" s="59"/>
      <c r="F2706" s="59"/>
      <c r="G2706" s="59"/>
      <c r="H2706" s="59"/>
      <c r="I2706" s="59"/>
      <c r="J2706" s="59"/>
      <c r="K2706" s="61"/>
      <c r="L2706" s="59"/>
      <c r="M2706" s="60"/>
    </row>
    <row r="2707" spans="2:13" ht="15" x14ac:dyDescent="0.2">
      <c r="B2707" s="285"/>
      <c r="C2707" s="59"/>
      <c r="D2707" s="59"/>
      <c r="E2707" s="59"/>
      <c r="F2707" s="59"/>
      <c r="G2707" s="59"/>
      <c r="H2707" s="59"/>
      <c r="I2707" s="59"/>
      <c r="J2707" s="59"/>
      <c r="K2707" s="61"/>
      <c r="L2707" s="59"/>
      <c r="M2707" s="60"/>
    </row>
    <row r="2708" spans="2:13" ht="15" x14ac:dyDescent="0.2">
      <c r="B2708" s="285"/>
      <c r="C2708" s="59"/>
      <c r="D2708" s="59"/>
      <c r="E2708" s="59"/>
      <c r="F2708" s="59"/>
      <c r="G2708" s="59"/>
      <c r="H2708" s="59"/>
      <c r="I2708" s="59"/>
      <c r="J2708" s="59"/>
      <c r="K2708" s="61"/>
      <c r="L2708" s="59"/>
      <c r="M2708" s="60"/>
    </row>
    <row r="2709" spans="2:13" ht="15" x14ac:dyDescent="0.2">
      <c r="B2709" s="285"/>
      <c r="C2709" s="59"/>
      <c r="D2709" s="59"/>
      <c r="E2709" s="59"/>
      <c r="F2709" s="59"/>
      <c r="G2709" s="59"/>
      <c r="H2709" s="59"/>
      <c r="I2709" s="59"/>
      <c r="J2709" s="59"/>
      <c r="K2709" s="61"/>
      <c r="L2709" s="59"/>
      <c r="M2709" s="60"/>
    </row>
    <row r="2710" spans="2:13" ht="15" x14ac:dyDescent="0.2">
      <c r="B2710" s="285"/>
      <c r="C2710" s="59"/>
      <c r="D2710" s="59"/>
      <c r="E2710" s="59"/>
      <c r="F2710" s="59"/>
      <c r="G2710" s="59"/>
      <c r="H2710" s="59"/>
      <c r="I2710" s="59"/>
      <c r="J2710" s="59"/>
      <c r="K2710" s="61"/>
      <c r="L2710" s="59"/>
      <c r="M2710" s="60"/>
    </row>
    <row r="2711" spans="2:13" ht="15" x14ac:dyDescent="0.2">
      <c r="B2711" s="285"/>
      <c r="C2711" s="59"/>
      <c r="D2711" s="59"/>
      <c r="E2711" s="59"/>
      <c r="F2711" s="59"/>
      <c r="G2711" s="59"/>
      <c r="H2711" s="59"/>
      <c r="I2711" s="59"/>
      <c r="J2711" s="59"/>
      <c r="K2711" s="61"/>
      <c r="L2711" s="59"/>
      <c r="M2711" s="60"/>
    </row>
    <row r="2712" spans="2:13" ht="15" x14ac:dyDescent="0.2">
      <c r="B2712" s="285"/>
      <c r="C2712" s="59"/>
      <c r="D2712" s="59"/>
      <c r="E2712" s="59"/>
      <c r="F2712" s="59"/>
      <c r="G2712" s="59"/>
      <c r="H2712" s="59"/>
      <c r="I2712" s="59"/>
      <c r="J2712" s="59"/>
      <c r="K2712" s="61"/>
      <c r="L2712" s="59"/>
      <c r="M2712" s="60"/>
    </row>
    <row r="2713" spans="2:13" ht="15" x14ac:dyDescent="0.2">
      <c r="B2713" s="285"/>
      <c r="C2713" s="59"/>
      <c r="D2713" s="59"/>
      <c r="E2713" s="59"/>
      <c r="F2713" s="59"/>
      <c r="G2713" s="59"/>
      <c r="H2713" s="59"/>
      <c r="I2713" s="59"/>
      <c r="J2713" s="59"/>
      <c r="K2713" s="61"/>
      <c r="L2713" s="59"/>
      <c r="M2713" s="60"/>
    </row>
    <row r="2714" spans="2:13" ht="15" x14ac:dyDescent="0.2">
      <c r="B2714" s="285"/>
      <c r="C2714" s="59"/>
      <c r="D2714" s="59"/>
      <c r="E2714" s="59"/>
      <c r="F2714" s="59"/>
      <c r="G2714" s="59"/>
      <c r="H2714" s="59"/>
      <c r="I2714" s="59"/>
      <c r="J2714" s="59"/>
      <c r="K2714" s="61"/>
      <c r="L2714" s="59"/>
      <c r="M2714" s="60"/>
    </row>
    <row r="2715" spans="2:13" ht="15" x14ac:dyDescent="0.2">
      <c r="B2715" s="285"/>
      <c r="C2715" s="59"/>
      <c r="D2715" s="59"/>
      <c r="E2715" s="59"/>
      <c r="F2715" s="59"/>
      <c r="G2715" s="59"/>
      <c r="H2715" s="59"/>
      <c r="I2715" s="59"/>
      <c r="J2715" s="59"/>
      <c r="K2715" s="61"/>
      <c r="L2715" s="59"/>
      <c r="M2715" s="60"/>
    </row>
    <row r="2716" spans="2:13" ht="15" x14ac:dyDescent="0.2">
      <c r="B2716" s="285"/>
      <c r="C2716" s="59"/>
      <c r="D2716" s="59"/>
      <c r="E2716" s="59"/>
      <c r="F2716" s="59"/>
      <c r="G2716" s="59"/>
      <c r="H2716" s="59"/>
      <c r="I2716" s="59"/>
      <c r="J2716" s="59"/>
      <c r="K2716" s="61"/>
      <c r="L2716" s="59"/>
      <c r="M2716" s="60"/>
    </row>
    <row r="2717" spans="2:13" ht="15" x14ac:dyDescent="0.2">
      <c r="B2717" s="285"/>
      <c r="C2717" s="59"/>
      <c r="D2717" s="59"/>
      <c r="E2717" s="59"/>
      <c r="F2717" s="59"/>
      <c r="G2717" s="59"/>
      <c r="H2717" s="59"/>
      <c r="I2717" s="59"/>
      <c r="J2717" s="59"/>
      <c r="K2717" s="61"/>
      <c r="L2717" s="59"/>
      <c r="M2717" s="60"/>
    </row>
    <row r="2718" spans="2:13" ht="15" x14ac:dyDescent="0.2">
      <c r="B2718" s="285"/>
      <c r="C2718" s="59"/>
      <c r="D2718" s="59"/>
      <c r="E2718" s="59"/>
      <c r="F2718" s="59"/>
      <c r="G2718" s="59"/>
      <c r="H2718" s="59"/>
      <c r="I2718" s="59"/>
      <c r="J2718" s="59"/>
      <c r="K2718" s="61"/>
      <c r="L2718" s="59"/>
      <c r="M2718" s="60"/>
    </row>
    <row r="2719" spans="2:13" ht="15" x14ac:dyDescent="0.2">
      <c r="B2719" s="285"/>
      <c r="C2719" s="59"/>
      <c r="D2719" s="59"/>
      <c r="E2719" s="59"/>
      <c r="F2719" s="59"/>
      <c r="G2719" s="59"/>
      <c r="H2719" s="59"/>
      <c r="I2719" s="59"/>
      <c r="J2719" s="59"/>
      <c r="K2719" s="61"/>
      <c r="L2719" s="59"/>
      <c r="M2719" s="60"/>
    </row>
    <row r="2720" spans="2:13" ht="15" x14ac:dyDescent="0.2">
      <c r="B2720" s="285"/>
      <c r="C2720" s="59"/>
      <c r="D2720" s="59"/>
      <c r="E2720" s="59"/>
      <c r="F2720" s="59"/>
      <c r="G2720" s="59"/>
      <c r="H2720" s="59"/>
      <c r="I2720" s="59"/>
      <c r="J2720" s="59"/>
      <c r="K2720" s="61"/>
      <c r="L2720" s="59"/>
      <c r="M2720" s="60"/>
    </row>
    <row r="2721" spans="2:13" ht="15" x14ac:dyDescent="0.2">
      <c r="B2721" s="285"/>
      <c r="C2721" s="59"/>
      <c r="D2721" s="59"/>
      <c r="E2721" s="59"/>
      <c r="F2721" s="59"/>
      <c r="G2721" s="59"/>
      <c r="H2721" s="59"/>
      <c r="I2721" s="59"/>
      <c r="J2721" s="59"/>
      <c r="K2721" s="61"/>
      <c r="L2721" s="59"/>
      <c r="M2721" s="60"/>
    </row>
    <row r="2722" spans="2:13" ht="15" x14ac:dyDescent="0.2">
      <c r="B2722" s="285"/>
      <c r="C2722" s="59"/>
      <c r="D2722" s="59"/>
      <c r="E2722" s="59"/>
      <c r="F2722" s="59"/>
      <c r="G2722" s="59"/>
      <c r="H2722" s="59"/>
      <c r="I2722" s="59"/>
      <c r="J2722" s="59"/>
      <c r="K2722" s="61"/>
      <c r="L2722" s="59"/>
      <c r="M2722" s="60"/>
    </row>
    <row r="2723" spans="2:13" ht="15" x14ac:dyDescent="0.2">
      <c r="B2723" s="285"/>
      <c r="C2723" s="59"/>
      <c r="D2723" s="59"/>
      <c r="E2723" s="59"/>
      <c r="F2723" s="59"/>
      <c r="G2723" s="59"/>
      <c r="H2723" s="59"/>
      <c r="I2723" s="59"/>
      <c r="J2723" s="59"/>
      <c r="K2723" s="61"/>
      <c r="L2723" s="59"/>
      <c r="M2723" s="60"/>
    </row>
    <row r="2724" spans="2:13" ht="15" x14ac:dyDescent="0.2">
      <c r="B2724" s="285"/>
      <c r="C2724" s="59"/>
      <c r="D2724" s="59"/>
      <c r="E2724" s="59"/>
      <c r="F2724" s="59"/>
      <c r="G2724" s="59"/>
      <c r="H2724" s="59"/>
      <c r="I2724" s="59"/>
      <c r="J2724" s="59"/>
      <c r="K2724" s="61"/>
      <c r="L2724" s="59"/>
      <c r="M2724" s="60"/>
    </row>
    <row r="2725" spans="2:13" ht="15" x14ac:dyDescent="0.2">
      <c r="B2725" s="285"/>
      <c r="C2725" s="59"/>
      <c r="D2725" s="59"/>
      <c r="E2725" s="59"/>
      <c r="F2725" s="59"/>
      <c r="G2725" s="59"/>
      <c r="H2725" s="59"/>
      <c r="I2725" s="59"/>
      <c r="J2725" s="59"/>
      <c r="K2725" s="61"/>
      <c r="L2725" s="59"/>
      <c r="M2725" s="60"/>
    </row>
    <row r="2726" spans="2:13" ht="15" x14ac:dyDescent="0.2">
      <c r="B2726" s="285"/>
      <c r="C2726" s="59"/>
      <c r="D2726" s="59"/>
      <c r="E2726" s="59"/>
      <c r="F2726" s="59"/>
      <c r="G2726" s="59"/>
      <c r="H2726" s="59"/>
      <c r="I2726" s="59"/>
      <c r="J2726" s="59"/>
      <c r="K2726" s="61"/>
      <c r="L2726" s="59"/>
      <c r="M2726" s="60"/>
    </row>
    <row r="2727" spans="2:13" ht="15" x14ac:dyDescent="0.2">
      <c r="B2727" s="285"/>
      <c r="C2727" s="59"/>
      <c r="D2727" s="59"/>
      <c r="E2727" s="59"/>
      <c r="F2727" s="59"/>
      <c r="G2727" s="59"/>
      <c r="H2727" s="59"/>
      <c r="I2727" s="59"/>
      <c r="J2727" s="59"/>
      <c r="K2727" s="61"/>
      <c r="L2727" s="59"/>
      <c r="M2727" s="60"/>
    </row>
    <row r="2728" spans="2:13" ht="15" x14ac:dyDescent="0.2">
      <c r="B2728" s="285"/>
      <c r="C2728" s="59"/>
      <c r="D2728" s="59"/>
      <c r="E2728" s="59"/>
      <c r="F2728" s="59"/>
      <c r="G2728" s="59"/>
      <c r="H2728" s="59"/>
      <c r="I2728" s="59"/>
      <c r="J2728" s="59"/>
      <c r="K2728" s="61"/>
      <c r="L2728" s="59"/>
      <c r="M2728" s="60"/>
    </row>
    <row r="2729" spans="2:13" ht="15" x14ac:dyDescent="0.2">
      <c r="B2729" s="285"/>
      <c r="C2729" s="59"/>
      <c r="D2729" s="59"/>
      <c r="E2729" s="59"/>
      <c r="F2729" s="59"/>
      <c r="G2729" s="59"/>
      <c r="H2729" s="59"/>
      <c r="I2729" s="59"/>
      <c r="J2729" s="59"/>
      <c r="K2729" s="61"/>
      <c r="L2729" s="59"/>
      <c r="M2729" s="60"/>
    </row>
    <row r="2730" spans="2:13" ht="15" x14ac:dyDescent="0.2">
      <c r="B2730" s="285"/>
      <c r="C2730" s="59"/>
      <c r="D2730" s="59"/>
      <c r="E2730" s="59"/>
      <c r="F2730" s="59"/>
      <c r="G2730" s="59"/>
      <c r="H2730" s="59"/>
      <c r="I2730" s="59"/>
      <c r="J2730" s="59"/>
      <c r="K2730" s="61"/>
      <c r="L2730" s="59"/>
      <c r="M2730" s="60"/>
    </row>
    <row r="2731" spans="2:13" ht="15" x14ac:dyDescent="0.2">
      <c r="B2731" s="285"/>
      <c r="C2731" s="59"/>
      <c r="D2731" s="59"/>
      <c r="E2731" s="59"/>
      <c r="F2731" s="59"/>
      <c r="G2731" s="59"/>
      <c r="H2731" s="59"/>
      <c r="I2731" s="59"/>
      <c r="J2731" s="59"/>
      <c r="K2731" s="61"/>
      <c r="L2731" s="59"/>
      <c r="M2731" s="60"/>
    </row>
    <row r="2732" spans="2:13" ht="15" x14ac:dyDescent="0.2">
      <c r="B2732" s="285"/>
      <c r="C2732" s="59"/>
      <c r="D2732" s="59"/>
      <c r="E2732" s="59"/>
      <c r="F2732" s="59"/>
      <c r="G2732" s="59"/>
      <c r="H2732" s="59"/>
      <c r="I2732" s="59"/>
      <c r="J2732" s="59"/>
      <c r="K2732" s="61"/>
      <c r="L2732" s="59"/>
      <c r="M2732" s="60"/>
    </row>
    <row r="2733" spans="2:13" ht="15" x14ac:dyDescent="0.2">
      <c r="B2733" s="285"/>
      <c r="C2733" s="59"/>
      <c r="D2733" s="59"/>
      <c r="E2733" s="59"/>
      <c r="F2733" s="59"/>
      <c r="G2733" s="59"/>
      <c r="H2733" s="59"/>
      <c r="I2733" s="59"/>
      <c r="J2733" s="59"/>
      <c r="K2733" s="61"/>
      <c r="L2733" s="59"/>
      <c r="M2733" s="60"/>
    </row>
    <row r="2734" spans="2:13" ht="15" x14ac:dyDescent="0.2">
      <c r="B2734" s="285"/>
      <c r="C2734" s="59"/>
      <c r="D2734" s="59"/>
      <c r="E2734" s="59"/>
      <c r="F2734" s="59"/>
      <c r="G2734" s="59"/>
      <c r="H2734" s="59"/>
      <c r="I2734" s="59"/>
      <c r="J2734" s="59"/>
      <c r="K2734" s="61"/>
      <c r="L2734" s="59"/>
      <c r="M2734" s="60"/>
    </row>
    <row r="2735" spans="2:13" ht="15" x14ac:dyDescent="0.2">
      <c r="B2735" s="285"/>
      <c r="C2735" s="59"/>
      <c r="D2735" s="59"/>
      <c r="E2735" s="59"/>
      <c r="F2735" s="59"/>
      <c r="G2735" s="59"/>
      <c r="H2735" s="59"/>
      <c r="I2735" s="59"/>
      <c r="J2735" s="59"/>
      <c r="K2735" s="61"/>
      <c r="L2735" s="59"/>
      <c r="M2735" s="60"/>
    </row>
    <row r="2736" spans="2:13" ht="15" x14ac:dyDescent="0.2">
      <c r="B2736" s="285"/>
      <c r="C2736" s="59"/>
      <c r="D2736" s="59"/>
      <c r="E2736" s="59"/>
      <c r="F2736" s="59"/>
      <c r="G2736" s="59"/>
      <c r="H2736" s="59"/>
      <c r="I2736" s="59"/>
      <c r="J2736" s="59"/>
      <c r="K2736" s="61"/>
      <c r="L2736" s="59"/>
      <c r="M2736" s="60"/>
    </row>
    <row r="2737" spans="2:13" ht="15" x14ac:dyDescent="0.2">
      <c r="B2737" s="285"/>
      <c r="C2737" s="59"/>
      <c r="D2737" s="59"/>
      <c r="E2737" s="59"/>
      <c r="F2737" s="59"/>
      <c r="G2737" s="59"/>
      <c r="H2737" s="59"/>
      <c r="I2737" s="59"/>
      <c r="J2737" s="59"/>
      <c r="K2737" s="61"/>
      <c r="L2737" s="59"/>
      <c r="M2737" s="60"/>
    </row>
    <row r="2738" spans="2:13" ht="15" x14ac:dyDescent="0.2">
      <c r="B2738" s="285"/>
      <c r="C2738" s="59"/>
      <c r="D2738" s="59"/>
      <c r="E2738" s="59"/>
      <c r="F2738" s="59"/>
      <c r="G2738" s="59"/>
      <c r="H2738" s="59"/>
      <c r="I2738" s="59"/>
      <c r="J2738" s="59"/>
      <c r="K2738" s="61"/>
      <c r="L2738" s="59"/>
      <c r="M2738" s="60"/>
    </row>
    <row r="2739" spans="2:13" ht="15" x14ac:dyDescent="0.2">
      <c r="B2739" s="285"/>
      <c r="C2739" s="59"/>
      <c r="D2739" s="59"/>
      <c r="E2739" s="59"/>
      <c r="F2739" s="59"/>
      <c r="G2739" s="59"/>
      <c r="H2739" s="59"/>
      <c r="I2739" s="59"/>
      <c r="J2739" s="59"/>
      <c r="K2739" s="61"/>
      <c r="L2739" s="59"/>
      <c r="M2739" s="60"/>
    </row>
    <row r="2740" spans="2:13" ht="15" x14ac:dyDescent="0.2">
      <c r="B2740" s="285"/>
      <c r="C2740" s="59"/>
      <c r="D2740" s="59"/>
      <c r="E2740" s="59"/>
      <c r="F2740" s="59"/>
      <c r="G2740" s="59"/>
      <c r="H2740" s="59"/>
      <c r="I2740" s="59"/>
      <c r="J2740" s="59"/>
      <c r="K2740" s="61"/>
      <c r="L2740" s="59"/>
      <c r="M2740" s="60"/>
    </row>
    <row r="2741" spans="2:13" ht="15" x14ac:dyDescent="0.2">
      <c r="B2741" s="285"/>
      <c r="C2741" s="59"/>
      <c r="D2741" s="59"/>
      <c r="E2741" s="59"/>
      <c r="F2741" s="59"/>
      <c r="G2741" s="59"/>
      <c r="H2741" s="59"/>
      <c r="I2741" s="59"/>
      <c r="J2741" s="59"/>
      <c r="K2741" s="61"/>
      <c r="L2741" s="59"/>
      <c r="M2741" s="60"/>
    </row>
    <row r="2742" spans="2:13" ht="15" x14ac:dyDescent="0.2">
      <c r="B2742" s="285"/>
      <c r="C2742" s="59"/>
      <c r="D2742" s="59"/>
      <c r="E2742" s="59"/>
      <c r="F2742" s="59"/>
      <c r="G2742" s="59"/>
      <c r="H2742" s="59"/>
      <c r="I2742" s="59"/>
      <c r="J2742" s="59"/>
      <c r="K2742" s="61"/>
      <c r="L2742" s="59"/>
      <c r="M2742" s="60"/>
    </row>
    <row r="2743" spans="2:13" ht="15" x14ac:dyDescent="0.2">
      <c r="B2743" s="285"/>
      <c r="C2743" s="59"/>
      <c r="D2743" s="59"/>
      <c r="E2743" s="59"/>
      <c r="F2743" s="59"/>
      <c r="G2743" s="59"/>
      <c r="H2743" s="59"/>
      <c r="I2743" s="59"/>
      <c r="J2743" s="59"/>
      <c r="K2743" s="61"/>
      <c r="L2743" s="59"/>
      <c r="M2743" s="60"/>
    </row>
    <row r="2744" spans="2:13" ht="15" x14ac:dyDescent="0.2">
      <c r="B2744" s="285"/>
      <c r="C2744" s="59"/>
      <c r="D2744" s="59"/>
      <c r="E2744" s="59"/>
      <c r="F2744" s="59"/>
      <c r="G2744" s="59"/>
      <c r="H2744" s="59"/>
      <c r="I2744" s="59"/>
      <c r="J2744" s="59"/>
      <c r="K2744" s="61"/>
      <c r="L2744" s="59"/>
      <c r="M2744" s="60"/>
    </row>
    <row r="2745" spans="2:13" ht="15" x14ac:dyDescent="0.2">
      <c r="B2745" s="285"/>
      <c r="C2745" s="59"/>
      <c r="D2745" s="59"/>
      <c r="E2745" s="59"/>
      <c r="F2745" s="59"/>
      <c r="G2745" s="59"/>
      <c r="H2745" s="59"/>
      <c r="I2745" s="59"/>
      <c r="J2745" s="59"/>
      <c r="K2745" s="61"/>
      <c r="L2745" s="59"/>
      <c r="M2745" s="60"/>
    </row>
    <row r="2746" spans="2:13" ht="15" x14ac:dyDescent="0.2">
      <c r="B2746" s="285"/>
      <c r="C2746" s="59"/>
      <c r="D2746" s="59"/>
      <c r="E2746" s="59"/>
      <c r="F2746" s="59"/>
      <c r="G2746" s="59"/>
      <c r="H2746" s="59"/>
      <c r="I2746" s="59"/>
      <c r="J2746" s="59"/>
      <c r="K2746" s="61"/>
      <c r="L2746" s="59"/>
      <c r="M2746" s="60"/>
    </row>
    <row r="2747" spans="2:13" ht="15" x14ac:dyDescent="0.2">
      <c r="B2747" s="285"/>
      <c r="C2747" s="59"/>
      <c r="D2747" s="59"/>
      <c r="E2747" s="59"/>
      <c r="F2747" s="59"/>
      <c r="G2747" s="59"/>
      <c r="H2747" s="59"/>
      <c r="I2747" s="59"/>
      <c r="J2747" s="59"/>
      <c r="K2747" s="61"/>
      <c r="L2747" s="59"/>
      <c r="M2747" s="60"/>
    </row>
    <row r="2748" spans="2:13" ht="15" x14ac:dyDescent="0.2">
      <c r="B2748" s="285"/>
      <c r="C2748" s="59"/>
      <c r="D2748" s="59"/>
      <c r="E2748" s="59"/>
      <c r="F2748" s="59"/>
      <c r="G2748" s="59"/>
      <c r="H2748" s="59"/>
      <c r="I2748" s="59"/>
      <c r="J2748" s="59"/>
      <c r="K2748" s="61"/>
      <c r="L2748" s="59"/>
      <c r="M2748" s="60"/>
    </row>
    <row r="2749" spans="2:13" ht="15" x14ac:dyDescent="0.2">
      <c r="B2749" s="285"/>
      <c r="C2749" s="59"/>
      <c r="D2749" s="59"/>
      <c r="E2749" s="59"/>
      <c r="F2749" s="59"/>
      <c r="G2749" s="59"/>
      <c r="H2749" s="59"/>
      <c r="I2749" s="59"/>
      <c r="J2749" s="59"/>
      <c r="K2749" s="61"/>
      <c r="L2749" s="59"/>
      <c r="M2749" s="60"/>
    </row>
    <row r="2750" spans="2:13" ht="15" x14ac:dyDescent="0.2">
      <c r="B2750" s="285"/>
      <c r="C2750" s="59"/>
      <c r="D2750" s="59"/>
      <c r="E2750" s="59"/>
      <c r="F2750" s="59"/>
      <c r="G2750" s="59"/>
      <c r="H2750" s="59"/>
      <c r="I2750" s="59"/>
      <c r="J2750" s="59"/>
      <c r="K2750" s="61"/>
      <c r="L2750" s="59"/>
      <c r="M2750" s="60"/>
    </row>
    <row r="2751" spans="2:13" ht="15" x14ac:dyDescent="0.2">
      <c r="B2751" s="285"/>
      <c r="C2751" s="59"/>
      <c r="D2751" s="59"/>
      <c r="E2751" s="59"/>
      <c r="F2751" s="59"/>
      <c r="G2751" s="59"/>
      <c r="H2751" s="59"/>
      <c r="I2751" s="59"/>
      <c r="J2751" s="59"/>
      <c r="K2751" s="61"/>
      <c r="L2751" s="59"/>
      <c r="M2751" s="60"/>
    </row>
    <row r="2752" spans="2:13" ht="15" x14ac:dyDescent="0.2">
      <c r="B2752" s="285"/>
      <c r="C2752" s="59"/>
      <c r="D2752" s="59"/>
      <c r="E2752" s="59"/>
      <c r="F2752" s="59"/>
      <c r="G2752" s="59"/>
      <c r="H2752" s="59"/>
      <c r="I2752" s="59"/>
      <c r="J2752" s="59"/>
      <c r="K2752" s="61"/>
      <c r="L2752" s="59"/>
      <c r="M2752" s="60"/>
    </row>
    <row r="2753" spans="2:13" ht="15" x14ac:dyDescent="0.2">
      <c r="B2753" s="285"/>
      <c r="C2753" s="59"/>
      <c r="D2753" s="59"/>
      <c r="E2753" s="59"/>
      <c r="F2753" s="59"/>
      <c r="G2753" s="59"/>
      <c r="H2753" s="59"/>
      <c r="I2753" s="59"/>
      <c r="J2753" s="59"/>
      <c r="K2753" s="61"/>
      <c r="L2753" s="59"/>
      <c r="M2753" s="60"/>
    </row>
    <row r="2754" spans="2:13" ht="15" x14ac:dyDescent="0.2">
      <c r="B2754" s="285"/>
      <c r="C2754" s="59"/>
      <c r="D2754" s="59"/>
      <c r="E2754" s="59"/>
      <c r="F2754" s="59"/>
      <c r="G2754" s="59"/>
      <c r="H2754" s="59"/>
      <c r="I2754" s="59"/>
      <c r="J2754" s="59"/>
      <c r="K2754" s="61"/>
      <c r="L2754" s="59"/>
      <c r="M2754" s="60"/>
    </row>
    <row r="2755" spans="2:13" ht="15" x14ac:dyDescent="0.2">
      <c r="B2755" s="285"/>
      <c r="C2755" s="59"/>
      <c r="D2755" s="59"/>
      <c r="E2755" s="59"/>
      <c r="F2755" s="59"/>
      <c r="G2755" s="59"/>
      <c r="H2755" s="59"/>
      <c r="I2755" s="59"/>
      <c r="J2755" s="59"/>
      <c r="K2755" s="61"/>
      <c r="L2755" s="59"/>
      <c r="M2755" s="60"/>
    </row>
    <row r="2756" spans="2:13" ht="15" x14ac:dyDescent="0.2">
      <c r="B2756" s="285"/>
      <c r="C2756" s="59"/>
      <c r="D2756" s="59"/>
      <c r="E2756" s="59"/>
      <c r="F2756" s="59"/>
      <c r="G2756" s="59"/>
      <c r="H2756" s="59"/>
      <c r="I2756" s="59"/>
      <c r="J2756" s="59"/>
      <c r="K2756" s="61"/>
      <c r="L2756" s="59"/>
      <c r="M2756" s="60"/>
    </row>
    <row r="2757" spans="2:13" ht="15" x14ac:dyDescent="0.2">
      <c r="B2757" s="285"/>
      <c r="C2757" s="59"/>
      <c r="D2757" s="59"/>
      <c r="E2757" s="59"/>
      <c r="F2757" s="59"/>
      <c r="G2757" s="59"/>
      <c r="H2757" s="59"/>
      <c r="I2757" s="59"/>
      <c r="J2757" s="59"/>
      <c r="K2757" s="61"/>
      <c r="L2757" s="59"/>
      <c r="M2757" s="60"/>
    </row>
    <row r="2758" spans="2:13" ht="15" x14ac:dyDescent="0.2">
      <c r="B2758" s="285"/>
      <c r="C2758" s="59"/>
      <c r="D2758" s="59"/>
      <c r="E2758" s="59"/>
      <c r="F2758" s="59"/>
      <c r="G2758" s="59"/>
      <c r="H2758" s="59"/>
      <c r="I2758" s="59"/>
      <c r="J2758" s="59"/>
      <c r="K2758" s="61"/>
      <c r="L2758" s="59"/>
      <c r="M2758" s="60"/>
    </row>
    <row r="2759" spans="2:13" ht="15" x14ac:dyDescent="0.2">
      <c r="B2759" s="285"/>
      <c r="C2759" s="59"/>
      <c r="D2759" s="59"/>
      <c r="E2759" s="59"/>
      <c r="F2759" s="59"/>
      <c r="G2759" s="59"/>
      <c r="H2759" s="59"/>
      <c r="I2759" s="59"/>
      <c r="J2759" s="59"/>
      <c r="K2759" s="61"/>
      <c r="L2759" s="59"/>
      <c r="M2759" s="60"/>
    </row>
    <row r="2760" spans="2:13" ht="15" x14ac:dyDescent="0.2">
      <c r="B2760" s="285"/>
      <c r="C2760" s="59"/>
      <c r="D2760" s="59"/>
      <c r="E2760" s="59"/>
      <c r="F2760" s="59"/>
      <c r="G2760" s="59"/>
      <c r="H2760" s="59"/>
      <c r="I2760" s="59"/>
      <c r="J2760" s="59"/>
      <c r="K2760" s="61"/>
      <c r="L2760" s="59"/>
      <c r="M2760" s="60"/>
    </row>
    <row r="2761" spans="2:13" ht="15" x14ac:dyDescent="0.2">
      <c r="B2761" s="285"/>
      <c r="C2761" s="59"/>
      <c r="D2761" s="59"/>
      <c r="E2761" s="59"/>
      <c r="F2761" s="59"/>
      <c r="G2761" s="59"/>
      <c r="H2761" s="59"/>
      <c r="I2761" s="59"/>
      <c r="J2761" s="59"/>
      <c r="K2761" s="61"/>
      <c r="L2761" s="59"/>
      <c r="M2761" s="60"/>
    </row>
    <row r="2762" spans="2:13" ht="15" x14ac:dyDescent="0.2">
      <c r="B2762" s="285"/>
      <c r="C2762" s="59"/>
      <c r="D2762" s="59"/>
      <c r="E2762" s="59"/>
      <c r="F2762" s="59"/>
      <c r="G2762" s="59"/>
      <c r="H2762" s="59"/>
      <c r="I2762" s="59"/>
      <c r="J2762" s="59"/>
      <c r="K2762" s="61"/>
      <c r="L2762" s="59"/>
      <c r="M2762" s="60"/>
    </row>
    <row r="2763" spans="2:13" ht="15" x14ac:dyDescent="0.2">
      <c r="B2763" s="285"/>
      <c r="C2763" s="59"/>
      <c r="D2763" s="59"/>
      <c r="E2763" s="59"/>
      <c r="F2763" s="59"/>
      <c r="G2763" s="59"/>
      <c r="H2763" s="59"/>
      <c r="I2763" s="59"/>
      <c r="J2763" s="59"/>
      <c r="K2763" s="61"/>
      <c r="L2763" s="59"/>
      <c r="M2763" s="60"/>
    </row>
    <row r="2764" spans="2:13" ht="15" x14ac:dyDescent="0.2">
      <c r="B2764" s="285"/>
      <c r="C2764" s="59"/>
      <c r="D2764" s="59"/>
      <c r="E2764" s="59"/>
      <c r="F2764" s="59"/>
      <c r="G2764" s="59"/>
      <c r="H2764" s="59"/>
      <c r="I2764" s="59"/>
      <c r="J2764" s="59"/>
      <c r="K2764" s="61"/>
      <c r="L2764" s="59"/>
      <c r="M2764" s="60"/>
    </row>
    <row r="2765" spans="2:13" ht="15" x14ac:dyDescent="0.2">
      <c r="B2765" s="285"/>
      <c r="C2765" s="59"/>
      <c r="D2765" s="59"/>
      <c r="E2765" s="59"/>
      <c r="F2765" s="59"/>
      <c r="G2765" s="59"/>
      <c r="H2765" s="59"/>
      <c r="I2765" s="59"/>
      <c r="J2765" s="59"/>
      <c r="K2765" s="61"/>
      <c r="L2765" s="59"/>
      <c r="M2765" s="60"/>
    </row>
    <row r="2766" spans="2:13" ht="15" x14ac:dyDescent="0.2">
      <c r="B2766" s="285"/>
      <c r="C2766" s="59"/>
      <c r="D2766" s="59"/>
      <c r="E2766" s="59"/>
      <c r="F2766" s="59"/>
      <c r="G2766" s="59"/>
      <c r="H2766" s="59"/>
      <c r="I2766" s="59"/>
      <c r="J2766" s="59"/>
      <c r="K2766" s="61"/>
      <c r="L2766" s="59"/>
      <c r="M2766" s="60"/>
    </row>
    <row r="2767" spans="2:13" ht="15" x14ac:dyDescent="0.2">
      <c r="B2767" s="285"/>
      <c r="C2767" s="59"/>
      <c r="D2767" s="59"/>
      <c r="E2767" s="59"/>
      <c r="F2767" s="59"/>
      <c r="G2767" s="59"/>
      <c r="H2767" s="59"/>
      <c r="I2767" s="59"/>
      <c r="J2767" s="59"/>
      <c r="K2767" s="61"/>
      <c r="L2767" s="59"/>
      <c r="M2767" s="60"/>
    </row>
    <row r="2768" spans="2:13" ht="15" x14ac:dyDescent="0.2">
      <c r="B2768" s="285"/>
      <c r="C2768" s="59"/>
      <c r="D2768" s="59"/>
      <c r="E2768" s="59"/>
      <c r="F2768" s="59"/>
      <c r="G2768" s="59"/>
      <c r="H2768" s="59"/>
      <c r="I2768" s="59"/>
      <c r="J2768" s="59"/>
      <c r="K2768" s="61"/>
      <c r="L2768" s="59"/>
      <c r="M2768" s="60"/>
    </row>
    <row r="2769" spans="2:13" ht="15" x14ac:dyDescent="0.2">
      <c r="B2769" s="285"/>
      <c r="C2769" s="59"/>
      <c r="D2769" s="59"/>
      <c r="E2769" s="59"/>
      <c r="F2769" s="59"/>
      <c r="G2769" s="59"/>
      <c r="H2769" s="59"/>
      <c r="I2769" s="59"/>
      <c r="J2769" s="59"/>
      <c r="K2769" s="61"/>
      <c r="L2769" s="59"/>
      <c r="M2769" s="60"/>
    </row>
    <row r="2770" spans="2:13" ht="15" x14ac:dyDescent="0.2">
      <c r="B2770" s="285"/>
      <c r="C2770" s="59"/>
      <c r="D2770" s="59"/>
      <c r="E2770" s="59"/>
      <c r="F2770" s="59"/>
      <c r="G2770" s="59"/>
      <c r="H2770" s="59"/>
      <c r="I2770" s="59"/>
      <c r="J2770" s="59"/>
      <c r="K2770" s="61"/>
      <c r="L2770" s="59"/>
      <c r="M2770" s="60"/>
    </row>
    <row r="2771" spans="2:13" ht="15" x14ac:dyDescent="0.2">
      <c r="B2771" s="285"/>
      <c r="C2771" s="59"/>
      <c r="D2771" s="59"/>
      <c r="E2771" s="59"/>
      <c r="F2771" s="59"/>
      <c r="G2771" s="59"/>
      <c r="H2771" s="59"/>
      <c r="I2771" s="59"/>
      <c r="J2771" s="59"/>
      <c r="K2771" s="61"/>
      <c r="L2771" s="59"/>
      <c r="M2771" s="60"/>
    </row>
    <row r="2772" spans="2:13" ht="15" x14ac:dyDescent="0.2">
      <c r="B2772" s="285"/>
      <c r="C2772" s="59"/>
      <c r="D2772" s="59"/>
      <c r="E2772" s="59"/>
      <c r="F2772" s="59"/>
      <c r="G2772" s="59"/>
      <c r="H2772" s="59"/>
      <c r="I2772" s="59"/>
      <c r="J2772" s="59"/>
      <c r="K2772" s="61"/>
      <c r="L2772" s="59"/>
      <c r="M2772" s="60"/>
    </row>
    <row r="2773" spans="2:13" ht="15" x14ac:dyDescent="0.2">
      <c r="B2773" s="285"/>
      <c r="C2773" s="59"/>
      <c r="D2773" s="59"/>
      <c r="E2773" s="59"/>
      <c r="F2773" s="59"/>
      <c r="G2773" s="59"/>
      <c r="H2773" s="59"/>
      <c r="I2773" s="59"/>
      <c r="J2773" s="59"/>
      <c r="K2773" s="61"/>
      <c r="L2773" s="59"/>
      <c r="M2773" s="60"/>
    </row>
    <row r="2774" spans="2:13" ht="15" x14ac:dyDescent="0.2">
      <c r="B2774" s="285"/>
      <c r="C2774" s="59"/>
      <c r="D2774" s="59"/>
      <c r="E2774" s="59"/>
      <c r="F2774" s="59"/>
      <c r="G2774" s="59"/>
      <c r="H2774" s="59"/>
      <c r="I2774" s="59"/>
      <c r="J2774" s="59"/>
      <c r="K2774" s="61"/>
      <c r="L2774" s="59"/>
      <c r="M2774" s="60"/>
    </row>
    <row r="2775" spans="2:13" ht="15" x14ac:dyDescent="0.2">
      <c r="B2775" s="285"/>
      <c r="C2775" s="59"/>
      <c r="D2775" s="59"/>
      <c r="E2775" s="59"/>
      <c r="F2775" s="59"/>
      <c r="G2775" s="59"/>
      <c r="H2775" s="59"/>
      <c r="I2775" s="59"/>
      <c r="J2775" s="59"/>
      <c r="K2775" s="61"/>
      <c r="L2775" s="59"/>
      <c r="M2775" s="60"/>
    </row>
    <row r="2776" spans="2:13" ht="15" x14ac:dyDescent="0.2">
      <c r="B2776" s="285"/>
      <c r="C2776" s="59"/>
      <c r="D2776" s="59"/>
      <c r="E2776" s="59"/>
      <c r="F2776" s="59"/>
      <c r="G2776" s="59"/>
      <c r="H2776" s="59"/>
      <c r="I2776" s="59"/>
      <c r="J2776" s="59"/>
      <c r="K2776" s="61"/>
      <c r="L2776" s="59"/>
      <c r="M2776" s="60"/>
    </row>
    <row r="2777" spans="2:13" ht="15" x14ac:dyDescent="0.2">
      <c r="B2777" s="285"/>
      <c r="C2777" s="59"/>
      <c r="D2777" s="59"/>
      <c r="E2777" s="59"/>
      <c r="F2777" s="59"/>
      <c r="G2777" s="59"/>
      <c r="H2777" s="59"/>
      <c r="I2777" s="59"/>
      <c r="J2777" s="59"/>
      <c r="K2777" s="61"/>
      <c r="L2777" s="59"/>
      <c r="M2777" s="60"/>
    </row>
    <row r="2778" spans="2:13" ht="15" x14ac:dyDescent="0.2">
      <c r="B2778" s="285"/>
      <c r="C2778" s="59"/>
      <c r="D2778" s="59"/>
      <c r="E2778" s="59"/>
      <c r="F2778" s="59"/>
      <c r="G2778" s="59"/>
      <c r="H2778" s="59"/>
      <c r="I2778" s="59"/>
      <c r="J2778" s="59"/>
      <c r="K2778" s="61"/>
      <c r="L2778" s="59"/>
      <c r="M2778" s="60"/>
    </row>
    <row r="2779" spans="2:13" ht="15" x14ac:dyDescent="0.2">
      <c r="B2779" s="285"/>
      <c r="C2779" s="59"/>
      <c r="D2779" s="59"/>
      <c r="E2779" s="59"/>
      <c r="F2779" s="59"/>
      <c r="G2779" s="59"/>
      <c r="H2779" s="59"/>
      <c r="I2779" s="59"/>
      <c r="J2779" s="59"/>
      <c r="K2779" s="61"/>
      <c r="L2779" s="59"/>
      <c r="M2779" s="60"/>
    </row>
    <row r="2780" spans="2:13" ht="15" x14ac:dyDescent="0.2">
      <c r="B2780" s="285"/>
      <c r="C2780" s="59"/>
      <c r="D2780" s="59"/>
      <c r="E2780" s="59"/>
      <c r="F2780" s="59"/>
      <c r="G2780" s="59"/>
      <c r="H2780" s="59"/>
      <c r="I2780" s="59"/>
      <c r="J2780" s="59"/>
      <c r="K2780" s="61"/>
      <c r="L2780" s="59"/>
      <c r="M2780" s="60"/>
    </row>
    <row r="2781" spans="2:13" ht="15" x14ac:dyDescent="0.2">
      <c r="B2781" s="285"/>
      <c r="C2781" s="59"/>
      <c r="D2781" s="59"/>
      <c r="E2781" s="59"/>
      <c r="F2781" s="59"/>
      <c r="G2781" s="59"/>
      <c r="H2781" s="59"/>
      <c r="I2781" s="59"/>
      <c r="J2781" s="59"/>
      <c r="K2781" s="61"/>
      <c r="L2781" s="59"/>
      <c r="M2781" s="60"/>
    </row>
    <row r="2782" spans="2:13" ht="15" x14ac:dyDescent="0.2">
      <c r="B2782" s="285"/>
      <c r="C2782" s="59"/>
      <c r="D2782" s="59"/>
      <c r="E2782" s="59"/>
      <c r="F2782" s="59"/>
      <c r="G2782" s="59"/>
      <c r="H2782" s="59"/>
      <c r="I2782" s="59"/>
      <c r="J2782" s="59"/>
      <c r="K2782" s="61"/>
      <c r="L2782" s="59"/>
      <c r="M2782" s="60"/>
    </row>
    <row r="2783" spans="2:13" ht="15" x14ac:dyDescent="0.2">
      <c r="B2783" s="285"/>
      <c r="C2783" s="59"/>
      <c r="D2783" s="59"/>
      <c r="E2783" s="59"/>
      <c r="F2783" s="59"/>
      <c r="G2783" s="59"/>
      <c r="H2783" s="59"/>
      <c r="I2783" s="59"/>
      <c r="J2783" s="59"/>
      <c r="K2783" s="61"/>
      <c r="L2783" s="59"/>
      <c r="M2783" s="60"/>
    </row>
    <row r="2784" spans="2:13" ht="15" x14ac:dyDescent="0.2">
      <c r="B2784" s="285"/>
      <c r="C2784" s="59"/>
      <c r="D2784" s="59"/>
      <c r="E2784" s="59"/>
      <c r="F2784" s="59"/>
      <c r="G2784" s="59"/>
      <c r="H2784" s="59"/>
      <c r="I2784" s="59"/>
      <c r="J2784" s="59"/>
      <c r="K2784" s="61"/>
      <c r="L2784" s="59"/>
      <c r="M2784" s="60"/>
    </row>
    <row r="2785" spans="2:13" ht="15" x14ac:dyDescent="0.2">
      <c r="B2785" s="285"/>
      <c r="C2785" s="59"/>
      <c r="D2785" s="59"/>
      <c r="E2785" s="59"/>
      <c r="F2785" s="59"/>
      <c r="G2785" s="59"/>
      <c r="H2785" s="59"/>
      <c r="I2785" s="59"/>
      <c r="J2785" s="59"/>
      <c r="K2785" s="61"/>
      <c r="L2785" s="59"/>
      <c r="M2785" s="60"/>
    </row>
    <row r="2786" spans="2:13" ht="15" x14ac:dyDescent="0.2">
      <c r="B2786" s="285"/>
      <c r="C2786" s="59"/>
      <c r="D2786" s="59"/>
      <c r="E2786" s="59"/>
      <c r="F2786" s="59"/>
      <c r="G2786" s="59"/>
      <c r="H2786" s="59"/>
      <c r="I2786" s="59"/>
      <c r="J2786" s="59"/>
      <c r="K2786" s="61"/>
      <c r="L2786" s="59"/>
      <c r="M2786" s="60"/>
    </row>
    <row r="2787" spans="2:13" ht="15" x14ac:dyDescent="0.2">
      <c r="B2787" s="285"/>
      <c r="C2787" s="59"/>
      <c r="D2787" s="59"/>
      <c r="E2787" s="59"/>
      <c r="F2787" s="59"/>
      <c r="G2787" s="59"/>
      <c r="H2787" s="59"/>
      <c r="I2787" s="59"/>
      <c r="J2787" s="59"/>
      <c r="K2787" s="61"/>
      <c r="L2787" s="59"/>
      <c r="M2787" s="60"/>
    </row>
    <row r="2788" spans="2:13" ht="15" x14ac:dyDescent="0.2">
      <c r="B2788" s="285"/>
      <c r="C2788" s="59"/>
      <c r="D2788" s="59"/>
      <c r="E2788" s="59"/>
      <c r="F2788" s="59"/>
      <c r="G2788" s="59"/>
      <c r="H2788" s="59"/>
      <c r="I2788" s="59"/>
      <c r="J2788" s="59"/>
      <c r="K2788" s="61"/>
      <c r="L2788" s="59"/>
      <c r="M2788" s="60"/>
    </row>
    <row r="2789" spans="2:13" ht="15" x14ac:dyDescent="0.2">
      <c r="B2789" s="285"/>
      <c r="C2789" s="59"/>
      <c r="D2789" s="59"/>
      <c r="E2789" s="59"/>
      <c r="F2789" s="59"/>
      <c r="G2789" s="59"/>
      <c r="H2789" s="59"/>
      <c r="I2789" s="59"/>
      <c r="J2789" s="59"/>
      <c r="K2789" s="61"/>
      <c r="L2789" s="59"/>
      <c r="M2789" s="60"/>
    </row>
    <row r="2790" spans="2:13" ht="15" x14ac:dyDescent="0.2">
      <c r="B2790" s="285"/>
      <c r="C2790" s="59"/>
      <c r="D2790" s="59"/>
      <c r="E2790" s="59"/>
      <c r="F2790" s="59"/>
      <c r="G2790" s="59"/>
      <c r="H2790" s="59"/>
      <c r="I2790" s="59"/>
      <c r="J2790" s="59"/>
      <c r="K2790" s="61"/>
      <c r="L2790" s="59"/>
      <c r="M2790" s="60"/>
    </row>
    <row r="2791" spans="2:13" ht="15" x14ac:dyDescent="0.2">
      <c r="B2791" s="285"/>
      <c r="C2791" s="59"/>
      <c r="D2791" s="59"/>
      <c r="E2791" s="59"/>
      <c r="F2791" s="59"/>
      <c r="G2791" s="59"/>
      <c r="H2791" s="59"/>
      <c r="I2791" s="59"/>
      <c r="J2791" s="59"/>
      <c r="K2791" s="61"/>
      <c r="L2791" s="59"/>
      <c r="M2791" s="60"/>
    </row>
    <row r="2792" spans="2:13" ht="15" x14ac:dyDescent="0.2">
      <c r="B2792" s="285"/>
      <c r="C2792" s="59"/>
      <c r="D2792" s="59"/>
      <c r="E2792" s="59"/>
      <c r="F2792" s="59"/>
      <c r="G2792" s="59"/>
      <c r="H2792" s="59"/>
      <c r="I2792" s="59"/>
      <c r="J2792" s="59"/>
      <c r="K2792" s="61"/>
      <c r="L2792" s="59"/>
      <c r="M2792" s="60"/>
    </row>
    <row r="2793" spans="2:13" ht="15" x14ac:dyDescent="0.2">
      <c r="B2793" s="285"/>
      <c r="C2793" s="59"/>
      <c r="D2793" s="59"/>
      <c r="E2793" s="59"/>
      <c r="F2793" s="59"/>
      <c r="G2793" s="59"/>
      <c r="H2793" s="59"/>
      <c r="I2793" s="59"/>
      <c r="J2793" s="59"/>
      <c r="K2793" s="61"/>
      <c r="L2793" s="59"/>
      <c r="M2793" s="60"/>
    </row>
    <row r="2794" spans="2:13" ht="15" x14ac:dyDescent="0.2">
      <c r="B2794" s="285"/>
      <c r="C2794" s="59"/>
      <c r="D2794" s="59"/>
      <c r="E2794" s="59"/>
      <c r="F2794" s="59"/>
      <c r="G2794" s="59"/>
      <c r="H2794" s="59"/>
      <c r="I2794" s="59"/>
      <c r="J2794" s="59"/>
      <c r="K2794" s="61"/>
      <c r="L2794" s="59"/>
      <c r="M2794" s="60"/>
    </row>
    <row r="2795" spans="2:13" ht="15" x14ac:dyDescent="0.2">
      <c r="B2795" s="285"/>
      <c r="C2795" s="59"/>
      <c r="D2795" s="59"/>
      <c r="E2795" s="59"/>
      <c r="F2795" s="59"/>
      <c r="G2795" s="59"/>
      <c r="H2795" s="59"/>
      <c r="I2795" s="59"/>
      <c r="J2795" s="59"/>
      <c r="K2795" s="61"/>
      <c r="L2795" s="59"/>
      <c r="M2795" s="60"/>
    </row>
    <row r="2796" spans="2:13" ht="15" x14ac:dyDescent="0.2">
      <c r="B2796" s="285"/>
      <c r="C2796" s="59"/>
      <c r="D2796" s="59"/>
      <c r="E2796" s="59"/>
      <c r="F2796" s="59"/>
      <c r="G2796" s="59"/>
      <c r="H2796" s="59"/>
      <c r="I2796" s="59"/>
      <c r="J2796" s="59"/>
      <c r="K2796" s="61"/>
      <c r="L2796" s="59"/>
      <c r="M2796" s="60"/>
    </row>
    <row r="2797" spans="2:13" ht="15" x14ac:dyDescent="0.2">
      <c r="B2797" s="285"/>
      <c r="C2797" s="59"/>
      <c r="D2797" s="59"/>
      <c r="E2797" s="59"/>
      <c r="F2797" s="59"/>
      <c r="G2797" s="59"/>
      <c r="H2797" s="59"/>
      <c r="I2797" s="59"/>
      <c r="J2797" s="59"/>
      <c r="K2797" s="61"/>
      <c r="L2797" s="59"/>
      <c r="M2797" s="60"/>
    </row>
    <row r="2798" spans="2:13" ht="15" x14ac:dyDescent="0.2">
      <c r="B2798" s="285"/>
      <c r="C2798" s="59"/>
      <c r="D2798" s="59"/>
      <c r="E2798" s="59"/>
      <c r="F2798" s="59"/>
      <c r="G2798" s="59"/>
      <c r="H2798" s="59"/>
      <c r="I2798" s="59"/>
      <c r="J2798" s="59"/>
      <c r="K2798" s="61"/>
      <c r="L2798" s="59"/>
      <c r="M2798" s="60"/>
    </row>
    <row r="2799" spans="2:13" ht="15" x14ac:dyDescent="0.2">
      <c r="B2799" s="285"/>
      <c r="C2799" s="59"/>
      <c r="D2799" s="59"/>
      <c r="E2799" s="59"/>
      <c r="F2799" s="59"/>
      <c r="G2799" s="59"/>
      <c r="H2799" s="59"/>
      <c r="I2799" s="59"/>
      <c r="J2799" s="59"/>
      <c r="K2799" s="61"/>
      <c r="L2799" s="59"/>
      <c r="M2799" s="60"/>
    </row>
    <row r="2800" spans="2:13" ht="15" x14ac:dyDescent="0.2">
      <c r="B2800" s="285"/>
      <c r="C2800" s="59"/>
      <c r="D2800" s="59"/>
      <c r="E2800" s="59"/>
      <c r="F2800" s="59"/>
      <c r="G2800" s="59"/>
      <c r="H2800" s="59"/>
      <c r="I2800" s="59"/>
      <c r="J2800" s="59"/>
      <c r="K2800" s="61"/>
      <c r="L2800" s="59"/>
      <c r="M2800" s="60"/>
    </row>
    <row r="2801" spans="2:13" ht="15" x14ac:dyDescent="0.2">
      <c r="B2801" s="285"/>
      <c r="C2801" s="59"/>
      <c r="D2801" s="59"/>
      <c r="E2801" s="59"/>
      <c r="F2801" s="59"/>
      <c r="G2801" s="59"/>
      <c r="H2801" s="59"/>
      <c r="I2801" s="59"/>
      <c r="J2801" s="59"/>
      <c r="K2801" s="61"/>
      <c r="L2801" s="59"/>
      <c r="M2801" s="60"/>
    </row>
    <row r="2802" spans="2:13" ht="15" x14ac:dyDescent="0.2">
      <c r="B2802" s="285"/>
      <c r="C2802" s="59"/>
      <c r="D2802" s="59"/>
      <c r="E2802" s="59"/>
      <c r="F2802" s="59"/>
      <c r="G2802" s="59"/>
      <c r="H2802" s="59"/>
      <c r="I2802" s="59"/>
      <c r="J2802" s="59"/>
      <c r="K2802" s="61"/>
      <c r="L2802" s="59"/>
      <c r="M2802" s="60"/>
    </row>
    <row r="2803" spans="2:13" ht="15" x14ac:dyDescent="0.2">
      <c r="B2803" s="285"/>
      <c r="C2803" s="59"/>
      <c r="D2803" s="59"/>
      <c r="E2803" s="59"/>
      <c r="F2803" s="59"/>
      <c r="G2803" s="59"/>
      <c r="H2803" s="59"/>
      <c r="I2803" s="59"/>
      <c r="J2803" s="59"/>
      <c r="K2803" s="61"/>
      <c r="L2803" s="59"/>
      <c r="M2803" s="60"/>
    </row>
    <row r="2804" spans="2:13" ht="15" x14ac:dyDescent="0.2">
      <c r="B2804" s="285"/>
      <c r="C2804" s="59"/>
      <c r="D2804" s="59"/>
      <c r="E2804" s="59"/>
      <c r="F2804" s="59"/>
      <c r="G2804" s="59"/>
      <c r="H2804" s="59"/>
      <c r="I2804" s="59"/>
      <c r="J2804" s="59"/>
      <c r="K2804" s="61"/>
      <c r="L2804" s="59"/>
      <c r="M2804" s="60"/>
    </row>
    <row r="2805" spans="2:13" ht="0" hidden="1" customHeight="1" x14ac:dyDescent="0.2">
      <c r="B2805" s="298">
        <f>B1770+1</f>
        <v>1</v>
      </c>
      <c r="C2805" s="269"/>
      <c r="D2805" s="269"/>
      <c r="E2805" s="269"/>
      <c r="F2805" s="269"/>
      <c r="G2805" s="269"/>
      <c r="H2805" s="269"/>
      <c r="I2805" s="269"/>
      <c r="J2805" s="269"/>
      <c r="K2805" s="270"/>
      <c r="L2805" s="269"/>
      <c r="M2805" s="271"/>
    </row>
    <row r="2806" spans="2:13" ht="0" hidden="1" customHeight="1" x14ac:dyDescent="0.2">
      <c r="B2806" s="299">
        <f t="shared" ref="B2806:B2817" si="0">B2805+1</f>
        <v>2</v>
      </c>
      <c r="C2806" s="59"/>
      <c r="D2806" s="59"/>
      <c r="E2806" s="59"/>
      <c r="F2806" s="59"/>
      <c r="G2806" s="59"/>
      <c r="H2806" s="59"/>
      <c r="I2806" s="59"/>
      <c r="J2806" s="59"/>
      <c r="K2806" s="61"/>
      <c r="L2806" s="59"/>
      <c r="M2806" s="60"/>
    </row>
    <row r="2807" spans="2:13" ht="0" hidden="1" customHeight="1" x14ac:dyDescent="0.2">
      <c r="B2807" s="299">
        <f t="shared" si="0"/>
        <v>3</v>
      </c>
      <c r="C2807" s="59"/>
      <c r="D2807" s="59"/>
      <c r="E2807" s="59"/>
      <c r="F2807" s="59"/>
      <c r="G2807" s="59"/>
      <c r="H2807" s="59"/>
      <c r="I2807" s="59"/>
      <c r="J2807" s="59"/>
      <c r="K2807" s="61"/>
      <c r="L2807" s="59"/>
      <c r="M2807" s="60"/>
    </row>
    <row r="2808" spans="2:13" ht="0" hidden="1" customHeight="1" x14ac:dyDescent="0.2">
      <c r="B2808" s="299">
        <f t="shared" si="0"/>
        <v>4</v>
      </c>
      <c r="C2808" s="59"/>
      <c r="D2808" s="59"/>
      <c r="E2808" s="59"/>
      <c r="F2808" s="59"/>
      <c r="G2808" s="59"/>
      <c r="H2808" s="59"/>
      <c r="I2808" s="59"/>
      <c r="J2808" s="59"/>
      <c r="K2808" s="61"/>
      <c r="L2808" s="59"/>
      <c r="M2808" s="60"/>
    </row>
    <row r="2809" spans="2:13" ht="0" hidden="1" customHeight="1" x14ac:dyDescent="0.2">
      <c r="B2809" s="299">
        <f t="shared" si="0"/>
        <v>5</v>
      </c>
      <c r="C2809" s="59"/>
      <c r="D2809" s="59"/>
      <c r="E2809" s="59"/>
      <c r="F2809" s="59"/>
      <c r="G2809" s="59"/>
      <c r="H2809" s="59"/>
      <c r="I2809" s="59"/>
      <c r="J2809" s="59"/>
      <c r="K2809" s="61"/>
      <c r="L2809" s="59"/>
      <c r="M2809" s="60"/>
    </row>
    <row r="2810" spans="2:13" ht="0" hidden="1" customHeight="1" x14ac:dyDescent="0.2">
      <c r="B2810" s="299">
        <f t="shared" si="0"/>
        <v>6</v>
      </c>
      <c r="C2810" s="59"/>
      <c r="D2810" s="59"/>
      <c r="E2810" s="59"/>
      <c r="F2810" s="59"/>
      <c r="G2810" s="59"/>
      <c r="H2810" s="59"/>
      <c r="I2810" s="59"/>
      <c r="J2810" s="59"/>
      <c r="K2810" s="61"/>
      <c r="L2810" s="59"/>
      <c r="M2810" s="62"/>
    </row>
    <row r="2811" spans="2:13" ht="0" hidden="1" customHeight="1" x14ac:dyDescent="0.2">
      <c r="B2811" s="299">
        <f t="shared" si="0"/>
        <v>7</v>
      </c>
      <c r="C2811" s="59"/>
      <c r="D2811" s="59"/>
      <c r="E2811" s="59"/>
      <c r="F2811" s="59"/>
      <c r="G2811" s="59"/>
      <c r="H2811" s="59"/>
      <c r="I2811" s="59"/>
      <c r="J2811" s="59"/>
      <c r="K2811" s="61"/>
      <c r="L2811" s="59"/>
      <c r="M2811" s="62"/>
    </row>
    <row r="2812" spans="2:13" ht="0" hidden="1" customHeight="1" x14ac:dyDescent="0.2">
      <c r="B2812" s="299">
        <f t="shared" si="0"/>
        <v>8</v>
      </c>
      <c r="C2812" s="59"/>
      <c r="D2812" s="59"/>
      <c r="E2812" s="59"/>
      <c r="F2812" s="59"/>
      <c r="G2812" s="59"/>
      <c r="H2812" s="59"/>
      <c r="I2812" s="59"/>
      <c r="J2812" s="59"/>
      <c r="K2812" s="61"/>
      <c r="L2812" s="59"/>
      <c r="M2812" s="62"/>
    </row>
    <row r="2813" spans="2:13" ht="0" hidden="1" customHeight="1" x14ac:dyDescent="0.2">
      <c r="B2813" s="299">
        <f t="shared" si="0"/>
        <v>9</v>
      </c>
      <c r="C2813" s="59"/>
      <c r="D2813" s="59"/>
      <c r="E2813" s="59"/>
      <c r="F2813" s="59"/>
      <c r="G2813" s="59"/>
      <c r="H2813" s="59"/>
      <c r="I2813" s="59"/>
      <c r="J2813" s="59"/>
      <c r="K2813" s="61"/>
      <c r="L2813" s="59"/>
      <c r="M2813" s="57"/>
    </row>
    <row r="2814" spans="2:13" ht="0" hidden="1" customHeight="1" x14ac:dyDescent="0.2">
      <c r="B2814" s="299">
        <f t="shared" si="0"/>
        <v>10</v>
      </c>
      <c r="C2814" s="59"/>
      <c r="D2814" s="59"/>
      <c r="E2814" s="59"/>
      <c r="F2814" s="59"/>
      <c r="G2814" s="59"/>
      <c r="H2814" s="59"/>
      <c r="I2814" s="59"/>
      <c r="J2814" s="59"/>
      <c r="K2814" s="61"/>
      <c r="L2814" s="59"/>
      <c r="M2814" s="57"/>
    </row>
    <row r="2815" spans="2:13" ht="0" hidden="1" customHeight="1" x14ac:dyDescent="0.2">
      <c r="B2815" s="299">
        <f t="shared" si="0"/>
        <v>11</v>
      </c>
      <c r="C2815" s="59"/>
      <c r="D2815" s="59"/>
      <c r="E2815" s="59"/>
      <c r="F2815" s="59"/>
      <c r="G2815" s="59"/>
      <c r="H2815" s="59"/>
      <c r="I2815" s="59"/>
      <c r="J2815" s="59"/>
      <c r="K2815" s="61"/>
      <c r="L2815" s="59"/>
      <c r="M2815" s="63"/>
    </row>
    <row r="2816" spans="2:13" ht="0" hidden="1" customHeight="1" x14ac:dyDescent="0.2">
      <c r="B2816" s="299">
        <f t="shared" si="0"/>
        <v>12</v>
      </c>
      <c r="C2816" s="59"/>
      <c r="D2816" s="59"/>
      <c r="E2816" s="59"/>
      <c r="F2816" s="59"/>
      <c r="G2816" s="59"/>
      <c r="H2816" s="59"/>
      <c r="I2816" s="59"/>
      <c r="J2816" s="59"/>
      <c r="K2816" s="61"/>
      <c r="L2816" s="59"/>
      <c r="M2816" s="64"/>
    </row>
    <row r="2817" spans="2:11" ht="0" hidden="1" customHeight="1" x14ac:dyDescent="0.2">
      <c r="B2817" s="299">
        <f t="shared" si="0"/>
        <v>13</v>
      </c>
      <c r="C2817" s="59"/>
      <c r="D2817" s="59"/>
      <c r="E2817" s="59"/>
      <c r="F2817" s="59"/>
      <c r="G2817" s="59"/>
      <c r="H2817" s="59"/>
      <c r="I2817" s="61"/>
      <c r="J2817" s="59"/>
      <c r="K2817" s="64" t="s">
        <v>531</v>
      </c>
    </row>
    <row r="2818" spans="2:11" ht="0" hidden="1" customHeight="1" x14ac:dyDescent="0.2">
      <c r="B2818" s="54"/>
      <c r="C2818" s="59" t="s">
        <v>770</v>
      </c>
      <c r="D2818" s="59" t="s">
        <v>170</v>
      </c>
      <c r="E2818" s="59" t="s">
        <v>1365</v>
      </c>
      <c r="F2818" s="59" t="s">
        <v>1365</v>
      </c>
      <c r="G2818" s="59" t="s">
        <v>1365</v>
      </c>
      <c r="H2818" s="59" t="s">
        <v>1365</v>
      </c>
      <c r="I2818" s="61" t="s">
        <v>1365</v>
      </c>
      <c r="J2818" s="59" t="s">
        <v>1365</v>
      </c>
      <c r="K2818" s="64"/>
    </row>
    <row r="2819" spans="2:11" ht="0" hidden="1" customHeight="1" x14ac:dyDescent="0.2">
      <c r="B2819" s="55"/>
      <c r="C2819" s="54"/>
      <c r="D2819" s="54"/>
      <c r="E2819" s="54"/>
      <c r="F2819" s="54"/>
      <c r="G2819" s="54"/>
      <c r="H2819" s="54"/>
      <c r="I2819" s="56"/>
      <c r="J2819" s="54"/>
    </row>
    <row r="2820" spans="2:11" ht="0" hidden="1" customHeight="1" x14ac:dyDescent="0.2">
      <c r="B2820" s="54"/>
      <c r="C2820" s="54"/>
      <c r="D2820" s="54"/>
      <c r="E2820" s="54"/>
      <c r="F2820" s="54"/>
      <c r="G2820" s="54"/>
      <c r="H2820" s="54"/>
      <c r="I2820" s="56"/>
      <c r="J2820" s="54"/>
    </row>
    <row r="2821" spans="2:11" ht="0" hidden="1" customHeight="1" x14ac:dyDescent="0.2">
      <c r="B2821" s="55">
        <v>3508</v>
      </c>
      <c r="C2821" s="65"/>
      <c r="D2821" s="65"/>
      <c r="E2821" s="65"/>
      <c r="F2821" s="65"/>
      <c r="G2821" s="65"/>
      <c r="H2821" s="65"/>
      <c r="I2821" s="66"/>
      <c r="J2821" s="65"/>
    </row>
    <row r="2822" spans="2:11" ht="0" hidden="1" customHeight="1" x14ac:dyDescent="0.2">
      <c r="B2822" s="59" t="s">
        <v>1365</v>
      </c>
      <c r="C2822" s="54"/>
      <c r="D2822" s="54"/>
      <c r="E2822" s="54"/>
      <c r="F2822" s="54"/>
      <c r="G2822" s="54"/>
      <c r="H2822" s="54"/>
      <c r="I2822" s="56"/>
      <c r="J2822" s="54"/>
    </row>
    <row r="2823" spans="2:11" ht="0" hidden="1" customHeight="1" x14ac:dyDescent="0.2">
      <c r="B2823" s="54"/>
      <c r="C2823" s="54"/>
      <c r="D2823" s="54"/>
      <c r="E2823" s="54"/>
      <c r="F2823" s="54"/>
      <c r="G2823" s="54"/>
      <c r="H2823" s="54"/>
      <c r="I2823" s="56"/>
      <c r="J2823" s="54"/>
    </row>
    <row r="2824" spans="2:11" ht="0" hidden="1" customHeight="1" x14ac:dyDescent="0.2">
      <c r="B2824" s="54"/>
      <c r="C2824" s="67"/>
      <c r="D2824" s="67"/>
      <c r="E2824" s="67"/>
      <c r="F2824" s="67"/>
      <c r="G2824" s="67"/>
      <c r="H2824" s="67"/>
      <c r="I2824" s="68"/>
      <c r="J2824" s="67"/>
    </row>
    <row r="2825" spans="2:11" ht="0" hidden="1" customHeight="1" x14ac:dyDescent="0.2">
      <c r="B2825" s="65"/>
    </row>
    <row r="2826" spans="2:11" ht="0" hidden="1" customHeight="1" x14ac:dyDescent="0.2">
      <c r="B2826" s="54"/>
    </row>
    <row r="2827" spans="2:11" ht="0" hidden="1" customHeight="1" x14ac:dyDescent="0.2">
      <c r="B2827" s="54"/>
    </row>
    <row r="2828" spans="2:11" ht="0" hidden="1" customHeight="1" x14ac:dyDescent="0.2">
      <c r="B2828" s="67"/>
    </row>
  </sheetData>
  <sheetProtection formatCells="0" formatColumns="0" formatRows="0" autoFilter="0" pivotTables="0"/>
  <protectedRanges>
    <protectedRange sqref="C736:M1768" name="Linhas para inclusão superveniente"/>
    <protectedRange sqref="H18:H734" name="Situação"/>
  </protectedRanges>
  <mergeCells count="11">
    <mergeCell ref="B5:L5"/>
    <mergeCell ref="F7:G7"/>
    <mergeCell ref="J7:M14"/>
    <mergeCell ref="F8:G8"/>
    <mergeCell ref="H8:I8"/>
    <mergeCell ref="F9:G9"/>
    <mergeCell ref="D10:E10"/>
    <mergeCell ref="F10:G10"/>
    <mergeCell ref="F11:G11"/>
    <mergeCell ref="F12:G12"/>
    <mergeCell ref="F14:I15"/>
  </mergeCells>
  <dataValidations count="5">
    <dataValidation type="list" allowBlank="1" showInputMessage="1" showErrorMessage="1" sqref="H11 L587:L591 L595:L616 L622:L1766 L18:L578" xr:uid="{4298ABA2-BEDF-4903-821E-C5C6ACBA2101}">
      <formula1>"Baixo, Médio, Alto"</formula1>
    </dataValidation>
    <dataValidation type="list" allowBlank="1" showInputMessage="1" showErrorMessage="1" sqref="H7 H1767:H2816" xr:uid="{E01236A3-A39B-4C8C-BEAA-0EC5638E040C}">
      <formula1>"prevista, em contratação"</formula1>
    </dataValidation>
    <dataValidation type="list" allowBlank="1" showInputMessage="1" showErrorMessage="1" sqref="G1767:G2816" xr:uid="{85DC6549-69C0-4CF7-BA85-13FD63742BA7}">
      <formula1>"matriz, derivada, superveniente"</formula1>
    </dataValidation>
    <dataValidation allowBlank="1" showErrorMessage="1" sqref="F155 F116" xr:uid="{E6F29793-34FA-4CDC-B163-EAFF41A59424}"/>
    <dataValidation type="list" allowBlank="1" showInputMessage="1" showErrorMessage="1" sqref="D12" xr:uid="{698C8B7B-E8BA-4D30-801E-3937C25773CE}">
      <formula1>"derivada, superveniente"</formula1>
    </dataValidation>
  </dataValidations>
  <pageMargins left="0.51181102362204722" right="0.51181102362204722" top="0.78740157480314965" bottom="0.78740157480314965" header="0" footer="0"/>
  <pageSetup paperSize="9" fitToHeight="0" orientation="landscape" r:id="rId1"/>
  <drawing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3AAEF09A-B433-4AE3-A740-06BEA33F529A}">
          <x14:formula1>
            <xm:f>dados!$G$2:$G$156</xm:f>
          </x14:formula1>
          <xm:sqref>D8 C499:C578 C587:C591 C595:C1766 C18:C496</xm:sqref>
        </x14:dataValidation>
        <x14:dataValidation type="list" allowBlank="1" showInputMessage="1" showErrorMessage="1" xr:uid="{232E0A45-ACC9-498A-84D9-A2F44C674213}">
          <x14:formula1>
            <xm:f>dados!$A$2:$A$25</xm:f>
          </x14:formula1>
          <xm:sqref>D9 D587:D591 D595:D616 D622:D1766 D18:D578</xm:sqref>
        </x14:dataValidation>
        <x14:dataValidation type="list" allowBlank="1" showInputMessage="1" showErrorMessage="1" xr:uid="{79ABA381-D80C-462B-A61B-9411CE938489}">
          <x14:formula1>
            <xm:f>dados!$M$2:$M$3</xm:f>
          </x14:formula1>
          <xm:sqref>H12 M587:M591 M595:M616 M622:M1766 M18:M578</xm:sqref>
        </x14:dataValidation>
        <x14:dataValidation type="list" allowBlank="1" showInputMessage="1" showErrorMessage="1" xr:uid="{1878D922-8E49-4DEE-8BC9-3763BF23E618}">
          <x14:formula1>
            <xm:f>dados!$Z$2:$Z$4</xm:f>
          </x14:formula1>
          <xm:sqref>G587:G591 G595:G616 G622:G1766 G18:G578</xm:sqref>
        </x14:dataValidation>
        <x14:dataValidation type="list" allowBlank="1" showInputMessage="1" showErrorMessage="1" xr:uid="{9964ABF7-5F04-499E-86DF-FDF0D411FB31}">
          <x14:formula1>
            <xm:f>dados!$AA$2:$AA$3</xm:f>
          </x14:formula1>
          <xm:sqref>H587:H591 H595:H616 H622:H1766 H18:H578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7">
    <pageSetUpPr fitToPage="1"/>
  </sheetPr>
  <dimension ref="A1:AF407"/>
  <sheetViews>
    <sheetView showGridLines="0" workbookViewId="0">
      <pane ySplit="5" topLeftCell="A6" activePane="bottomLeft" state="frozen"/>
      <selection pane="bottomLeft" activeCell="B3" sqref="B3"/>
    </sheetView>
  </sheetViews>
  <sheetFormatPr defaultColWidth="0" defaultRowHeight="14.25" customHeight="1" zeroHeight="1" x14ac:dyDescent="0.2"/>
  <cols>
    <col min="1" max="1" width="1.625" customWidth="1"/>
    <col min="2" max="2" width="19.25" customWidth="1"/>
    <col min="3" max="3" width="53.5" customWidth="1"/>
    <col min="4" max="4" width="17.125" customWidth="1"/>
    <col min="5" max="5" width="21.5" customWidth="1"/>
    <col min="6" max="6" width="21.75" style="5" customWidth="1"/>
    <col min="7" max="7" width="22.5" customWidth="1"/>
    <col min="8" max="8" width="22.875" customWidth="1"/>
    <col min="9" max="10" width="1.625" customWidth="1"/>
    <col min="11" max="12" width="12.625" hidden="1" customWidth="1"/>
    <col min="13" max="32" width="0" hidden="1" customWidth="1"/>
    <col min="33" max="16384" width="12.625" hidden="1"/>
  </cols>
  <sheetData>
    <row r="1" spans="1:31" ht="9.9499999999999993" customHeight="1" x14ac:dyDescent="0.2">
      <c r="A1" s="5"/>
      <c r="D1" s="5"/>
      <c r="F1"/>
      <c r="G1" s="5"/>
      <c r="I1" s="5"/>
      <c r="J1" s="5"/>
      <c r="N1" s="5"/>
      <c r="O1" s="5"/>
      <c r="P1" s="5"/>
      <c r="Q1" s="5"/>
      <c r="R1" s="5"/>
    </row>
    <row r="2" spans="1:31" s="6" customFormat="1" ht="42" customHeight="1" x14ac:dyDescent="0.2">
      <c r="A2" s="25"/>
      <c r="B2" s="38" t="s">
        <v>1366</v>
      </c>
      <c r="C2" s="32"/>
      <c r="D2" s="33"/>
      <c r="E2" s="32"/>
      <c r="F2" s="34"/>
      <c r="G2" s="32"/>
      <c r="H2" s="32"/>
      <c r="I2" s="32"/>
      <c r="J2" s="32"/>
      <c r="K2" s="32"/>
      <c r="L2" s="34"/>
      <c r="M2" s="32"/>
      <c r="N2" s="32"/>
      <c r="O2" s="32"/>
      <c r="P2" s="32"/>
      <c r="Q2" s="32"/>
      <c r="R2" s="32"/>
      <c r="S2" s="32"/>
      <c r="T2" s="32"/>
      <c r="U2" s="32"/>
      <c r="V2" s="27" t="str">
        <f>IF(A2="","",IF(VLOOKUP(A2,#REF!,11,FALSE)="","",VLOOKUP(A2,#REF!,11,FALSE)))</f>
        <v/>
      </c>
      <c r="W2" s="27" t="str">
        <f>IF(A2="","",IF(VLOOKUP(A2,#REF!,12,FALSE)="","",VLOOKUP(A2,#REF!,12,FALSE)))</f>
        <v/>
      </c>
      <c r="X2" s="27" t="str">
        <f>IF(A2="","",IF(VLOOKUP(A2,#REF!,13,FALSE)="","",VLOOKUP(A2,#REF!,13,FALSE)))</f>
        <v/>
      </c>
      <c r="Y2" s="27" t="str">
        <f>IF(A2="","",IF(VLOOKUP(A2,#REF!,14,FALSE)="","",VLOOKUP(A2,#REF!,14,FALSE)))</f>
        <v/>
      </c>
      <c r="Z2" s="28" t="str">
        <f>IF(A2="","",IF(VLOOKUP(A2,#REF!,15,FALSE)="","",VLOOKUP(A2,#REF!,15,FALSE)))</f>
        <v/>
      </c>
      <c r="AA2" s="27" t="str">
        <f>IF(A2="","",IF(VLOOKUP(A2,#REF!,16,FALSE)="","",VLOOKUP(A2,#REF!,16,FALSE)))</f>
        <v/>
      </c>
      <c r="AB2" s="27" t="str">
        <f>IF(A2="","",IF(VLOOKUP(A2,#REF!,17,FALSE)="","",VLOOKUP(A2,#REF!,17,FALSE)))</f>
        <v/>
      </c>
      <c r="AC2" s="29" t="str">
        <f>IF(Y2="","",Y2-X2)</f>
        <v/>
      </c>
      <c r="AD2" s="16" t="str">
        <f>IF(Y2="","",YEAR(Y2))</f>
        <v/>
      </c>
    </row>
    <row r="3" spans="1:31" s="6" customFormat="1" ht="6" customHeight="1" x14ac:dyDescent="0.2">
      <c r="A3" s="30"/>
      <c r="B3" s="35"/>
      <c r="C3" s="35"/>
      <c r="D3" s="36"/>
      <c r="E3" s="35"/>
      <c r="F3" s="37"/>
      <c r="G3" s="35"/>
      <c r="H3" s="35"/>
      <c r="I3" s="35"/>
      <c r="J3" s="35"/>
      <c r="K3" s="35"/>
      <c r="L3" s="37"/>
      <c r="M3" s="35"/>
      <c r="N3" s="35"/>
      <c r="O3" s="35"/>
      <c r="P3" s="35"/>
      <c r="Q3" s="35"/>
      <c r="R3" s="35"/>
      <c r="S3" s="35"/>
      <c r="T3" s="35"/>
      <c r="U3" s="35"/>
      <c r="V3" s="27" t="str">
        <f>IF(A3="","",IF(VLOOKUP(A3,#REF!,11,FALSE)="","",VLOOKUP(A3,#REF!,11,FALSE)))</f>
        <v/>
      </c>
      <c r="W3" s="27" t="str">
        <f>IF(A3="","",IF(VLOOKUP(A3,#REF!,12,FALSE)="","",VLOOKUP(A3,#REF!,12,FALSE)))</f>
        <v/>
      </c>
      <c r="X3" s="27" t="str">
        <f>IF(A3="","",IF(VLOOKUP(A3,#REF!,13,FALSE)="","",VLOOKUP(A3,#REF!,13,FALSE)))</f>
        <v/>
      </c>
      <c r="Y3" s="27" t="str">
        <f>IF(A3="","",IF(VLOOKUP(A3,#REF!,14,FALSE)="","",VLOOKUP(A3,#REF!,14,FALSE)))</f>
        <v/>
      </c>
      <c r="Z3" s="28" t="str">
        <f>IF(A3="","",IF(VLOOKUP(A3,#REF!,15,FALSE)="","",VLOOKUP(A3,#REF!,15,FALSE)))</f>
        <v/>
      </c>
      <c r="AA3" s="27" t="str">
        <f>IF(A3="","",IF(VLOOKUP(A3,#REF!,16,FALSE)="","",VLOOKUP(A3,#REF!,16,FALSE)))</f>
        <v/>
      </c>
      <c r="AB3" s="27" t="str">
        <f>IF(A3="","",IF(VLOOKUP(A3,#REF!,17,FALSE)="","",VLOOKUP(A3,#REF!,17,FALSE)))</f>
        <v/>
      </c>
      <c r="AC3" s="29" t="str">
        <f t="shared" ref="AC3" si="0">IF(Y3="","",Y3-X3)</f>
        <v/>
      </c>
      <c r="AD3" s="16" t="str">
        <f t="shared" ref="AD3" si="1">IF(Y3="","",YEAR(Y3))</f>
        <v/>
      </c>
      <c r="AE3" s="13"/>
    </row>
    <row r="4" spans="1:31" ht="6" customHeight="1" x14ac:dyDescent="0.2">
      <c r="A4" s="5"/>
      <c r="D4" s="5"/>
      <c r="F4"/>
      <c r="G4" s="5"/>
      <c r="I4" s="5"/>
      <c r="J4" s="5"/>
      <c r="N4" s="5"/>
      <c r="O4" s="5"/>
      <c r="P4" s="5"/>
      <c r="Q4" s="5"/>
      <c r="R4" s="5"/>
    </row>
    <row r="5" spans="1:31" ht="45" x14ac:dyDescent="0.2">
      <c r="B5" s="4" t="s">
        <v>1367</v>
      </c>
      <c r="C5" s="4" t="s">
        <v>1368</v>
      </c>
      <c r="D5" s="4" t="s">
        <v>1369</v>
      </c>
      <c r="E5" s="15" t="s">
        <v>1370</v>
      </c>
      <c r="F5" s="4" t="s">
        <v>1371</v>
      </c>
      <c r="G5" s="4" t="s">
        <v>1372</v>
      </c>
      <c r="H5" s="4" t="s">
        <v>1373</v>
      </c>
    </row>
    <row r="6" spans="1:31" ht="90" x14ac:dyDescent="0.2">
      <c r="B6" s="93" t="s">
        <v>1374</v>
      </c>
      <c r="C6" s="135" t="s">
        <v>1375</v>
      </c>
      <c r="D6" s="136">
        <v>45903</v>
      </c>
      <c r="E6" s="136">
        <v>48825</v>
      </c>
      <c r="F6" s="104" t="s">
        <v>1376</v>
      </c>
      <c r="G6" s="103" t="s">
        <v>1377</v>
      </c>
      <c r="H6" s="104" t="s">
        <v>1378</v>
      </c>
    </row>
    <row r="7" spans="1:31" ht="75" x14ac:dyDescent="0.2">
      <c r="B7" s="125" t="s">
        <v>1379</v>
      </c>
      <c r="C7" s="134" t="s">
        <v>1380</v>
      </c>
      <c r="D7" s="110">
        <v>45911</v>
      </c>
      <c r="E7" s="110">
        <v>49198</v>
      </c>
      <c r="F7" s="107" t="s">
        <v>1381</v>
      </c>
      <c r="G7" s="140" t="s">
        <v>1382</v>
      </c>
      <c r="H7" s="141" t="s">
        <v>1383</v>
      </c>
    </row>
    <row r="8" spans="1:31" ht="165" x14ac:dyDescent="0.2">
      <c r="B8" s="125" t="s">
        <v>1384</v>
      </c>
      <c r="C8" s="134" t="s">
        <v>1385</v>
      </c>
      <c r="D8" s="110"/>
      <c r="E8" s="110"/>
      <c r="F8" s="139"/>
      <c r="G8" s="102"/>
      <c r="H8" s="107" t="s">
        <v>1386</v>
      </c>
    </row>
    <row r="9" spans="1:31" ht="60" x14ac:dyDescent="0.2">
      <c r="B9" s="125" t="s">
        <v>899</v>
      </c>
      <c r="C9" s="134" t="s">
        <v>1387</v>
      </c>
      <c r="D9" s="110"/>
      <c r="E9" s="110"/>
      <c r="F9" s="107"/>
      <c r="G9" s="142"/>
      <c r="H9" s="143" t="s">
        <v>1388</v>
      </c>
    </row>
    <row r="10" spans="1:31" ht="45" x14ac:dyDescent="0.2">
      <c r="B10" s="93" t="s">
        <v>1389</v>
      </c>
      <c r="C10" s="137" t="s">
        <v>1390</v>
      </c>
      <c r="D10" s="138">
        <v>45922</v>
      </c>
      <c r="E10" s="138">
        <v>49574</v>
      </c>
      <c r="F10" s="106" t="s">
        <v>1391</v>
      </c>
      <c r="G10" s="105" t="s">
        <v>1392</v>
      </c>
      <c r="H10" s="106" t="s">
        <v>1393</v>
      </c>
    </row>
    <row r="11" spans="1:31" ht="45" x14ac:dyDescent="0.2">
      <c r="B11" s="93" t="s">
        <v>471</v>
      </c>
      <c r="C11" s="18" t="s">
        <v>1394</v>
      </c>
      <c r="D11" s="8">
        <v>45928</v>
      </c>
      <c r="E11" s="8">
        <v>48485</v>
      </c>
      <c r="F11" s="9" t="s">
        <v>1395</v>
      </c>
      <c r="G11" s="11" t="s">
        <v>1396</v>
      </c>
      <c r="H11" s="9" t="s">
        <v>1397</v>
      </c>
    </row>
    <row r="12" spans="1:31" ht="60" x14ac:dyDescent="0.2">
      <c r="B12" s="93" t="s">
        <v>1379</v>
      </c>
      <c r="C12" s="7" t="s">
        <v>1398</v>
      </c>
      <c r="D12" s="8">
        <v>45929</v>
      </c>
      <c r="E12" s="8">
        <v>45929</v>
      </c>
      <c r="F12" s="9"/>
      <c r="G12" s="11" t="s">
        <v>1399</v>
      </c>
      <c r="H12" s="9" t="s">
        <v>1400</v>
      </c>
    </row>
    <row r="13" spans="1:31" ht="60" x14ac:dyDescent="0.2">
      <c r="B13" s="93" t="s">
        <v>1379</v>
      </c>
      <c r="C13" s="7" t="s">
        <v>1401</v>
      </c>
      <c r="D13" s="8">
        <v>45930</v>
      </c>
      <c r="E13" s="8">
        <v>46046</v>
      </c>
      <c r="F13" s="9" t="s">
        <v>1402</v>
      </c>
      <c r="G13" s="11" t="s">
        <v>1403</v>
      </c>
      <c r="H13" s="9" t="s">
        <v>1404</v>
      </c>
    </row>
    <row r="14" spans="1:31" ht="60" x14ac:dyDescent="0.2">
      <c r="B14" s="93" t="s">
        <v>1379</v>
      </c>
      <c r="C14" s="7" t="s">
        <v>1405</v>
      </c>
      <c r="D14" s="8">
        <v>45930</v>
      </c>
      <c r="E14" s="8">
        <v>46418</v>
      </c>
      <c r="F14" s="9" t="s">
        <v>1406</v>
      </c>
      <c r="G14" s="11" t="s">
        <v>1407</v>
      </c>
      <c r="H14" s="9" t="s">
        <v>1408</v>
      </c>
    </row>
    <row r="15" spans="1:31" ht="60" x14ac:dyDescent="0.2">
      <c r="B15" s="93" t="s">
        <v>1379</v>
      </c>
      <c r="C15" s="7" t="s">
        <v>1409</v>
      </c>
      <c r="D15" s="8">
        <v>45930</v>
      </c>
      <c r="E15" s="8">
        <v>46046</v>
      </c>
      <c r="F15" s="9" t="s">
        <v>1410</v>
      </c>
      <c r="G15" s="11" t="s">
        <v>1411</v>
      </c>
      <c r="H15" s="9" t="s">
        <v>1412</v>
      </c>
    </row>
    <row r="16" spans="1:31" ht="120" x14ac:dyDescent="0.2">
      <c r="B16" s="93" t="s">
        <v>1379</v>
      </c>
      <c r="C16" s="7" t="s">
        <v>1413</v>
      </c>
      <c r="D16" s="8">
        <v>45935</v>
      </c>
      <c r="E16" s="8">
        <v>48492</v>
      </c>
      <c r="F16" s="9" t="s">
        <v>1414</v>
      </c>
      <c r="G16" s="11" t="s">
        <v>1415</v>
      </c>
      <c r="H16" s="9" t="s">
        <v>1416</v>
      </c>
    </row>
    <row r="17" spans="2:8" s="12" customFormat="1" ht="45" x14ac:dyDescent="0.2">
      <c r="B17" s="93" t="s">
        <v>1379</v>
      </c>
      <c r="C17" s="7" t="s">
        <v>1417</v>
      </c>
      <c r="D17" s="8">
        <v>45951</v>
      </c>
      <c r="E17" s="8">
        <v>45951</v>
      </c>
      <c r="F17" s="9" t="s">
        <v>1418</v>
      </c>
      <c r="G17" s="11" t="s">
        <v>1419</v>
      </c>
      <c r="H17" s="9" t="s">
        <v>1420</v>
      </c>
    </row>
    <row r="18" spans="2:8" ht="45" x14ac:dyDescent="0.2">
      <c r="B18" s="93" t="s">
        <v>1374</v>
      </c>
      <c r="C18" s="18" t="s">
        <v>1421</v>
      </c>
      <c r="D18" s="8">
        <v>45963</v>
      </c>
      <c r="E18" s="8">
        <v>45963</v>
      </c>
      <c r="F18" s="9" t="s">
        <v>1422</v>
      </c>
      <c r="G18" s="11" t="s">
        <v>1423</v>
      </c>
      <c r="H18" s="9" t="s">
        <v>1424</v>
      </c>
    </row>
    <row r="19" spans="2:8" ht="90" x14ac:dyDescent="0.2">
      <c r="B19" s="93" t="s">
        <v>1425</v>
      </c>
      <c r="C19" s="7" t="s">
        <v>1426</v>
      </c>
      <c r="D19" s="8">
        <v>45963</v>
      </c>
      <c r="E19" s="8">
        <v>48539</v>
      </c>
      <c r="F19" s="9" t="s">
        <v>1427</v>
      </c>
      <c r="G19" s="11" t="s">
        <v>1428</v>
      </c>
      <c r="H19" s="9" t="s">
        <v>1429</v>
      </c>
    </row>
    <row r="20" spans="2:8" ht="90" x14ac:dyDescent="0.2">
      <c r="B20" s="93" t="s">
        <v>899</v>
      </c>
      <c r="C20" s="7" t="s">
        <v>1430</v>
      </c>
      <c r="D20" s="8">
        <v>46329</v>
      </c>
      <c r="E20" s="8">
        <v>48886</v>
      </c>
      <c r="F20" s="9" t="s">
        <v>1431</v>
      </c>
      <c r="G20" s="11" t="s">
        <v>1432</v>
      </c>
      <c r="H20" s="9" t="s">
        <v>1433</v>
      </c>
    </row>
    <row r="21" spans="2:8" ht="75" x14ac:dyDescent="0.2">
      <c r="B21" s="93" t="s">
        <v>1379</v>
      </c>
      <c r="C21" s="18" t="s">
        <v>1434</v>
      </c>
      <c r="D21" s="8">
        <v>45967</v>
      </c>
      <c r="E21" s="8">
        <v>45720</v>
      </c>
      <c r="F21" s="9" t="s">
        <v>1435</v>
      </c>
      <c r="G21" s="11" t="s">
        <v>1436</v>
      </c>
      <c r="H21" s="9" t="s">
        <v>1437</v>
      </c>
    </row>
    <row r="22" spans="2:8" ht="120" x14ac:dyDescent="0.2">
      <c r="B22" s="93" t="s">
        <v>1379</v>
      </c>
      <c r="C22" s="7" t="s">
        <v>1438</v>
      </c>
      <c r="D22" s="8">
        <v>45975</v>
      </c>
      <c r="E22" s="8">
        <v>46521</v>
      </c>
      <c r="F22" s="9" t="s">
        <v>1439</v>
      </c>
      <c r="G22" s="11" t="s">
        <v>1440</v>
      </c>
      <c r="H22" s="9" t="s">
        <v>1441</v>
      </c>
    </row>
    <row r="23" spans="2:8" ht="120" x14ac:dyDescent="0.2">
      <c r="B23" s="93" t="s">
        <v>1442</v>
      </c>
      <c r="C23" s="7" t="s">
        <v>1443</v>
      </c>
      <c r="D23" s="8">
        <v>45993</v>
      </c>
      <c r="E23" s="8">
        <v>49280</v>
      </c>
      <c r="F23" s="9" t="s">
        <v>1444</v>
      </c>
      <c r="G23" s="11" t="s">
        <v>1445</v>
      </c>
      <c r="H23" s="9" t="s">
        <v>1446</v>
      </c>
    </row>
    <row r="24" spans="2:8" ht="30" x14ac:dyDescent="0.2">
      <c r="B24" s="93" t="s">
        <v>1389</v>
      </c>
      <c r="C24" s="7" t="s">
        <v>1447</v>
      </c>
      <c r="D24" s="8">
        <v>45997</v>
      </c>
      <c r="E24" s="8">
        <v>49649</v>
      </c>
      <c r="F24" s="9" t="s">
        <v>1448</v>
      </c>
      <c r="G24" s="11" t="s">
        <v>1449</v>
      </c>
      <c r="H24" s="9" t="s">
        <v>1450</v>
      </c>
    </row>
    <row r="25" spans="2:8" ht="60" x14ac:dyDescent="0.2">
      <c r="B25" s="93" t="s">
        <v>1379</v>
      </c>
      <c r="C25" s="7" t="s">
        <v>1451</v>
      </c>
      <c r="D25" s="8">
        <v>46001</v>
      </c>
      <c r="E25" s="8">
        <v>45819</v>
      </c>
      <c r="F25" s="9" t="s">
        <v>1452</v>
      </c>
      <c r="G25" s="11" t="s">
        <v>1453</v>
      </c>
      <c r="H25" s="9" t="s">
        <v>1454</v>
      </c>
    </row>
    <row r="26" spans="2:8" ht="60" x14ac:dyDescent="0.2">
      <c r="B26" s="93" t="s">
        <v>899</v>
      </c>
      <c r="C26" s="7" t="s">
        <v>1455</v>
      </c>
      <c r="D26" s="8">
        <v>46005</v>
      </c>
      <c r="E26" s="8">
        <v>46005</v>
      </c>
      <c r="F26" s="9" t="s">
        <v>1456</v>
      </c>
      <c r="G26" s="11" t="s">
        <v>1457</v>
      </c>
      <c r="H26" s="9" t="s">
        <v>1458</v>
      </c>
    </row>
    <row r="27" spans="2:8" ht="60" x14ac:dyDescent="0.2">
      <c r="B27" s="93" t="s">
        <v>899</v>
      </c>
      <c r="C27" s="7" t="s">
        <v>1455</v>
      </c>
      <c r="D27" s="8">
        <v>46005</v>
      </c>
      <c r="E27" s="8">
        <v>46005</v>
      </c>
      <c r="F27" s="9" t="s">
        <v>1459</v>
      </c>
      <c r="G27" s="11" t="s">
        <v>1460</v>
      </c>
      <c r="H27" s="9" t="s">
        <v>1461</v>
      </c>
    </row>
    <row r="28" spans="2:8" ht="45" x14ac:dyDescent="0.2">
      <c r="B28" s="93" t="s">
        <v>1462</v>
      </c>
      <c r="C28" s="7" t="s">
        <v>1463</v>
      </c>
      <c r="D28" s="8">
        <v>46009</v>
      </c>
      <c r="E28" s="8">
        <v>45644</v>
      </c>
      <c r="F28" s="9" t="s">
        <v>1464</v>
      </c>
      <c r="G28" s="11" t="s">
        <v>1465</v>
      </c>
      <c r="H28" s="9" t="s">
        <v>1466</v>
      </c>
    </row>
    <row r="29" spans="2:8" ht="90" x14ac:dyDescent="0.2">
      <c r="B29" s="93" t="s">
        <v>1374</v>
      </c>
      <c r="C29" s="7" t="s">
        <v>1467</v>
      </c>
      <c r="D29" s="8">
        <v>46024</v>
      </c>
      <c r="E29" s="8">
        <v>48946</v>
      </c>
      <c r="F29" s="9" t="s">
        <v>1468</v>
      </c>
      <c r="G29" s="11" t="s">
        <v>1469</v>
      </c>
      <c r="H29" s="9" t="s">
        <v>1470</v>
      </c>
    </row>
    <row r="30" spans="2:8" ht="45" x14ac:dyDescent="0.2">
      <c r="B30" s="93" t="s">
        <v>899</v>
      </c>
      <c r="C30" s="7" t="s">
        <v>1471</v>
      </c>
      <c r="D30" s="8">
        <v>46037</v>
      </c>
      <c r="E30" s="8">
        <v>48959</v>
      </c>
      <c r="F30" s="9" t="s">
        <v>1472</v>
      </c>
      <c r="G30" s="11" t="s">
        <v>1473</v>
      </c>
      <c r="H30" s="9" t="s">
        <v>1474</v>
      </c>
    </row>
    <row r="31" spans="2:8" ht="45" x14ac:dyDescent="0.2">
      <c r="B31" s="93" t="s">
        <v>1379</v>
      </c>
      <c r="C31" s="7" t="s">
        <v>1475</v>
      </c>
      <c r="D31" s="8">
        <v>46042</v>
      </c>
      <c r="E31" s="8">
        <v>46042</v>
      </c>
      <c r="F31" s="9" t="s">
        <v>1476</v>
      </c>
      <c r="G31" s="11" t="s">
        <v>1477</v>
      </c>
      <c r="H31" s="9" t="s">
        <v>1478</v>
      </c>
    </row>
    <row r="32" spans="2:8" ht="60" x14ac:dyDescent="0.2">
      <c r="B32" s="93" t="s">
        <v>1374</v>
      </c>
      <c r="C32" s="7" t="s">
        <v>1479</v>
      </c>
      <c r="D32" s="8">
        <v>46047</v>
      </c>
      <c r="E32" s="8">
        <v>46047</v>
      </c>
      <c r="F32" s="9" t="s">
        <v>1480</v>
      </c>
      <c r="G32" s="11" t="s">
        <v>1481</v>
      </c>
      <c r="H32" s="9" t="s">
        <v>1482</v>
      </c>
    </row>
    <row r="33" spans="2:8" ht="225" x14ac:dyDescent="0.2">
      <c r="B33" s="93" t="s">
        <v>1384</v>
      </c>
      <c r="C33" s="7" t="s">
        <v>1483</v>
      </c>
      <c r="D33" s="8">
        <v>46048</v>
      </c>
      <c r="E33" s="8">
        <v>49335</v>
      </c>
      <c r="F33" s="9" t="s">
        <v>1484</v>
      </c>
      <c r="G33" s="11" t="s">
        <v>1485</v>
      </c>
      <c r="H33" s="9" t="s">
        <v>1486</v>
      </c>
    </row>
    <row r="34" spans="2:8" ht="90" x14ac:dyDescent="0.2">
      <c r="B34" s="93" t="s">
        <v>1374</v>
      </c>
      <c r="C34" s="7" t="s">
        <v>1487</v>
      </c>
      <c r="D34" s="8">
        <v>46053</v>
      </c>
      <c r="E34" s="8">
        <v>48975</v>
      </c>
      <c r="F34" s="9" t="s">
        <v>1488</v>
      </c>
      <c r="G34" s="11" t="s">
        <v>1489</v>
      </c>
      <c r="H34" s="9" t="s">
        <v>1490</v>
      </c>
    </row>
    <row r="35" spans="2:8" ht="165" x14ac:dyDescent="0.2">
      <c r="B35" s="93" t="s">
        <v>1379</v>
      </c>
      <c r="C35" s="7" t="s">
        <v>1491</v>
      </c>
      <c r="D35" s="8">
        <v>46055</v>
      </c>
      <c r="E35" s="8">
        <v>49342</v>
      </c>
      <c r="F35" s="9" t="s">
        <v>1492</v>
      </c>
      <c r="G35" s="11" t="s">
        <v>1493</v>
      </c>
      <c r="H35" s="9" t="s">
        <v>1494</v>
      </c>
    </row>
    <row r="36" spans="2:8" ht="45" x14ac:dyDescent="0.2">
      <c r="B36" s="93" t="s">
        <v>1379</v>
      </c>
      <c r="C36" s="7" t="s">
        <v>1495</v>
      </c>
      <c r="D36" s="8">
        <v>46059</v>
      </c>
      <c r="E36" s="8">
        <v>45875</v>
      </c>
      <c r="F36" s="9" t="s">
        <v>1496</v>
      </c>
      <c r="G36" s="11" t="s">
        <v>1497</v>
      </c>
      <c r="H36" s="9" t="s">
        <v>1498</v>
      </c>
    </row>
    <row r="37" spans="2:8" ht="45" x14ac:dyDescent="0.2">
      <c r="B37" s="93" t="s">
        <v>1425</v>
      </c>
      <c r="C37" s="7" t="s">
        <v>1499</v>
      </c>
      <c r="D37" s="8">
        <v>46060</v>
      </c>
      <c r="E37" s="8">
        <v>49347</v>
      </c>
      <c r="F37" s="9" t="s">
        <v>1500</v>
      </c>
      <c r="G37" s="11" t="s">
        <v>1501</v>
      </c>
      <c r="H37" s="9" t="s">
        <v>1502</v>
      </c>
    </row>
    <row r="38" spans="2:8" ht="60" x14ac:dyDescent="0.2">
      <c r="B38" s="93" t="s">
        <v>1374</v>
      </c>
      <c r="C38" s="7" t="s">
        <v>1503</v>
      </c>
      <c r="D38" s="8">
        <v>46061</v>
      </c>
      <c r="E38" s="8">
        <v>46061</v>
      </c>
      <c r="F38" s="9" t="s">
        <v>1504</v>
      </c>
      <c r="G38" s="11" t="s">
        <v>1505</v>
      </c>
      <c r="H38" s="9" t="s">
        <v>1506</v>
      </c>
    </row>
    <row r="39" spans="2:8" ht="60" x14ac:dyDescent="0.2">
      <c r="B39" s="93" t="s">
        <v>1389</v>
      </c>
      <c r="C39" s="7" t="s">
        <v>1507</v>
      </c>
      <c r="D39" s="8">
        <v>46072</v>
      </c>
      <c r="E39" s="8">
        <v>49724</v>
      </c>
      <c r="F39" s="9" t="s">
        <v>1508</v>
      </c>
      <c r="G39" s="11" t="s">
        <v>1509</v>
      </c>
      <c r="H39" s="9" t="s">
        <v>1510</v>
      </c>
    </row>
    <row r="40" spans="2:8" ht="60" x14ac:dyDescent="0.2">
      <c r="B40" s="93" t="s">
        <v>1374</v>
      </c>
      <c r="C40" s="7" t="s">
        <v>1511</v>
      </c>
      <c r="D40" s="8">
        <v>46072</v>
      </c>
      <c r="E40" s="8">
        <v>49359</v>
      </c>
      <c r="F40" s="9" t="s">
        <v>1512</v>
      </c>
      <c r="G40" s="11" t="s">
        <v>1513</v>
      </c>
      <c r="H40" s="9" t="s">
        <v>1514</v>
      </c>
    </row>
    <row r="41" spans="2:8" ht="60" x14ac:dyDescent="0.2">
      <c r="B41" s="93" t="s">
        <v>1515</v>
      </c>
      <c r="C41" s="7" t="s">
        <v>1516</v>
      </c>
      <c r="D41" s="8">
        <v>46074</v>
      </c>
      <c r="E41" s="8">
        <v>46074</v>
      </c>
      <c r="F41" s="9" t="s">
        <v>1517</v>
      </c>
      <c r="G41" s="11" t="s">
        <v>1518</v>
      </c>
      <c r="H41" s="9" t="s">
        <v>1519</v>
      </c>
    </row>
    <row r="42" spans="2:8" ht="75" x14ac:dyDescent="0.2">
      <c r="B42" s="93" t="s">
        <v>1379</v>
      </c>
      <c r="C42" s="7" t="s">
        <v>1520</v>
      </c>
      <c r="D42" s="8">
        <v>46075</v>
      </c>
      <c r="E42" s="8">
        <v>48632</v>
      </c>
      <c r="F42" s="9" t="s">
        <v>1521</v>
      </c>
      <c r="G42" s="11" t="s">
        <v>1522</v>
      </c>
      <c r="H42" s="9" t="s">
        <v>1523</v>
      </c>
    </row>
    <row r="43" spans="2:8" ht="45" x14ac:dyDescent="0.2">
      <c r="B43" s="93" t="s">
        <v>1425</v>
      </c>
      <c r="C43" s="7" t="s">
        <v>1524</v>
      </c>
      <c r="D43" s="8">
        <v>46075</v>
      </c>
      <c r="E43" s="8">
        <v>48633</v>
      </c>
      <c r="F43" s="9" t="s">
        <v>1525</v>
      </c>
      <c r="G43" s="11" t="s">
        <v>1526</v>
      </c>
      <c r="H43" s="9" t="s">
        <v>1527</v>
      </c>
    </row>
    <row r="44" spans="2:8" ht="60" x14ac:dyDescent="0.2">
      <c r="B44" s="93" t="s">
        <v>1374</v>
      </c>
      <c r="C44" s="7" t="s">
        <v>1528</v>
      </c>
      <c r="D44" s="8">
        <v>46096</v>
      </c>
      <c r="E44" s="8">
        <v>46096</v>
      </c>
      <c r="F44" s="9" t="s">
        <v>1529</v>
      </c>
      <c r="G44" s="11" t="s">
        <v>1530</v>
      </c>
      <c r="H44" s="9" t="s">
        <v>1531</v>
      </c>
    </row>
    <row r="45" spans="2:8" ht="120" x14ac:dyDescent="0.2">
      <c r="B45" s="93" t="s">
        <v>1442</v>
      </c>
      <c r="C45" s="7" t="s">
        <v>1532</v>
      </c>
      <c r="D45" s="8">
        <v>46097</v>
      </c>
      <c r="E45" s="8">
        <v>46097</v>
      </c>
      <c r="F45" s="9"/>
      <c r="G45" s="11" t="s">
        <v>1533</v>
      </c>
      <c r="H45" s="9" t="s">
        <v>1534</v>
      </c>
    </row>
    <row r="46" spans="2:8" ht="75" x14ac:dyDescent="0.2">
      <c r="B46" s="93" t="s">
        <v>1374</v>
      </c>
      <c r="C46" s="7" t="s">
        <v>1535</v>
      </c>
      <c r="D46" s="8">
        <v>46101</v>
      </c>
      <c r="E46" s="8">
        <v>49388</v>
      </c>
      <c r="F46" s="9" t="s">
        <v>1536</v>
      </c>
      <c r="G46" s="11" t="s">
        <v>1537</v>
      </c>
      <c r="H46" s="9" t="s">
        <v>1538</v>
      </c>
    </row>
    <row r="47" spans="2:8" ht="105" x14ac:dyDescent="0.2">
      <c r="B47" s="93" t="s">
        <v>899</v>
      </c>
      <c r="C47" s="7" t="s">
        <v>1539</v>
      </c>
      <c r="D47" s="8">
        <v>46102</v>
      </c>
      <c r="E47" s="8">
        <v>49024</v>
      </c>
      <c r="F47" s="9" t="s">
        <v>1540</v>
      </c>
      <c r="G47" s="11" t="s">
        <v>1541</v>
      </c>
      <c r="H47" s="9" t="s">
        <v>1542</v>
      </c>
    </row>
    <row r="48" spans="2:8" ht="135" x14ac:dyDescent="0.2">
      <c r="B48" s="93" t="s">
        <v>1543</v>
      </c>
      <c r="C48" s="7" t="s">
        <v>1544</v>
      </c>
      <c r="D48" s="8">
        <v>46104</v>
      </c>
      <c r="E48" s="8">
        <v>49391</v>
      </c>
      <c r="F48" s="9" t="s">
        <v>1545</v>
      </c>
      <c r="G48" s="11" t="s">
        <v>1546</v>
      </c>
      <c r="H48" s="9" t="s">
        <v>1547</v>
      </c>
    </row>
    <row r="49" spans="2:8" ht="60" x14ac:dyDescent="0.2">
      <c r="B49" s="93" t="s">
        <v>1389</v>
      </c>
      <c r="C49" s="7" t="s">
        <v>1548</v>
      </c>
      <c r="D49" s="8">
        <v>46133</v>
      </c>
      <c r="E49" s="8">
        <v>49786</v>
      </c>
      <c r="F49" s="9" t="s">
        <v>1549</v>
      </c>
      <c r="G49" s="11" t="s">
        <v>1550</v>
      </c>
      <c r="H49" s="9" t="s">
        <v>1551</v>
      </c>
    </row>
    <row r="50" spans="2:8" ht="165" x14ac:dyDescent="0.2">
      <c r="B50" s="93" t="s">
        <v>1379</v>
      </c>
      <c r="C50" s="7" t="s">
        <v>1491</v>
      </c>
      <c r="D50" s="8">
        <v>46133</v>
      </c>
      <c r="E50" s="8">
        <v>49420</v>
      </c>
      <c r="F50" s="9"/>
      <c r="G50" s="11" t="s">
        <v>1552</v>
      </c>
      <c r="H50" s="9" t="s">
        <v>1494</v>
      </c>
    </row>
    <row r="51" spans="2:8" ht="45" x14ac:dyDescent="0.2">
      <c r="B51" s="93" t="s">
        <v>1389</v>
      </c>
      <c r="C51" s="7" t="s">
        <v>1553</v>
      </c>
      <c r="D51" s="8">
        <v>46139</v>
      </c>
      <c r="E51" s="8">
        <v>49792</v>
      </c>
      <c r="F51" s="9" t="s">
        <v>1554</v>
      </c>
      <c r="G51" s="11" t="s">
        <v>1555</v>
      </c>
      <c r="H51" s="9" t="s">
        <v>1556</v>
      </c>
    </row>
    <row r="52" spans="2:8" ht="75" x14ac:dyDescent="0.2">
      <c r="B52" s="93" t="s">
        <v>1462</v>
      </c>
      <c r="C52" s="7" t="s">
        <v>1557</v>
      </c>
      <c r="D52" s="8">
        <v>46151</v>
      </c>
      <c r="E52" s="8">
        <v>45796</v>
      </c>
      <c r="F52" s="9" t="s">
        <v>1558</v>
      </c>
      <c r="G52" s="11" t="s">
        <v>1559</v>
      </c>
      <c r="H52" s="9" t="s">
        <v>1560</v>
      </c>
    </row>
    <row r="53" spans="2:8" ht="30" x14ac:dyDescent="0.2">
      <c r="B53" s="93" t="s">
        <v>1379</v>
      </c>
      <c r="C53" s="7" t="s">
        <v>1561</v>
      </c>
      <c r="D53" s="8">
        <v>46174</v>
      </c>
      <c r="E53" s="8">
        <v>46174</v>
      </c>
      <c r="F53" s="9" t="s">
        <v>1562</v>
      </c>
      <c r="G53" s="11" t="s">
        <v>1563</v>
      </c>
      <c r="H53" s="9" t="s">
        <v>1564</v>
      </c>
    </row>
    <row r="54" spans="2:8" ht="45" x14ac:dyDescent="0.2">
      <c r="B54" s="93" t="s">
        <v>1389</v>
      </c>
      <c r="C54" s="7" t="s">
        <v>1565</v>
      </c>
      <c r="D54" s="8">
        <v>46181</v>
      </c>
      <c r="E54" s="8">
        <v>49834</v>
      </c>
      <c r="F54" s="9" t="s">
        <v>1566</v>
      </c>
      <c r="G54" s="11" t="s">
        <v>1567</v>
      </c>
      <c r="H54" s="9" t="s">
        <v>1568</v>
      </c>
    </row>
    <row r="55" spans="2:8" ht="120" x14ac:dyDescent="0.2">
      <c r="B55" s="93" t="s">
        <v>1379</v>
      </c>
      <c r="C55" s="7" t="s">
        <v>1569</v>
      </c>
      <c r="D55" s="8">
        <v>46186</v>
      </c>
      <c r="E55" s="8">
        <v>48378</v>
      </c>
      <c r="F55" s="9" t="s">
        <v>1570</v>
      </c>
      <c r="G55" s="11" t="s">
        <v>1571</v>
      </c>
      <c r="H55" s="9" t="s">
        <v>1572</v>
      </c>
    </row>
    <row r="56" spans="2:8" ht="120" x14ac:dyDescent="0.2">
      <c r="B56" s="93" t="s">
        <v>1379</v>
      </c>
      <c r="C56" s="7" t="s">
        <v>1569</v>
      </c>
      <c r="D56" s="8">
        <v>46189</v>
      </c>
      <c r="E56" s="8">
        <v>48379</v>
      </c>
      <c r="F56" s="9" t="s">
        <v>1573</v>
      </c>
      <c r="G56" s="11" t="s">
        <v>1574</v>
      </c>
      <c r="H56" s="9" t="s">
        <v>1575</v>
      </c>
    </row>
    <row r="57" spans="2:8" ht="45" x14ac:dyDescent="0.2">
      <c r="B57" s="93" t="s">
        <v>899</v>
      </c>
      <c r="C57" s="7" t="s">
        <v>1576</v>
      </c>
      <c r="D57" s="8">
        <v>46190</v>
      </c>
      <c r="E57" s="8">
        <v>46190</v>
      </c>
      <c r="F57" s="9" t="s">
        <v>1577</v>
      </c>
      <c r="G57" s="11" t="s">
        <v>1578</v>
      </c>
      <c r="H57" s="9" t="s">
        <v>1579</v>
      </c>
    </row>
    <row r="58" spans="2:8" ht="60" x14ac:dyDescent="0.2">
      <c r="B58" s="93" t="s">
        <v>1515</v>
      </c>
      <c r="C58" s="7" t="s">
        <v>1580</v>
      </c>
      <c r="D58" s="8">
        <v>46196</v>
      </c>
      <c r="E58" s="8">
        <v>49118</v>
      </c>
      <c r="F58" s="9" t="s">
        <v>1581</v>
      </c>
      <c r="G58" s="11" t="s">
        <v>1582</v>
      </c>
      <c r="H58" s="9" t="s">
        <v>1583</v>
      </c>
    </row>
    <row r="59" spans="2:8" ht="105" x14ac:dyDescent="0.2">
      <c r="B59" s="93" t="s">
        <v>899</v>
      </c>
      <c r="C59" s="7" t="s">
        <v>1584</v>
      </c>
      <c r="D59" s="8">
        <v>46197</v>
      </c>
      <c r="E59" s="8">
        <v>46197</v>
      </c>
      <c r="F59" s="9" t="s">
        <v>1585</v>
      </c>
      <c r="G59" s="11" t="s">
        <v>1586</v>
      </c>
      <c r="H59" s="9" t="s">
        <v>1587</v>
      </c>
    </row>
    <row r="60" spans="2:8" ht="60" x14ac:dyDescent="0.2">
      <c r="B60" s="93" t="s">
        <v>1515</v>
      </c>
      <c r="C60" s="7" t="s">
        <v>1588</v>
      </c>
      <c r="D60" s="8">
        <v>46197</v>
      </c>
      <c r="E60" s="8">
        <v>49119</v>
      </c>
      <c r="F60" s="9" t="s">
        <v>1589</v>
      </c>
      <c r="G60" s="11" t="s">
        <v>1590</v>
      </c>
      <c r="H60" s="9" t="s">
        <v>1591</v>
      </c>
    </row>
    <row r="61" spans="2:8" ht="165" x14ac:dyDescent="0.2">
      <c r="B61" s="93" t="s">
        <v>1592</v>
      </c>
      <c r="C61" s="7" t="s">
        <v>1593</v>
      </c>
      <c r="D61" s="8">
        <v>46203</v>
      </c>
      <c r="E61" s="8">
        <v>47667</v>
      </c>
      <c r="F61" s="9"/>
      <c r="G61" s="11" t="s">
        <v>1594</v>
      </c>
      <c r="H61" s="9" t="s">
        <v>1595</v>
      </c>
    </row>
    <row r="62" spans="2:8" ht="105" x14ac:dyDescent="0.2">
      <c r="B62" s="93" t="s">
        <v>471</v>
      </c>
      <c r="C62" s="7" t="s">
        <v>1596</v>
      </c>
      <c r="D62" s="8">
        <v>46206</v>
      </c>
      <c r="E62" s="8">
        <v>49128</v>
      </c>
      <c r="F62" s="9" t="s">
        <v>1597</v>
      </c>
      <c r="G62" s="11" t="s">
        <v>1598</v>
      </c>
      <c r="H62" s="9" t="s">
        <v>1599</v>
      </c>
    </row>
    <row r="63" spans="2:8" ht="75" x14ac:dyDescent="0.2">
      <c r="B63" s="93" t="s">
        <v>471</v>
      </c>
      <c r="C63" s="7" t="s">
        <v>1600</v>
      </c>
      <c r="D63" s="8">
        <v>46206</v>
      </c>
      <c r="E63" s="8">
        <v>46206</v>
      </c>
      <c r="F63" s="9"/>
      <c r="G63" s="11" t="s">
        <v>1601</v>
      </c>
      <c r="H63" s="9" t="s">
        <v>1602</v>
      </c>
    </row>
    <row r="64" spans="2:8" ht="60" x14ac:dyDescent="0.2">
      <c r="B64" s="93" t="s">
        <v>1379</v>
      </c>
      <c r="C64" s="7" t="s">
        <v>1603</v>
      </c>
      <c r="D64" s="8">
        <v>46224</v>
      </c>
      <c r="E64" s="8">
        <v>48965</v>
      </c>
      <c r="F64" s="9"/>
      <c r="G64" s="11" t="s">
        <v>1604</v>
      </c>
      <c r="H64" s="9" t="s">
        <v>1605</v>
      </c>
    </row>
    <row r="65" spans="2:8" ht="135" x14ac:dyDescent="0.2">
      <c r="B65" s="93" t="s">
        <v>1379</v>
      </c>
      <c r="C65" s="7" t="s">
        <v>1606</v>
      </c>
      <c r="D65" s="8">
        <v>46226</v>
      </c>
      <c r="E65" s="8">
        <v>49135</v>
      </c>
      <c r="F65" s="9" t="s">
        <v>1607</v>
      </c>
      <c r="G65" s="11" t="s">
        <v>1608</v>
      </c>
      <c r="H65" s="9" t="s">
        <v>1609</v>
      </c>
    </row>
    <row r="66" spans="2:8" ht="60" x14ac:dyDescent="0.2">
      <c r="B66" s="93" t="s">
        <v>899</v>
      </c>
      <c r="C66" s="7" t="s">
        <v>1610</v>
      </c>
      <c r="D66" s="8">
        <v>46227</v>
      </c>
      <c r="E66" s="8">
        <v>46227</v>
      </c>
      <c r="F66" s="9" t="s">
        <v>1611</v>
      </c>
      <c r="G66" s="11" t="s">
        <v>1612</v>
      </c>
      <c r="H66" s="9" t="s">
        <v>1613</v>
      </c>
    </row>
    <row r="67" spans="2:8" ht="105" x14ac:dyDescent="0.2">
      <c r="B67" s="93" t="s">
        <v>1592</v>
      </c>
      <c r="C67" s="7" t="s">
        <v>1614</v>
      </c>
      <c r="D67" s="8">
        <v>46228</v>
      </c>
      <c r="E67" s="8">
        <v>48785</v>
      </c>
      <c r="F67" s="9" t="s">
        <v>1615</v>
      </c>
      <c r="G67" s="11" t="s">
        <v>1616</v>
      </c>
      <c r="H67" s="9" t="s">
        <v>1617</v>
      </c>
    </row>
    <row r="68" spans="2:8" ht="60" x14ac:dyDescent="0.2">
      <c r="B68" s="93" t="s">
        <v>899</v>
      </c>
      <c r="C68" s="7" t="s">
        <v>1618</v>
      </c>
      <c r="D68" s="8">
        <v>46229</v>
      </c>
      <c r="E68" s="8">
        <v>46229</v>
      </c>
      <c r="F68" s="9" t="s">
        <v>1619</v>
      </c>
      <c r="G68" s="11" t="s">
        <v>1620</v>
      </c>
      <c r="H68" s="9" t="s">
        <v>1621</v>
      </c>
    </row>
    <row r="69" spans="2:8" ht="60" x14ac:dyDescent="0.2">
      <c r="B69" s="93" t="s">
        <v>1374</v>
      </c>
      <c r="C69" s="7" t="s">
        <v>1622</v>
      </c>
      <c r="D69" s="8">
        <v>46234</v>
      </c>
      <c r="E69" s="8">
        <v>49156</v>
      </c>
      <c r="F69" s="9"/>
      <c r="G69" s="11" t="s">
        <v>1623</v>
      </c>
      <c r="H69" s="9" t="s">
        <v>1624</v>
      </c>
    </row>
    <row r="70" spans="2:8" ht="75" x14ac:dyDescent="0.2">
      <c r="B70" s="93" t="s">
        <v>1374</v>
      </c>
      <c r="C70" s="7" t="s">
        <v>1625</v>
      </c>
      <c r="D70" s="8">
        <v>46234</v>
      </c>
      <c r="E70" s="8">
        <v>49156</v>
      </c>
      <c r="F70" s="9"/>
      <c r="G70" s="11" t="s">
        <v>1626</v>
      </c>
      <c r="H70" s="9" t="s">
        <v>1627</v>
      </c>
    </row>
    <row r="71" spans="2:8" ht="60" x14ac:dyDescent="0.2">
      <c r="B71" s="93" t="s">
        <v>1442</v>
      </c>
      <c r="C71" s="7" t="s">
        <v>1628</v>
      </c>
      <c r="D71" s="8">
        <v>46242</v>
      </c>
      <c r="E71" s="8">
        <v>46242</v>
      </c>
      <c r="F71" s="9" t="s">
        <v>1629</v>
      </c>
      <c r="G71" s="11" t="s">
        <v>1630</v>
      </c>
      <c r="H71" s="9" t="s">
        <v>1631</v>
      </c>
    </row>
    <row r="72" spans="2:8" ht="60" x14ac:dyDescent="0.2">
      <c r="B72" s="93" t="s">
        <v>1379</v>
      </c>
      <c r="C72" s="7" t="s">
        <v>1632</v>
      </c>
      <c r="D72" s="8">
        <v>46245</v>
      </c>
      <c r="E72" s="8">
        <v>46245</v>
      </c>
      <c r="F72" s="9" t="s">
        <v>1633</v>
      </c>
      <c r="G72" s="11" t="s">
        <v>1634</v>
      </c>
      <c r="H72" s="9" t="s">
        <v>1635</v>
      </c>
    </row>
    <row r="73" spans="2:8" ht="90" x14ac:dyDescent="0.2">
      <c r="B73" s="93" t="s">
        <v>899</v>
      </c>
      <c r="C73" s="7" t="s">
        <v>1636</v>
      </c>
      <c r="D73" s="8">
        <v>46248</v>
      </c>
      <c r="E73" s="8">
        <v>49170</v>
      </c>
      <c r="F73" s="9" t="s">
        <v>1637</v>
      </c>
      <c r="G73" s="11" t="s">
        <v>1638</v>
      </c>
      <c r="H73" s="9" t="s">
        <v>1639</v>
      </c>
    </row>
    <row r="74" spans="2:8" ht="120" x14ac:dyDescent="0.2">
      <c r="B74" s="93" t="s">
        <v>1592</v>
      </c>
      <c r="C74" s="7" t="s">
        <v>1640</v>
      </c>
      <c r="D74" s="8">
        <v>46250</v>
      </c>
      <c r="E74" s="8">
        <v>48807</v>
      </c>
      <c r="F74" s="9" t="s">
        <v>1641</v>
      </c>
      <c r="G74" s="11" t="s">
        <v>1642</v>
      </c>
      <c r="H74" s="9" t="s">
        <v>1643</v>
      </c>
    </row>
    <row r="75" spans="2:8" ht="135" x14ac:dyDescent="0.2">
      <c r="B75" s="93" t="s">
        <v>1379</v>
      </c>
      <c r="C75" s="7" t="s">
        <v>1644</v>
      </c>
      <c r="D75" s="8">
        <v>46255</v>
      </c>
      <c r="E75" s="8">
        <v>49177</v>
      </c>
      <c r="F75" s="9" t="s">
        <v>1645</v>
      </c>
      <c r="G75" s="11" t="s">
        <v>1646</v>
      </c>
      <c r="H75" s="9" t="s">
        <v>1647</v>
      </c>
    </row>
    <row r="76" spans="2:8" ht="60" x14ac:dyDescent="0.2">
      <c r="B76" s="93" t="s">
        <v>899</v>
      </c>
      <c r="C76" s="7" t="s">
        <v>1648</v>
      </c>
      <c r="D76" s="8">
        <v>46264</v>
      </c>
      <c r="E76" s="8">
        <v>46264</v>
      </c>
      <c r="F76" s="9" t="s">
        <v>1649</v>
      </c>
      <c r="G76" s="11" t="s">
        <v>1650</v>
      </c>
      <c r="H76" s="9" t="s">
        <v>1651</v>
      </c>
    </row>
    <row r="77" spans="2:8" ht="30" x14ac:dyDescent="0.2">
      <c r="B77" s="93" t="s">
        <v>899</v>
      </c>
      <c r="C77" s="7" t="s">
        <v>1652</v>
      </c>
      <c r="D77" s="8">
        <v>46296</v>
      </c>
      <c r="E77" s="8">
        <v>49583</v>
      </c>
      <c r="F77" s="9"/>
      <c r="G77" s="11" t="s">
        <v>1653</v>
      </c>
      <c r="H77" s="9" t="s">
        <v>1654</v>
      </c>
    </row>
    <row r="78" spans="2:8" ht="75" x14ac:dyDescent="0.2">
      <c r="B78" s="93" t="s">
        <v>899</v>
      </c>
      <c r="C78" s="7" t="s">
        <v>1655</v>
      </c>
      <c r="D78" s="8"/>
      <c r="E78" s="8"/>
      <c r="F78" s="9"/>
      <c r="G78" s="11"/>
      <c r="H78" s="9" t="s">
        <v>1656</v>
      </c>
    </row>
    <row r="79" spans="2:8" ht="135" x14ac:dyDescent="0.2">
      <c r="B79" s="93" t="s">
        <v>899</v>
      </c>
      <c r="C79" s="7" t="s">
        <v>1657</v>
      </c>
      <c r="D79" s="8"/>
      <c r="E79" s="8"/>
      <c r="F79" s="9"/>
      <c r="G79" s="11"/>
      <c r="H79" s="9" t="s">
        <v>1658</v>
      </c>
    </row>
    <row r="80" spans="2:8" ht="30" x14ac:dyDescent="0.2">
      <c r="B80" s="93" t="s">
        <v>899</v>
      </c>
      <c r="C80" s="7" t="s">
        <v>1659</v>
      </c>
      <c r="D80" s="8"/>
      <c r="E80" s="8"/>
      <c r="F80" s="9"/>
      <c r="G80" s="11"/>
      <c r="H80" s="9" t="s">
        <v>1660</v>
      </c>
    </row>
    <row r="81" spans="2:8" ht="30" x14ac:dyDescent="0.2">
      <c r="B81" s="93" t="s">
        <v>899</v>
      </c>
      <c r="C81" s="7" t="s">
        <v>1661</v>
      </c>
      <c r="D81" s="8"/>
      <c r="E81" s="8"/>
      <c r="F81" s="9"/>
      <c r="G81" s="11"/>
      <c r="H81" s="9" t="s">
        <v>1660</v>
      </c>
    </row>
    <row r="82" spans="2:8" ht="30" x14ac:dyDescent="0.2">
      <c r="B82" s="93" t="s">
        <v>899</v>
      </c>
      <c r="C82" s="7" t="s">
        <v>1662</v>
      </c>
      <c r="D82" s="8"/>
      <c r="E82" s="8"/>
      <c r="F82" s="9"/>
      <c r="G82" s="11"/>
      <c r="H82" s="9" t="s">
        <v>1660</v>
      </c>
    </row>
    <row r="83" spans="2:8" ht="90" x14ac:dyDescent="0.2">
      <c r="B83" s="93" t="s">
        <v>471</v>
      </c>
      <c r="C83" s="7" t="s">
        <v>1663</v>
      </c>
      <c r="D83" s="8">
        <v>46267</v>
      </c>
      <c r="E83" s="8">
        <v>49189</v>
      </c>
      <c r="F83" s="9"/>
      <c r="G83" s="11" t="s">
        <v>1664</v>
      </c>
      <c r="H83" s="9" t="s">
        <v>1665</v>
      </c>
    </row>
    <row r="84" spans="2:8" ht="60" x14ac:dyDescent="0.2">
      <c r="B84" s="93" t="s">
        <v>1379</v>
      </c>
      <c r="C84" s="7" t="s">
        <v>1666</v>
      </c>
      <c r="D84" s="8">
        <v>46274</v>
      </c>
      <c r="E84" s="8">
        <v>46274</v>
      </c>
      <c r="F84" s="9" t="s">
        <v>1667</v>
      </c>
      <c r="G84" s="11" t="s">
        <v>1668</v>
      </c>
      <c r="H84" s="9" t="s">
        <v>1669</v>
      </c>
    </row>
    <row r="85" spans="2:8" ht="90" x14ac:dyDescent="0.2">
      <c r="B85" s="93" t="s">
        <v>1592</v>
      </c>
      <c r="C85" s="7" t="s">
        <v>1670</v>
      </c>
      <c r="D85" s="8">
        <v>46275</v>
      </c>
      <c r="E85" s="8">
        <v>49197</v>
      </c>
      <c r="F85" s="9" t="s">
        <v>1671</v>
      </c>
      <c r="G85" s="11" t="s">
        <v>1672</v>
      </c>
      <c r="H85" s="9" t="s">
        <v>1673</v>
      </c>
    </row>
    <row r="86" spans="2:8" ht="60" x14ac:dyDescent="0.2">
      <c r="B86" s="93" t="s">
        <v>899</v>
      </c>
      <c r="C86" s="7" t="s">
        <v>1674</v>
      </c>
      <c r="D86" s="8">
        <v>46277</v>
      </c>
      <c r="E86" s="8">
        <v>46277</v>
      </c>
      <c r="F86" s="9" t="s">
        <v>1675</v>
      </c>
      <c r="G86" s="11" t="s">
        <v>1676</v>
      </c>
      <c r="H86" s="9" t="s">
        <v>1677</v>
      </c>
    </row>
    <row r="87" spans="2:8" ht="165" x14ac:dyDescent="0.2">
      <c r="B87" s="93" t="s">
        <v>1384</v>
      </c>
      <c r="C87" s="7" t="s">
        <v>1678</v>
      </c>
      <c r="D87" s="8">
        <v>46287</v>
      </c>
      <c r="E87" s="8">
        <v>49209</v>
      </c>
      <c r="F87" s="9" t="s">
        <v>1679</v>
      </c>
      <c r="G87" s="11" t="s">
        <v>1680</v>
      </c>
      <c r="H87" s="9" t="s">
        <v>1681</v>
      </c>
    </row>
    <row r="88" spans="2:8" ht="165" x14ac:dyDescent="0.2">
      <c r="B88" s="93" t="s">
        <v>1384</v>
      </c>
      <c r="C88" s="7" t="s">
        <v>1682</v>
      </c>
      <c r="D88" s="8">
        <v>46287</v>
      </c>
      <c r="E88" s="8">
        <v>49209</v>
      </c>
      <c r="F88" s="9" t="s">
        <v>1683</v>
      </c>
      <c r="G88" s="11" t="s">
        <v>1684</v>
      </c>
      <c r="H88" s="9" t="s">
        <v>1685</v>
      </c>
    </row>
    <row r="89" spans="2:8" ht="60" x14ac:dyDescent="0.2">
      <c r="B89" s="94" t="s">
        <v>1389</v>
      </c>
      <c r="C89" s="7" t="s">
        <v>1686</v>
      </c>
      <c r="D89" s="8">
        <v>46290</v>
      </c>
      <c r="E89" s="8">
        <v>49943</v>
      </c>
      <c r="F89" s="9" t="s">
        <v>1687</v>
      </c>
      <c r="G89" s="11" t="s">
        <v>1688</v>
      </c>
      <c r="H89" s="9" t="s">
        <v>1689</v>
      </c>
    </row>
    <row r="90" spans="2:8" ht="45" x14ac:dyDescent="0.2">
      <c r="B90" s="95" t="s">
        <v>1374</v>
      </c>
      <c r="C90" s="17" t="s">
        <v>1690</v>
      </c>
      <c r="D90" s="8">
        <v>46295</v>
      </c>
      <c r="E90" s="8">
        <v>46295</v>
      </c>
      <c r="F90" s="9" t="s">
        <v>1691</v>
      </c>
      <c r="G90" s="11" t="s">
        <v>1692</v>
      </c>
      <c r="H90" s="9" t="s">
        <v>1693</v>
      </c>
    </row>
    <row r="91" spans="2:8" ht="45" x14ac:dyDescent="0.2">
      <c r="B91" s="96" t="s">
        <v>1389</v>
      </c>
      <c r="C91" s="7" t="s">
        <v>1694</v>
      </c>
      <c r="D91" s="8">
        <v>46302</v>
      </c>
      <c r="E91" s="8">
        <v>49955</v>
      </c>
      <c r="F91" s="9" t="s">
        <v>1695</v>
      </c>
      <c r="G91" s="11" t="s">
        <v>1696</v>
      </c>
      <c r="H91" s="9" t="s">
        <v>1697</v>
      </c>
    </row>
    <row r="92" spans="2:8" ht="75" x14ac:dyDescent="0.2">
      <c r="B92" s="93" t="s">
        <v>1379</v>
      </c>
      <c r="C92" s="7" t="s">
        <v>1698</v>
      </c>
      <c r="D92" s="8">
        <v>46312</v>
      </c>
      <c r="E92" s="8">
        <v>46312</v>
      </c>
      <c r="F92" s="9" t="s">
        <v>1699</v>
      </c>
      <c r="G92" s="11" t="s">
        <v>1700</v>
      </c>
      <c r="H92" s="9" t="s">
        <v>1701</v>
      </c>
    </row>
    <row r="93" spans="2:8" ht="75" x14ac:dyDescent="0.2">
      <c r="B93" s="93" t="s">
        <v>1379</v>
      </c>
      <c r="C93" s="7" t="s">
        <v>1702</v>
      </c>
      <c r="D93" s="8">
        <v>46314</v>
      </c>
      <c r="E93" s="8">
        <v>46314</v>
      </c>
      <c r="F93" s="9"/>
      <c r="G93" s="11" t="s">
        <v>1703</v>
      </c>
      <c r="H93" s="9" t="s">
        <v>1704</v>
      </c>
    </row>
    <row r="94" spans="2:8" ht="90" x14ac:dyDescent="0.2">
      <c r="B94" s="93" t="s">
        <v>1425</v>
      </c>
      <c r="C94" s="7" t="s">
        <v>1705</v>
      </c>
      <c r="D94" s="8">
        <v>46328</v>
      </c>
      <c r="E94" s="8">
        <v>48520</v>
      </c>
      <c r="F94" s="9" t="s">
        <v>1706</v>
      </c>
      <c r="G94" s="11" t="s">
        <v>1707</v>
      </c>
      <c r="H94" s="9" t="s">
        <v>1429</v>
      </c>
    </row>
    <row r="95" spans="2:8" ht="75" x14ac:dyDescent="0.2">
      <c r="B95" s="93" t="s">
        <v>1374</v>
      </c>
      <c r="C95" s="7" t="s">
        <v>1708</v>
      </c>
      <c r="D95" s="8">
        <v>46330</v>
      </c>
      <c r="E95" s="8">
        <v>49252</v>
      </c>
      <c r="F95" s="9"/>
      <c r="G95" s="11" t="s">
        <v>1709</v>
      </c>
      <c r="H95" s="9" t="s">
        <v>1710</v>
      </c>
    </row>
    <row r="96" spans="2:8" ht="75" x14ac:dyDescent="0.2">
      <c r="B96" s="93" t="s">
        <v>1374</v>
      </c>
      <c r="C96" s="7" t="s">
        <v>1708</v>
      </c>
      <c r="D96" s="8">
        <v>46331</v>
      </c>
      <c r="E96" s="8">
        <v>49253</v>
      </c>
      <c r="F96" s="9"/>
      <c r="G96" s="11" t="s">
        <v>1711</v>
      </c>
      <c r="H96" s="9" t="s">
        <v>1712</v>
      </c>
    </row>
    <row r="97" spans="2:8" ht="60" x14ac:dyDescent="0.2">
      <c r="B97" s="93" t="s">
        <v>1389</v>
      </c>
      <c r="C97" s="18" t="s">
        <v>1713</v>
      </c>
      <c r="D97" s="8">
        <v>46334</v>
      </c>
      <c r="E97" s="8">
        <v>49988</v>
      </c>
      <c r="F97" s="9" t="s">
        <v>1714</v>
      </c>
      <c r="G97" s="11" t="s">
        <v>1715</v>
      </c>
      <c r="H97" s="9" t="s">
        <v>1716</v>
      </c>
    </row>
    <row r="98" spans="2:8" ht="150" x14ac:dyDescent="0.2">
      <c r="B98" s="93" t="s">
        <v>1379</v>
      </c>
      <c r="C98" s="7" t="s">
        <v>1717</v>
      </c>
      <c r="D98" s="8">
        <v>46350</v>
      </c>
      <c r="E98" s="8">
        <v>49272</v>
      </c>
      <c r="F98" s="9"/>
      <c r="G98" s="11" t="s">
        <v>1718</v>
      </c>
      <c r="H98" s="9" t="s">
        <v>1719</v>
      </c>
    </row>
    <row r="99" spans="2:8" ht="60" x14ac:dyDescent="0.2">
      <c r="B99" s="93" t="s">
        <v>1389</v>
      </c>
      <c r="C99" s="7" t="s">
        <v>1720</v>
      </c>
      <c r="D99" s="8">
        <v>46358</v>
      </c>
      <c r="E99" s="8">
        <v>50011</v>
      </c>
      <c r="F99" s="9" t="s">
        <v>1721</v>
      </c>
      <c r="G99" s="11" t="s">
        <v>1722</v>
      </c>
      <c r="H99" s="9" t="s">
        <v>1723</v>
      </c>
    </row>
    <row r="100" spans="2:8" ht="45" x14ac:dyDescent="0.2">
      <c r="B100" s="93" t="s">
        <v>899</v>
      </c>
      <c r="C100" s="7" t="s">
        <v>1724</v>
      </c>
      <c r="D100" s="8">
        <v>46366</v>
      </c>
      <c r="E100" s="8">
        <v>48918</v>
      </c>
      <c r="F100" s="9" t="s">
        <v>1725</v>
      </c>
      <c r="G100" s="11" t="s">
        <v>1726</v>
      </c>
      <c r="H100" s="9" t="s">
        <v>1727</v>
      </c>
    </row>
    <row r="101" spans="2:8" ht="60" x14ac:dyDescent="0.2">
      <c r="B101" s="93" t="s">
        <v>1374</v>
      </c>
      <c r="C101" s="7" t="s">
        <v>1728</v>
      </c>
      <c r="D101" s="8">
        <v>46371</v>
      </c>
      <c r="E101" s="8">
        <v>46371</v>
      </c>
      <c r="F101" s="9" t="s">
        <v>1729</v>
      </c>
      <c r="G101" s="11" t="s">
        <v>1730</v>
      </c>
      <c r="H101" s="9" t="s">
        <v>1731</v>
      </c>
    </row>
    <row r="102" spans="2:8" ht="30" x14ac:dyDescent="0.2">
      <c r="B102" s="93" t="s">
        <v>1379</v>
      </c>
      <c r="C102" s="7" t="s">
        <v>1732</v>
      </c>
      <c r="D102" s="8">
        <v>46372</v>
      </c>
      <c r="E102" s="8">
        <v>46372</v>
      </c>
      <c r="F102" s="9"/>
      <c r="G102" s="11" t="s">
        <v>1733</v>
      </c>
      <c r="H102" s="9" t="s">
        <v>1734</v>
      </c>
    </row>
    <row r="103" spans="2:8" ht="45" x14ac:dyDescent="0.2">
      <c r="B103" s="93" t="s">
        <v>1389</v>
      </c>
      <c r="C103" s="7" t="s">
        <v>1735</v>
      </c>
      <c r="D103" s="8">
        <v>46387</v>
      </c>
      <c r="E103" s="8">
        <v>50040</v>
      </c>
      <c r="F103" s="9" t="s">
        <v>1736</v>
      </c>
      <c r="G103" s="11" t="s">
        <v>1737</v>
      </c>
      <c r="H103" s="9" t="s">
        <v>1738</v>
      </c>
    </row>
    <row r="104" spans="2:8" ht="60" x14ac:dyDescent="0.2">
      <c r="B104" s="93" t="s">
        <v>1384</v>
      </c>
      <c r="C104" s="108" t="s">
        <v>1739</v>
      </c>
      <c r="D104" s="109">
        <v>46706</v>
      </c>
      <c r="E104" s="110">
        <v>46706</v>
      </c>
      <c r="F104" s="107"/>
      <c r="G104" s="102" t="s">
        <v>1740</v>
      </c>
      <c r="H104" s="107" t="s">
        <v>1741</v>
      </c>
    </row>
    <row r="105" spans="2:8" ht="60" x14ac:dyDescent="0.2">
      <c r="B105" s="93" t="s">
        <v>1384</v>
      </c>
      <c r="C105" s="108" t="s">
        <v>1742</v>
      </c>
      <c r="D105" s="110">
        <v>46641</v>
      </c>
      <c r="E105" s="110">
        <v>46641</v>
      </c>
      <c r="F105" s="107"/>
      <c r="G105" s="102" t="s">
        <v>1743</v>
      </c>
      <c r="H105" s="107" t="s">
        <v>1744</v>
      </c>
    </row>
    <row r="106" spans="2:8" ht="90" x14ac:dyDescent="0.2">
      <c r="B106" s="93" t="s">
        <v>1384</v>
      </c>
      <c r="C106" s="124" t="s">
        <v>1745</v>
      </c>
      <c r="D106" s="109">
        <v>46619</v>
      </c>
      <c r="E106" s="110">
        <v>46619</v>
      </c>
      <c r="F106" s="107" t="s">
        <v>1746</v>
      </c>
      <c r="G106" s="107" t="s">
        <v>1747</v>
      </c>
      <c r="H106" s="107" t="s">
        <v>1748</v>
      </c>
    </row>
    <row r="107" spans="2:8" ht="30" x14ac:dyDescent="0.2">
      <c r="B107" s="93" t="s">
        <v>162</v>
      </c>
      <c r="C107" s="7" t="s">
        <v>1749</v>
      </c>
      <c r="D107" s="8">
        <v>45992</v>
      </c>
      <c r="E107" s="8">
        <v>46357</v>
      </c>
      <c r="F107" s="9" t="s">
        <v>1750</v>
      </c>
      <c r="G107" s="11" t="s">
        <v>1382</v>
      </c>
      <c r="H107" s="9" t="s">
        <v>1751</v>
      </c>
    </row>
    <row r="108" spans="2:8" ht="45" x14ac:dyDescent="0.2">
      <c r="B108" s="93" t="s">
        <v>438</v>
      </c>
      <c r="C108" s="7" t="s">
        <v>1752</v>
      </c>
      <c r="D108" s="8" t="s">
        <v>1753</v>
      </c>
      <c r="E108" s="8" t="s">
        <v>1753</v>
      </c>
      <c r="F108" s="9" t="s">
        <v>1753</v>
      </c>
      <c r="G108" s="11" t="s">
        <v>1753</v>
      </c>
      <c r="H108" s="9" t="s">
        <v>1754</v>
      </c>
    </row>
    <row r="109" spans="2:8" ht="30" x14ac:dyDescent="0.2">
      <c r="B109" s="93" t="s">
        <v>438</v>
      </c>
      <c r="C109" s="7" t="s">
        <v>1755</v>
      </c>
      <c r="D109" s="8">
        <v>46611</v>
      </c>
      <c r="E109" s="8">
        <v>48438</v>
      </c>
      <c r="F109" s="9" t="s">
        <v>1753</v>
      </c>
      <c r="G109" s="11" t="s">
        <v>1756</v>
      </c>
      <c r="H109" s="9" t="s">
        <v>1757</v>
      </c>
    </row>
    <row r="110" spans="2:8" ht="30" x14ac:dyDescent="0.2">
      <c r="B110" s="93" t="s">
        <v>133</v>
      </c>
      <c r="C110" s="18" t="s">
        <v>1758</v>
      </c>
      <c r="D110" s="8">
        <v>46264</v>
      </c>
      <c r="E110" s="8"/>
      <c r="F110" s="9" t="s">
        <v>1759</v>
      </c>
      <c r="G110" s="11" t="s">
        <v>1760</v>
      </c>
      <c r="H110" s="9" t="s">
        <v>1761</v>
      </c>
    </row>
    <row r="111" spans="2:8" ht="30" x14ac:dyDescent="0.2">
      <c r="B111" s="93" t="s">
        <v>133</v>
      </c>
      <c r="C111" s="7" t="s">
        <v>1762</v>
      </c>
      <c r="D111" s="8"/>
      <c r="E111" s="8"/>
      <c r="F111" s="9"/>
      <c r="G111" s="11" t="s">
        <v>1541</v>
      </c>
      <c r="H111" s="9" t="s">
        <v>1763</v>
      </c>
    </row>
    <row r="112" spans="2:8" ht="15" x14ac:dyDescent="0.2">
      <c r="B112" s="93" t="s">
        <v>133</v>
      </c>
      <c r="C112" s="7" t="s">
        <v>1764</v>
      </c>
      <c r="D112" s="8">
        <v>46264</v>
      </c>
      <c r="E112" s="8"/>
      <c r="F112" s="9"/>
      <c r="G112" s="11" t="s">
        <v>1664</v>
      </c>
      <c r="H112" s="9" t="s">
        <v>1765</v>
      </c>
    </row>
    <row r="113" spans="2:8" ht="15" x14ac:dyDescent="0.2">
      <c r="B113" s="93" t="s">
        <v>133</v>
      </c>
      <c r="C113" s="7" t="s">
        <v>1766</v>
      </c>
      <c r="D113" s="8"/>
      <c r="E113" s="8">
        <v>47643</v>
      </c>
      <c r="F113" s="9" t="s">
        <v>1767</v>
      </c>
      <c r="G113" s="11" t="s">
        <v>1768</v>
      </c>
      <c r="H113" s="9" t="s">
        <v>1769</v>
      </c>
    </row>
    <row r="114" spans="2:8" ht="15" x14ac:dyDescent="0.2">
      <c r="B114" s="93" t="s">
        <v>133</v>
      </c>
      <c r="C114" s="7" t="s">
        <v>1770</v>
      </c>
      <c r="D114" s="8">
        <v>46207</v>
      </c>
      <c r="E114" s="8"/>
      <c r="F114" s="9"/>
      <c r="G114" s="11" t="s">
        <v>1601</v>
      </c>
      <c r="H114" s="9" t="s">
        <v>1771</v>
      </c>
    </row>
    <row r="115" spans="2:8" ht="15" x14ac:dyDescent="0.2">
      <c r="B115" s="93" t="s">
        <v>133</v>
      </c>
      <c r="C115" s="18" t="s">
        <v>1772</v>
      </c>
      <c r="D115" s="8">
        <v>46293</v>
      </c>
      <c r="E115" s="8"/>
      <c r="F115" s="9" t="s">
        <v>1773</v>
      </c>
      <c r="G115" s="11" t="s">
        <v>1396</v>
      </c>
      <c r="H115" s="9" t="s">
        <v>1774</v>
      </c>
    </row>
    <row r="116" spans="2:8" ht="15" x14ac:dyDescent="0.2">
      <c r="B116" s="93"/>
      <c r="C116" s="7"/>
      <c r="D116" s="8"/>
      <c r="E116" s="8"/>
      <c r="F116" s="9"/>
      <c r="G116" s="11"/>
      <c r="H116" s="9"/>
    </row>
    <row r="117" spans="2:8" ht="15" x14ac:dyDescent="0.2">
      <c r="B117" s="93"/>
      <c r="C117" s="7"/>
      <c r="D117" s="8"/>
      <c r="E117" s="8"/>
      <c r="F117" s="9"/>
      <c r="G117" s="11"/>
      <c r="H117" s="9"/>
    </row>
    <row r="118" spans="2:8" ht="15" x14ac:dyDescent="0.2">
      <c r="B118" s="93"/>
      <c r="C118" s="7"/>
      <c r="D118" s="8"/>
      <c r="E118" s="8"/>
      <c r="F118" s="9"/>
      <c r="G118" s="11"/>
      <c r="H118" s="9"/>
    </row>
    <row r="119" spans="2:8" ht="15" x14ac:dyDescent="0.2">
      <c r="B119" s="93"/>
      <c r="C119" s="7"/>
      <c r="D119" s="8"/>
      <c r="E119" s="8"/>
      <c r="F119" s="9"/>
      <c r="G119" s="11"/>
      <c r="H119" s="9"/>
    </row>
    <row r="120" spans="2:8" ht="15" x14ac:dyDescent="0.2">
      <c r="B120" s="93"/>
      <c r="C120" s="18"/>
      <c r="D120" s="8"/>
      <c r="E120" s="8"/>
      <c r="F120" s="9"/>
      <c r="G120" s="11"/>
      <c r="H120" s="9"/>
    </row>
    <row r="121" spans="2:8" ht="15" x14ac:dyDescent="0.2">
      <c r="B121" s="93"/>
      <c r="C121" s="14"/>
      <c r="D121" s="8"/>
      <c r="E121" s="8"/>
      <c r="F121" s="9"/>
      <c r="G121" s="11"/>
      <c r="H121" s="9"/>
    </row>
    <row r="122" spans="2:8" ht="15" x14ac:dyDescent="0.2">
      <c r="B122" s="93"/>
      <c r="C122" s="7"/>
      <c r="D122" s="10"/>
      <c r="E122" s="10"/>
      <c r="F122" s="9"/>
      <c r="G122" s="11"/>
      <c r="H122" s="9"/>
    </row>
    <row r="123" spans="2:8" ht="15" x14ac:dyDescent="0.2">
      <c r="B123" s="93"/>
      <c r="C123" s="7"/>
      <c r="D123" s="10"/>
      <c r="E123" s="10"/>
      <c r="F123" s="9"/>
      <c r="G123" s="11"/>
      <c r="H123" s="9"/>
    </row>
    <row r="124" spans="2:8" ht="15" x14ac:dyDescent="0.2">
      <c r="B124" s="93"/>
      <c r="C124" s="7"/>
      <c r="D124" s="10"/>
      <c r="E124" s="10"/>
      <c r="F124" s="9"/>
      <c r="G124" s="11"/>
      <c r="H124" s="9"/>
    </row>
    <row r="125" spans="2:8" ht="15" x14ac:dyDescent="0.2">
      <c r="B125" s="93"/>
      <c r="C125" s="7"/>
      <c r="D125" s="10"/>
      <c r="E125" s="8"/>
      <c r="F125" s="9"/>
      <c r="G125" s="11"/>
      <c r="H125" s="9"/>
    </row>
    <row r="126" spans="2:8" ht="15" x14ac:dyDescent="0.2">
      <c r="B126" s="93"/>
      <c r="C126" s="7"/>
      <c r="D126" s="10"/>
      <c r="E126" s="10"/>
      <c r="F126" s="9"/>
      <c r="G126" s="11"/>
      <c r="H126" s="9"/>
    </row>
    <row r="127" spans="2:8" ht="15" x14ac:dyDescent="0.2">
      <c r="B127" s="93"/>
      <c r="C127" s="7"/>
      <c r="D127" s="10"/>
      <c r="E127" s="10"/>
      <c r="F127" s="9"/>
      <c r="G127" s="11"/>
      <c r="H127" s="9"/>
    </row>
    <row r="128" spans="2:8" ht="15" x14ac:dyDescent="0.2">
      <c r="B128" s="93"/>
      <c r="C128" s="7"/>
      <c r="D128" s="10"/>
      <c r="E128" s="10"/>
      <c r="F128" s="9"/>
      <c r="G128" s="11"/>
      <c r="H128" s="9"/>
    </row>
    <row r="129" spans="2:8" ht="15" x14ac:dyDescent="0.2">
      <c r="B129" s="93"/>
      <c r="C129" s="7"/>
      <c r="D129" s="10"/>
      <c r="E129" s="10"/>
      <c r="F129" s="9"/>
      <c r="G129" s="11"/>
      <c r="H129" s="9"/>
    </row>
    <row r="130" spans="2:8" ht="15" x14ac:dyDescent="0.2">
      <c r="B130" s="93"/>
      <c r="C130" s="7"/>
      <c r="D130" s="10"/>
      <c r="E130" s="10"/>
      <c r="F130" s="9"/>
      <c r="G130" s="11"/>
      <c r="H130" s="9"/>
    </row>
    <row r="131" spans="2:8" ht="15" x14ac:dyDescent="0.2">
      <c r="B131" s="93"/>
      <c r="C131" s="7"/>
      <c r="D131" s="10"/>
      <c r="E131" s="10"/>
      <c r="F131" s="9"/>
      <c r="G131" s="11"/>
      <c r="H131" s="9"/>
    </row>
    <row r="132" spans="2:8" ht="15" x14ac:dyDescent="0.2">
      <c r="B132" s="93"/>
      <c r="C132" s="7"/>
      <c r="D132" s="10"/>
      <c r="E132" s="10"/>
      <c r="F132" s="9"/>
      <c r="G132" s="11"/>
      <c r="H132" s="9"/>
    </row>
    <row r="133" spans="2:8" ht="15" x14ac:dyDescent="0.2">
      <c r="B133" s="93"/>
      <c r="C133" s="7"/>
      <c r="D133" s="10"/>
      <c r="E133" s="10"/>
      <c r="F133" s="9"/>
      <c r="G133" s="11"/>
      <c r="H133" s="9"/>
    </row>
    <row r="134" spans="2:8" ht="15" x14ac:dyDescent="0.2">
      <c r="B134" s="93"/>
      <c r="C134" s="18"/>
      <c r="D134" s="10"/>
      <c r="E134" s="10"/>
      <c r="F134" s="9"/>
      <c r="G134" s="11"/>
      <c r="H134" s="9"/>
    </row>
    <row r="135" spans="2:8" ht="15" x14ac:dyDescent="0.2">
      <c r="B135" s="93"/>
      <c r="C135" s="7"/>
      <c r="D135" s="10"/>
      <c r="E135" s="10"/>
      <c r="F135" s="9"/>
      <c r="G135" s="11"/>
      <c r="H135" s="9"/>
    </row>
    <row r="136" spans="2:8" ht="15" x14ac:dyDescent="0.2">
      <c r="B136" s="93"/>
      <c r="C136" s="7"/>
      <c r="D136" s="10"/>
      <c r="E136" s="10"/>
      <c r="F136" s="9"/>
      <c r="G136" s="11"/>
      <c r="H136" s="9"/>
    </row>
    <row r="137" spans="2:8" ht="15" x14ac:dyDescent="0.2">
      <c r="B137" s="93"/>
      <c r="C137" s="7"/>
      <c r="D137" s="10"/>
      <c r="E137" s="10"/>
      <c r="F137" s="9"/>
      <c r="G137" s="11"/>
      <c r="H137" s="9"/>
    </row>
    <row r="138" spans="2:8" ht="15" x14ac:dyDescent="0.25">
      <c r="B138" s="93"/>
      <c r="C138" s="79"/>
      <c r="D138" s="10"/>
      <c r="E138" s="10"/>
      <c r="F138" s="10"/>
      <c r="G138" s="10"/>
      <c r="H138" s="9"/>
    </row>
    <row r="139" spans="2:8" ht="15" x14ac:dyDescent="0.25">
      <c r="B139" s="93"/>
      <c r="C139" s="10"/>
      <c r="D139" s="10"/>
      <c r="E139" s="10"/>
      <c r="F139" s="10"/>
      <c r="G139" s="80"/>
      <c r="H139" s="9"/>
    </row>
    <row r="140" spans="2:8" ht="15" x14ac:dyDescent="0.25">
      <c r="B140" s="20"/>
      <c r="C140" s="20"/>
      <c r="D140" s="22"/>
      <c r="E140" s="22"/>
      <c r="F140" s="21"/>
      <c r="G140" s="21"/>
      <c r="H140" s="9"/>
    </row>
    <row r="141" spans="2:8" ht="15" x14ac:dyDescent="0.25">
      <c r="B141" s="20"/>
      <c r="C141" s="20"/>
      <c r="D141" s="22"/>
      <c r="E141" s="22"/>
      <c r="F141" s="21"/>
      <c r="G141" s="23"/>
      <c r="H141" s="81"/>
    </row>
    <row r="142" spans="2:8" ht="15" x14ac:dyDescent="0.25">
      <c r="B142" s="20"/>
      <c r="C142" s="20"/>
      <c r="D142" s="22"/>
      <c r="E142" s="22"/>
      <c r="F142" s="82"/>
      <c r="G142" s="23"/>
      <c r="H142" s="81"/>
    </row>
    <row r="143" spans="2:8" ht="15" x14ac:dyDescent="0.25">
      <c r="B143" s="112"/>
      <c r="C143" s="112"/>
      <c r="D143" s="113"/>
      <c r="E143" s="113"/>
      <c r="F143" s="82"/>
      <c r="G143" s="114"/>
      <c r="H143" s="82"/>
    </row>
    <row r="144" spans="2:8" ht="15" x14ac:dyDescent="0.25">
      <c r="B144" s="300"/>
      <c r="C144" s="108"/>
      <c r="D144" s="109"/>
      <c r="E144" s="110"/>
      <c r="F144" s="107"/>
      <c r="G144" s="102"/>
      <c r="H144" s="107"/>
    </row>
    <row r="145" spans="2:8" ht="15" x14ac:dyDescent="0.25">
      <c r="B145" s="300"/>
      <c r="C145" s="108"/>
      <c r="D145" s="110"/>
      <c r="E145" s="110"/>
      <c r="F145" s="107"/>
      <c r="G145" s="102"/>
      <c r="H145" s="107"/>
    </row>
    <row r="146" spans="2:8" ht="15" x14ac:dyDescent="0.25">
      <c r="B146" s="300"/>
      <c r="C146" s="111"/>
      <c r="D146" s="109"/>
      <c r="E146" s="110"/>
      <c r="F146" s="107"/>
      <c r="G146" s="107"/>
      <c r="H146" s="107"/>
    </row>
    <row r="147" spans="2:8" x14ac:dyDescent="0.2"/>
    <row r="148" spans="2:8" x14ac:dyDescent="0.2"/>
    <row r="149" spans="2:8" x14ac:dyDescent="0.2"/>
    <row r="150" spans="2:8" x14ac:dyDescent="0.2"/>
    <row r="151" spans="2:8" x14ac:dyDescent="0.2"/>
    <row r="152" spans="2:8" x14ac:dyDescent="0.2"/>
    <row r="153" spans="2:8" x14ac:dyDescent="0.2"/>
    <row r="154" spans="2:8" x14ac:dyDescent="0.2"/>
    <row r="155" spans="2:8" x14ac:dyDescent="0.2"/>
    <row r="156" spans="2:8" x14ac:dyDescent="0.2"/>
    <row r="157" spans="2:8" x14ac:dyDescent="0.2"/>
    <row r="158" spans="2:8" x14ac:dyDescent="0.2"/>
    <row r="159" spans="2:8" x14ac:dyDescent="0.2"/>
    <row r="160" spans="2:8"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ht="14.25" customHeight="1" x14ac:dyDescent="0.2"/>
    <row r="406" ht="14.25" customHeight="1" x14ac:dyDescent="0.2"/>
    <row r="407" ht="14.25" customHeight="1" x14ac:dyDescent="0.2"/>
  </sheetData>
  <autoFilter ref="A5:AF115" xr:uid="{00000000-0001-0000-0400-000000000000}"/>
  <customSheetViews>
    <customSheetView guid="{EFB6D5DC-B5CD-4D35-B56B-1850FBDDD077}" filter="1" showAutoFilter="1">
      <pageMargins left="0" right="0" top="0" bottom="0" header="0" footer="0"/>
      <autoFilter ref="A1:A1000" xr:uid="{211DADB7-8276-4403-9AD8-B4ECACD95E35}"/>
    </customSheetView>
  </customSheetViews>
  <dataValidations count="1">
    <dataValidation allowBlank="1" showInputMessage="1" showErrorMessage="1" sqref="V2:AC3" xr:uid="{74238668-5077-4675-A591-4FEDF74CB390}"/>
  </dataValidations>
  <pageMargins left="0.51181102362204722" right="0.51181102362204722" top="0.78740157480314965" bottom="0.78740157480314965" header="0" footer="0"/>
  <pageSetup paperSize="9" fitToHeight="0" orientation="landscape" r:id="rId1"/>
  <colBreaks count="1" manualBreakCount="1">
    <brk id="1" max="1048575" man="1"/>
  </colBreaks>
  <drawing r:id="rId2"/>
  <extLst>
    <ext xmlns:x14="http://schemas.microsoft.com/office/spreadsheetml/2009/9/main" uri="{CCE6A557-97BC-4b89-ADB6-D9C93CAAB3DF}">
      <x14:dataValidations xmlns:xm="http://schemas.microsoft.com/office/excel/2006/main" count="1">
        <x14:dataValidation type="list" allowBlank="1" showErrorMessage="1" xr:uid="{00000000-0002-0000-0400-000002000000}">
          <x14:formula1>
            <xm:f>dados!$A$2:$A$24</xm:f>
          </x14:formula1>
          <xm:sqref>B6:B137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BA1EB-AD26-41E6-9CCC-030EEB1021F5}">
  <dimension ref="A1:Z424"/>
  <sheetViews>
    <sheetView showGridLines="0" zoomScaleNormal="100" workbookViewId="0">
      <pane xSplit="2" topLeftCell="C1" activePane="topRight" state="frozen"/>
      <selection pane="topRight" activeCell="C3" sqref="C3"/>
    </sheetView>
  </sheetViews>
  <sheetFormatPr defaultColWidth="0" defaultRowHeight="0" customHeight="1" zeroHeight="1" x14ac:dyDescent="0.2"/>
  <cols>
    <col min="1" max="1" width="9" style="5" hidden="1" customWidth="1"/>
    <col min="2" max="2" width="9" style="5" customWidth="1"/>
    <col min="3" max="3" width="12.25" style="5" customWidth="1"/>
    <col min="4" max="4" width="26.625" style="5" customWidth="1"/>
    <col min="5" max="5" width="13" style="5" customWidth="1"/>
    <col min="6" max="8" width="11.75" style="5" customWidth="1"/>
    <col min="9" max="10" width="11.75" customWidth="1"/>
    <col min="11" max="12" width="14.375" style="5" customWidth="1"/>
    <col min="13" max="13" width="14.375" style="50" customWidth="1"/>
    <col min="14" max="14" width="18" style="5" customWidth="1"/>
    <col min="15" max="15" width="15.875" customWidth="1"/>
    <col min="16" max="16" width="13.875" customWidth="1"/>
    <col min="17" max="20" width="15.875" customWidth="1"/>
    <col min="21" max="21" width="18.75" customWidth="1"/>
    <col min="22" max="22" width="13.25" customWidth="1"/>
    <col min="23" max="23" width="4.625" customWidth="1"/>
  </cols>
  <sheetData>
    <row r="1" spans="1:26" ht="9.9499999999999993" customHeight="1" x14ac:dyDescent="0.2">
      <c r="A1"/>
      <c r="B1"/>
      <c r="F1"/>
      <c r="G1"/>
      <c r="J1" s="5"/>
      <c r="K1"/>
      <c r="L1"/>
      <c r="O1" s="5"/>
      <c r="P1" s="5"/>
      <c r="Q1" s="5"/>
      <c r="R1" s="5"/>
    </row>
    <row r="2" spans="1:26" s="6" customFormat="1" ht="42" customHeight="1" x14ac:dyDescent="0.2">
      <c r="B2" s="228"/>
      <c r="C2" s="228" t="s">
        <v>1775</v>
      </c>
      <c r="D2" s="228"/>
      <c r="E2" s="228"/>
      <c r="F2" s="228"/>
      <c r="G2" s="228"/>
      <c r="H2" s="228"/>
      <c r="I2" s="228"/>
      <c r="J2" s="228"/>
      <c r="K2" s="228"/>
      <c r="L2" s="32"/>
      <c r="M2" s="229"/>
      <c r="N2" s="32"/>
      <c r="O2" s="32"/>
      <c r="P2" s="32"/>
      <c r="Q2" s="32"/>
      <c r="R2" s="32"/>
      <c r="S2" s="32"/>
      <c r="T2" s="32"/>
      <c r="U2" s="32"/>
      <c r="V2" s="32"/>
      <c r="W2" s="27"/>
      <c r="X2" s="29"/>
      <c r="Y2" s="16"/>
    </row>
    <row r="3" spans="1:26" s="6" customFormat="1" ht="6" customHeight="1" x14ac:dyDescent="0.2">
      <c r="B3" s="35"/>
      <c r="C3" s="35"/>
      <c r="D3" s="36"/>
      <c r="E3" s="36"/>
      <c r="F3" s="36"/>
      <c r="G3" s="35"/>
      <c r="H3" s="37"/>
      <c r="I3" s="35"/>
      <c r="J3" s="35"/>
      <c r="K3" s="37"/>
      <c r="L3" s="35"/>
      <c r="M3" s="232"/>
      <c r="N3" s="35"/>
      <c r="O3" s="35"/>
      <c r="P3" s="35"/>
      <c r="Q3" s="35"/>
      <c r="R3" s="35"/>
      <c r="S3" s="35"/>
      <c r="T3" s="35"/>
      <c r="U3" s="35"/>
      <c r="V3" s="35"/>
      <c r="W3" s="27"/>
      <c r="X3" s="29"/>
      <c r="Y3" s="16"/>
      <c r="Z3" s="13"/>
    </row>
    <row r="4" spans="1:26" ht="14.25" hidden="1" customHeight="1" x14ac:dyDescent="0.2"/>
    <row r="5" spans="1:26" ht="14.25" hidden="1" customHeight="1" x14ac:dyDescent="0.2"/>
    <row r="6" spans="1:26" ht="14.25" hidden="1" customHeight="1" x14ac:dyDescent="0.2"/>
    <row r="7" spans="1:26" ht="14.25" hidden="1" customHeight="1" x14ac:dyDescent="0.2"/>
    <row r="8" spans="1:26" ht="14.25" hidden="1" customHeight="1" x14ac:dyDescent="0.2"/>
    <row r="9" spans="1:26" ht="14.25" hidden="1" customHeight="1" x14ac:dyDescent="0.2">
      <c r="B9" s="206"/>
      <c r="C9" s="206"/>
      <c r="D9" s="206"/>
      <c r="E9" s="206"/>
      <c r="F9" s="206"/>
    </row>
    <row r="10" spans="1:26" ht="14.25" hidden="1" customHeight="1" x14ac:dyDescent="0.2">
      <c r="B10" s="206"/>
      <c r="C10" s="206"/>
      <c r="D10" s="206"/>
      <c r="E10" s="206"/>
      <c r="F10" s="206"/>
    </row>
    <row r="11" spans="1:26" ht="14.25" hidden="1" customHeight="1" x14ac:dyDescent="0.2">
      <c r="B11" s="206"/>
      <c r="C11" s="206"/>
      <c r="D11" s="206"/>
      <c r="E11" s="206"/>
      <c r="F11" s="206"/>
    </row>
    <row r="12" spans="1:26" ht="14.25" hidden="1" customHeight="1" x14ac:dyDescent="0.2"/>
    <row r="13" spans="1:26" ht="14.25" hidden="1" customHeight="1" x14ac:dyDescent="0.2"/>
    <row r="14" spans="1:26" ht="14.25" hidden="1" customHeight="1" x14ac:dyDescent="0.2"/>
    <row r="15" spans="1:26" ht="14.25" customHeight="1" x14ac:dyDescent="0.2"/>
    <row r="16" spans="1:26" ht="90.75" customHeight="1" x14ac:dyDescent="0.2">
      <c r="A16" s="196" t="s">
        <v>38</v>
      </c>
      <c r="B16" s="223" t="s">
        <v>4</v>
      </c>
      <c r="C16" s="223" t="s">
        <v>6</v>
      </c>
      <c r="D16" s="224" t="s">
        <v>7</v>
      </c>
      <c r="E16" s="224" t="s">
        <v>8</v>
      </c>
      <c r="F16" s="225" t="s">
        <v>13</v>
      </c>
      <c r="G16" s="225" t="s">
        <v>14</v>
      </c>
      <c r="H16" s="225" t="s">
        <v>15</v>
      </c>
      <c r="I16" s="225" t="s">
        <v>16</v>
      </c>
      <c r="J16" s="225" t="s">
        <v>17</v>
      </c>
      <c r="K16" s="197" t="s">
        <v>18</v>
      </c>
      <c r="L16" s="197" t="s">
        <v>19</v>
      </c>
      <c r="M16" s="233" t="s">
        <v>20</v>
      </c>
      <c r="N16" s="198" t="s">
        <v>21</v>
      </c>
      <c r="O16" s="198" t="s">
        <v>22</v>
      </c>
      <c r="P16" s="198" t="s">
        <v>23</v>
      </c>
      <c r="Q16" s="198" t="s">
        <v>24</v>
      </c>
      <c r="R16" s="198" t="s">
        <v>25</v>
      </c>
      <c r="S16" s="198" t="s">
        <v>26</v>
      </c>
      <c r="T16" s="198" t="s">
        <v>27</v>
      </c>
      <c r="U16" s="198" t="s">
        <v>28</v>
      </c>
      <c r="V16" s="199" t="s">
        <v>29</v>
      </c>
    </row>
    <row r="17" spans="1:22" s="207" customFormat="1" ht="45" x14ac:dyDescent="0.2">
      <c r="A17" s="205">
        <v>50</v>
      </c>
      <c r="B17" s="226" t="s">
        <v>39</v>
      </c>
      <c r="C17" s="202" t="str">
        <f>IF(Acompanhamento4[[#This Row],[ID]]="","",VLOOKUP(Acompanhamento4[[#This Row],[ID]],Plano[],2,FALSE))</f>
        <v>DEA</v>
      </c>
      <c r="D17" s="202" t="str">
        <f>IF(Acompanhamento4[[#This Row],[ID]]="","",VLOOKUP(Acompanhamento4[[#This Row],[ID]],Plano[],3,FALSE))</f>
        <v>Substituição do sistema de climatização Rid Silva Capital</v>
      </c>
      <c r="E17" s="202" t="str">
        <f>IF(Acompanhamento4[[#This Row],[ID]]="","",VLOOKUP(Acompanhamento4[[#This Row],[ID]],Plano[],7,FALSE))</f>
        <v xml:space="preserve"> CONCORRÊNCIA </v>
      </c>
      <c r="F17" s="203">
        <f>IF(Acompanhamento4[[#This Row],[ID]]="","",VLOOKUP(Acompanhamento4[[#This Row],[ID]],Plano[],14,FALSE))</f>
        <v>46235</v>
      </c>
      <c r="G17" s="203">
        <f>IF(Acompanhamento4[[#This Row],[ID]]="","",VLOOKUP(Acompanhamento4[[#This Row],[ID]],Plano[],15,FALSE))</f>
        <v>46355</v>
      </c>
      <c r="H17" s="203">
        <f>IF(Acompanhamento4[[#This Row],[ID]]="","",VLOOKUP(Acompanhamento4[[#This Row],[ID]],Plano[],16,FALSE))</f>
        <v>46370</v>
      </c>
      <c r="I17" s="203">
        <f>IF(Acompanhamento4[[#This Row],[ID]]="","",VLOOKUP(Acompanhamento4[[#This Row],[ID]],Plano[],17,FALSE))</f>
        <v>46375</v>
      </c>
      <c r="J17" s="204">
        <f>IF(Acompanhamento4[[#This Row],[ID]]="","",VLOOKUP(Acompanhamento4[[#This Row],[ID]],Plano[],18,FALSE))</f>
        <v>46555</v>
      </c>
      <c r="K17" s="230" t="s">
        <v>1776</v>
      </c>
      <c r="L17" s="238"/>
      <c r="M17" s="237" t="s">
        <v>1777</v>
      </c>
      <c r="N17" s="240"/>
      <c r="O17" s="241"/>
      <c r="P17" s="241"/>
      <c r="Q17" s="242"/>
      <c r="R17" s="203"/>
      <c r="S17" s="203"/>
      <c r="T17" s="203"/>
      <c r="U17" s="243"/>
      <c r="V17" s="244"/>
    </row>
    <row r="18" spans="1:22" s="207" customFormat="1" ht="45" x14ac:dyDescent="0.2">
      <c r="A18" s="205">
        <v>44</v>
      </c>
      <c r="B18" s="226" t="s">
        <v>47</v>
      </c>
      <c r="C18" s="202" t="str">
        <f>IF(Acompanhamento4[[#This Row],[ID]]="","",VLOOKUP(Acompanhamento4[[#This Row],[ID]],Plano[],2,FALSE))</f>
        <v>DEA</v>
      </c>
      <c r="D18" s="202" t="str">
        <f>IF(Acompanhamento4[[#This Row],[ID]]="","",VLOOKUP(Acompanhamento4[[#This Row],[ID]],Plano[],3,FALSE))</f>
        <v>Reforma Global e Ampliação Fórum Criciúma</v>
      </c>
      <c r="E18" s="202" t="str">
        <f>IF(Acompanhamento4[[#This Row],[ID]]="","",VLOOKUP(Acompanhamento4[[#This Row],[ID]],Plano[],7,FALSE))</f>
        <v xml:space="preserve"> CONCORRÊNCIA </v>
      </c>
      <c r="F18" s="203">
        <f>IF(Acompanhamento4[[#This Row],[ID]]="","",VLOOKUP(Acompanhamento4[[#This Row],[ID]],Plano[],14,FALSE))</f>
        <v>45030</v>
      </c>
      <c r="G18" s="203">
        <f>IF(Acompanhamento4[[#This Row],[ID]]="","",VLOOKUP(Acompanhamento4[[#This Row],[ID]],Plano[],15,FALSE))</f>
        <v>46327</v>
      </c>
      <c r="H18" s="203">
        <f>IF(Acompanhamento4[[#This Row],[ID]]="","",VLOOKUP(Acompanhamento4[[#This Row],[ID]],Plano[],16,FALSE))</f>
        <v>46342</v>
      </c>
      <c r="I18" s="203">
        <f>IF(Acompanhamento4[[#This Row],[ID]]="","",VLOOKUP(Acompanhamento4[[#This Row],[ID]],Plano[],17,FALSE))</f>
        <v>46347</v>
      </c>
      <c r="J18" s="204">
        <f>IF(Acompanhamento4[[#This Row],[ID]]="","",VLOOKUP(Acompanhamento4[[#This Row],[ID]],Plano[],18,FALSE))</f>
        <v>46527</v>
      </c>
      <c r="K18" s="230" t="s">
        <v>1776</v>
      </c>
      <c r="L18" s="238"/>
      <c r="M18" s="237" t="s">
        <v>1777</v>
      </c>
      <c r="N18" s="240"/>
      <c r="O18" s="241"/>
      <c r="P18" s="241"/>
      <c r="Q18" s="242"/>
      <c r="R18" s="203"/>
      <c r="S18" s="203"/>
      <c r="T18" s="203"/>
      <c r="U18" s="243"/>
      <c r="V18" s="244"/>
    </row>
    <row r="19" spans="1:22" s="207" customFormat="1" ht="45" x14ac:dyDescent="0.2">
      <c r="A19" s="200">
        <v>41</v>
      </c>
      <c r="B19" s="226" t="s">
        <v>50</v>
      </c>
      <c r="C19" s="202" t="str">
        <f>IF(Acompanhamento4[[#This Row],[ID]]="","",VLOOKUP(Acompanhamento4[[#This Row],[ID]],Plano[],2,FALSE))</f>
        <v>DEA</v>
      </c>
      <c r="D19" s="202" t="str">
        <f>IF(Acompanhamento4[[#This Row],[ID]]="","",VLOOKUP(Acompanhamento4[[#This Row],[ID]],Plano[],3,FALSE))</f>
        <v>Reforma parcial - cobertura Jaguaruna</v>
      </c>
      <c r="E19" s="202" t="str">
        <f>IF(Acompanhamento4[[#This Row],[ID]]="","",VLOOKUP(Acompanhamento4[[#This Row],[ID]],Plano[],7,FALSE))</f>
        <v xml:space="preserve"> CONCORRÊNCIA </v>
      </c>
      <c r="F19" s="203">
        <f>IF(Acompanhamento4[[#This Row],[ID]]="","",VLOOKUP(Acompanhamento4[[#This Row],[ID]],Plano[],14,FALSE))</f>
        <v>46065</v>
      </c>
      <c r="G19" s="203">
        <f>IF(Acompanhamento4[[#This Row],[ID]]="","",VLOOKUP(Acompanhamento4[[#This Row],[ID]],Plano[],15,FALSE))</f>
        <v>46185</v>
      </c>
      <c r="H19" s="203">
        <f>IF(Acompanhamento4[[#This Row],[ID]]="","",VLOOKUP(Acompanhamento4[[#This Row],[ID]],Plano[],16,FALSE))</f>
        <v>46200</v>
      </c>
      <c r="I19" s="203">
        <f>IF(Acompanhamento4[[#This Row],[ID]]="","",VLOOKUP(Acompanhamento4[[#This Row],[ID]],Plano[],17,FALSE))</f>
        <v>46205</v>
      </c>
      <c r="J19" s="204">
        <f>IF(Acompanhamento4[[#This Row],[ID]]="","",VLOOKUP(Acompanhamento4[[#This Row],[ID]],Plano[],18,FALSE))</f>
        <v>46385</v>
      </c>
      <c r="K19" s="230" t="s">
        <v>1776</v>
      </c>
      <c r="L19" s="238"/>
      <c r="M19" s="237" t="s">
        <v>1777</v>
      </c>
      <c r="N19" s="240"/>
      <c r="O19" s="241"/>
      <c r="P19" s="241"/>
      <c r="Q19" s="242"/>
      <c r="R19" s="203"/>
      <c r="S19" s="203"/>
      <c r="T19" s="203"/>
      <c r="U19" s="243"/>
      <c r="V19" s="244"/>
    </row>
    <row r="20" spans="1:22" s="207" customFormat="1" ht="45" x14ac:dyDescent="0.2">
      <c r="A20" s="200">
        <v>49</v>
      </c>
      <c r="B20" s="226" t="s">
        <v>53</v>
      </c>
      <c r="C20" s="202" t="str">
        <f>IF(Acompanhamento4[[#This Row],[ID]]="","",VLOOKUP(Acompanhamento4[[#This Row],[ID]],Plano[],2,FALSE))</f>
        <v>DEA</v>
      </c>
      <c r="D20" s="202" t="str">
        <f>IF(Acompanhamento4[[#This Row],[ID]]="","",VLOOKUP(Acompanhamento4[[#This Row],[ID]],Plano[],3,FALSE))</f>
        <v>Reforma Global e Ampliação Fórum de Joinville</v>
      </c>
      <c r="E20" s="202" t="str">
        <f>IF(Acompanhamento4[[#This Row],[ID]]="","",VLOOKUP(Acompanhamento4[[#This Row],[ID]],Plano[],7,FALSE))</f>
        <v xml:space="preserve"> CONCORRÊNCIA </v>
      </c>
      <c r="F20" s="203">
        <f>IF(Acompanhamento4[[#This Row],[ID]]="","",VLOOKUP(Acompanhamento4[[#This Row],[ID]],Plano[],14,FALSE))</f>
        <v>44427</v>
      </c>
      <c r="G20" s="203">
        <f>IF(Acompanhamento4[[#This Row],[ID]]="","",VLOOKUP(Acompanhamento4[[#This Row],[ID]],Plano[],15,FALSE))</f>
        <v>46355</v>
      </c>
      <c r="H20" s="203">
        <f>IF(Acompanhamento4[[#This Row],[ID]]="","",VLOOKUP(Acompanhamento4[[#This Row],[ID]],Plano[],16,FALSE))</f>
        <v>46370</v>
      </c>
      <c r="I20" s="203">
        <f>IF(Acompanhamento4[[#This Row],[ID]]="","",VLOOKUP(Acompanhamento4[[#This Row],[ID]],Plano[],17,FALSE))</f>
        <v>46375</v>
      </c>
      <c r="J20" s="204">
        <f>IF(Acompanhamento4[[#This Row],[ID]]="","",VLOOKUP(Acompanhamento4[[#This Row],[ID]],Plano[],18,FALSE))</f>
        <v>46555</v>
      </c>
      <c r="K20" s="230" t="s">
        <v>1776</v>
      </c>
      <c r="L20" s="238"/>
      <c r="M20" s="237" t="s">
        <v>1777</v>
      </c>
      <c r="N20" s="240"/>
      <c r="O20" s="241"/>
      <c r="P20" s="241"/>
      <c r="Q20" s="242"/>
      <c r="R20" s="203"/>
      <c r="S20" s="203"/>
      <c r="T20" s="203"/>
      <c r="U20" s="243"/>
      <c r="V20" s="244"/>
    </row>
    <row r="21" spans="1:22" s="207" customFormat="1" ht="45" x14ac:dyDescent="0.2">
      <c r="A21" s="205">
        <v>38</v>
      </c>
      <c r="B21" s="226" t="s">
        <v>55</v>
      </c>
      <c r="C21" s="202" t="str">
        <f>IF(Acompanhamento4[[#This Row],[ID]]="","",VLOOKUP(Acompanhamento4[[#This Row],[ID]],Plano[],2,FALSE))</f>
        <v>DEA</v>
      </c>
      <c r="D21" s="202" t="str">
        <f>IF(Acompanhamento4[[#This Row],[ID]]="","",VLOOKUP(Acompanhamento4[[#This Row],[ID]],Plano[],3,FALSE))</f>
        <v>Reforma Global e Ampliação Fórum Porto União</v>
      </c>
      <c r="E21" s="202" t="str">
        <f>IF(Acompanhamento4[[#This Row],[ID]]="","",VLOOKUP(Acompanhamento4[[#This Row],[ID]],Plano[],7,FALSE))</f>
        <v xml:space="preserve"> CONCORRÊNCIA </v>
      </c>
      <c r="F21" s="203">
        <f>IF(Acompanhamento4[[#This Row],[ID]]="","",VLOOKUP(Acompanhamento4[[#This Row],[ID]],Plano[],14,FALSE))</f>
        <v>45866</v>
      </c>
      <c r="G21" s="203">
        <f>IF(Acompanhamento4[[#This Row],[ID]]="","",VLOOKUP(Acompanhamento4[[#This Row],[ID]],Plano[],15,FALSE))</f>
        <v>45986</v>
      </c>
      <c r="H21" s="203">
        <f>IF(Acompanhamento4[[#This Row],[ID]]="","",VLOOKUP(Acompanhamento4[[#This Row],[ID]],Plano[],16,FALSE))</f>
        <v>46001</v>
      </c>
      <c r="I21" s="203">
        <f>IF(Acompanhamento4[[#This Row],[ID]]="","",VLOOKUP(Acompanhamento4[[#This Row],[ID]],Plano[],17,FALSE))</f>
        <v>46052</v>
      </c>
      <c r="J21" s="204">
        <f>IF(Acompanhamento4[[#This Row],[ID]]="","",VLOOKUP(Acompanhamento4[[#This Row],[ID]],Plano[],18,FALSE))</f>
        <v>46186</v>
      </c>
      <c r="K21" s="230" t="s">
        <v>1776</v>
      </c>
      <c r="L21" s="238"/>
      <c r="M21" s="237" t="s">
        <v>1777</v>
      </c>
      <c r="N21" s="240"/>
      <c r="O21" s="241"/>
      <c r="P21" s="241"/>
      <c r="Q21" s="242"/>
      <c r="R21" s="203"/>
      <c r="S21" s="203"/>
      <c r="T21" s="203"/>
      <c r="U21" s="243"/>
      <c r="V21" s="244"/>
    </row>
    <row r="22" spans="1:22" s="207" customFormat="1" ht="45" x14ac:dyDescent="0.2">
      <c r="A22" s="200">
        <v>47</v>
      </c>
      <c r="B22" s="226" t="s">
        <v>57</v>
      </c>
      <c r="C22" s="202" t="str">
        <f>IF(Acompanhamento4[[#This Row],[ID]]="","",VLOOKUP(Acompanhamento4[[#This Row],[ID]],Plano[],2,FALSE))</f>
        <v>DEA</v>
      </c>
      <c r="D22" s="202" t="str">
        <f>IF(Acompanhamento4[[#This Row],[ID]]="","",VLOOKUP(Acompanhamento4[[#This Row],[ID]],Plano[],3,FALSE))</f>
        <v>Reforma Global e Ampliação Fórum São João Batista</v>
      </c>
      <c r="E22" s="202" t="str">
        <f>IF(Acompanhamento4[[#This Row],[ID]]="","",VLOOKUP(Acompanhamento4[[#This Row],[ID]],Plano[],7,FALSE))</f>
        <v xml:space="preserve"> CONCORRÊNCIA </v>
      </c>
      <c r="F22" s="203">
        <f>IF(Acompanhamento4[[#This Row],[ID]]="","",VLOOKUP(Acompanhamento4[[#This Row],[ID]],Plano[],14,FALSE))</f>
        <v>45187</v>
      </c>
      <c r="G22" s="203">
        <f>IF(Acompanhamento4[[#This Row],[ID]]="","",VLOOKUP(Acompanhamento4[[#This Row],[ID]],Plano[],15,FALSE))</f>
        <v>46355</v>
      </c>
      <c r="H22" s="203">
        <f>IF(Acompanhamento4[[#This Row],[ID]]="","",VLOOKUP(Acompanhamento4[[#This Row],[ID]],Plano[],16,FALSE))</f>
        <v>46370</v>
      </c>
      <c r="I22" s="203">
        <f>IF(Acompanhamento4[[#This Row],[ID]]="","",VLOOKUP(Acompanhamento4[[#This Row],[ID]],Plano[],17,FALSE))</f>
        <v>46375</v>
      </c>
      <c r="J22" s="204">
        <f>IF(Acompanhamento4[[#This Row],[ID]]="","",VLOOKUP(Acompanhamento4[[#This Row],[ID]],Plano[],18,FALSE))</f>
        <v>46555</v>
      </c>
      <c r="K22" s="230" t="s">
        <v>1776</v>
      </c>
      <c r="L22" s="238"/>
      <c r="M22" s="237" t="s">
        <v>1777</v>
      </c>
      <c r="N22" s="240"/>
      <c r="O22" s="241"/>
      <c r="P22" s="241"/>
      <c r="Q22" s="242"/>
      <c r="R22" s="203"/>
      <c r="S22" s="203"/>
      <c r="T22" s="203"/>
      <c r="U22" s="243"/>
      <c r="V22" s="244"/>
    </row>
    <row r="23" spans="1:22" s="207" customFormat="1" ht="45" x14ac:dyDescent="0.2">
      <c r="A23" s="205">
        <v>40</v>
      </c>
      <c r="B23" s="226" t="s">
        <v>59</v>
      </c>
      <c r="C23" s="202" t="str">
        <f>IF(Acompanhamento4[[#This Row],[ID]]="","",VLOOKUP(Acompanhamento4[[#This Row],[ID]],Plano[],2,FALSE))</f>
        <v>DEA</v>
      </c>
      <c r="D23" s="202" t="str">
        <f>IF(Acompanhamento4[[#This Row],[ID]]="","",VLOOKUP(Acompanhamento4[[#This Row],[ID]],Plano[],3,FALSE))</f>
        <v>Reforço estrutural das lajes do canal Fórum São José Anexo</v>
      </c>
      <c r="E23" s="202" t="str">
        <f>IF(Acompanhamento4[[#This Row],[ID]]="","",VLOOKUP(Acompanhamento4[[#This Row],[ID]],Plano[],7,FALSE))</f>
        <v xml:space="preserve"> CONCORRÊNCIA </v>
      </c>
      <c r="F23" s="203">
        <f>IF(Acompanhamento4[[#This Row],[ID]]="","",VLOOKUP(Acompanhamento4[[#This Row],[ID]],Plano[],14,FALSE))</f>
        <v>45915</v>
      </c>
      <c r="G23" s="203">
        <f>IF(Acompanhamento4[[#This Row],[ID]]="","",VLOOKUP(Acompanhamento4[[#This Row],[ID]],Plano[],15,FALSE))</f>
        <v>46073</v>
      </c>
      <c r="H23" s="203">
        <f>IF(Acompanhamento4[[#This Row],[ID]]="","",VLOOKUP(Acompanhamento4[[#This Row],[ID]],Plano[],16,FALSE))</f>
        <v>46088</v>
      </c>
      <c r="I23" s="203">
        <f>IF(Acompanhamento4[[#This Row],[ID]]="","",VLOOKUP(Acompanhamento4[[#This Row],[ID]],Plano[],17,FALSE))</f>
        <v>46093</v>
      </c>
      <c r="J23" s="204">
        <f>IF(Acompanhamento4[[#This Row],[ID]]="","",VLOOKUP(Acompanhamento4[[#This Row],[ID]],Plano[],18,FALSE))</f>
        <v>46273</v>
      </c>
      <c r="K23" s="230" t="s">
        <v>1776</v>
      </c>
      <c r="L23" s="238"/>
      <c r="M23" s="237" t="s">
        <v>1777</v>
      </c>
      <c r="N23" s="240"/>
      <c r="O23" s="241"/>
      <c r="P23" s="241"/>
      <c r="Q23" s="242"/>
      <c r="R23" s="203"/>
      <c r="S23" s="203"/>
      <c r="T23" s="203"/>
      <c r="U23" s="243"/>
      <c r="V23" s="244"/>
    </row>
    <row r="24" spans="1:22" s="207" customFormat="1" ht="45" x14ac:dyDescent="0.2">
      <c r="A24" s="200">
        <v>45</v>
      </c>
      <c r="B24" s="226" t="s">
        <v>62</v>
      </c>
      <c r="C24" s="202" t="str">
        <f>IF(Acompanhamento4[[#This Row],[ID]]="","",VLOOKUP(Acompanhamento4[[#This Row],[ID]],Plano[],2,FALSE))</f>
        <v>DEA</v>
      </c>
      <c r="D24" s="202" t="str">
        <f>IF(Acompanhamento4[[#This Row],[ID]]="","",VLOOKUP(Acompanhamento4[[#This Row],[ID]],Plano[],3,FALSE))</f>
        <v>Reforma global do prédio anexo ao fórum São José</v>
      </c>
      <c r="E24" s="202" t="str">
        <f>IF(Acompanhamento4[[#This Row],[ID]]="","",VLOOKUP(Acompanhamento4[[#This Row],[ID]],Plano[],7,FALSE))</f>
        <v xml:space="preserve"> CONCORRÊNCIA </v>
      </c>
      <c r="F24" s="203">
        <f>IF(Acompanhamento4[[#This Row],[ID]]="","",VLOOKUP(Acompanhamento4[[#This Row],[ID]],Plano[],14,FALSE))</f>
        <v>45546</v>
      </c>
      <c r="G24" s="203">
        <f>IF(Acompanhamento4[[#This Row],[ID]]="","",VLOOKUP(Acompanhamento4[[#This Row],[ID]],Plano[],15,FALSE))</f>
        <v>46346</v>
      </c>
      <c r="H24" s="203">
        <f>IF(Acompanhamento4[[#This Row],[ID]]="","",VLOOKUP(Acompanhamento4[[#This Row],[ID]],Plano[],16,FALSE))</f>
        <v>46361</v>
      </c>
      <c r="I24" s="203">
        <f>IF(Acompanhamento4[[#This Row],[ID]]="","",VLOOKUP(Acompanhamento4[[#This Row],[ID]],Plano[],17,FALSE))</f>
        <v>46366</v>
      </c>
      <c r="J24" s="204">
        <f>IF(Acompanhamento4[[#This Row],[ID]]="","",VLOOKUP(Acompanhamento4[[#This Row],[ID]],Plano[],18,FALSE))</f>
        <v>46546</v>
      </c>
      <c r="K24" s="230" t="s">
        <v>1776</v>
      </c>
      <c r="L24" s="238"/>
      <c r="M24" s="237" t="s">
        <v>1777</v>
      </c>
      <c r="N24" s="240"/>
      <c r="O24" s="241"/>
      <c r="P24" s="241"/>
      <c r="Q24" s="242"/>
      <c r="R24" s="203"/>
      <c r="S24" s="203"/>
      <c r="T24" s="203"/>
      <c r="U24" s="243"/>
      <c r="V24" s="244"/>
    </row>
    <row r="25" spans="1:22" s="207" customFormat="1" ht="45" x14ac:dyDescent="0.2">
      <c r="A25" s="205">
        <v>46</v>
      </c>
      <c r="B25" s="226" t="s">
        <v>64</v>
      </c>
      <c r="C25" s="202" t="str">
        <f>IF(Acompanhamento4[[#This Row],[ID]]="","",VLOOKUP(Acompanhamento4[[#This Row],[ID]],Plano[],2,FALSE))</f>
        <v>DEA</v>
      </c>
      <c r="D25" s="202" t="str">
        <f>IF(Acompanhamento4[[#This Row],[ID]]="","",VLOOKUP(Acompanhamento4[[#This Row],[ID]],Plano[],3,FALSE))</f>
        <v>Modernização do espaço físico do hall superior TJSC</v>
      </c>
      <c r="E25" s="202" t="str">
        <f>IF(Acompanhamento4[[#This Row],[ID]]="","",VLOOKUP(Acompanhamento4[[#This Row],[ID]],Plano[],7,FALSE))</f>
        <v xml:space="preserve"> CONCORRÊNCIA </v>
      </c>
      <c r="F25" s="203">
        <f>IF(Acompanhamento4[[#This Row],[ID]]="","",VLOOKUP(Acompanhamento4[[#This Row],[ID]],Plano[],14,FALSE))</f>
        <v>45910</v>
      </c>
      <c r="G25" s="203">
        <f>IF(Acompanhamento4[[#This Row],[ID]]="","",VLOOKUP(Acompanhamento4[[#This Row],[ID]],Plano[],15,FALSE))</f>
        <v>46346</v>
      </c>
      <c r="H25" s="203">
        <f>IF(Acompanhamento4[[#This Row],[ID]]="","",VLOOKUP(Acompanhamento4[[#This Row],[ID]],Plano[],16,FALSE))</f>
        <v>46361</v>
      </c>
      <c r="I25" s="203">
        <f>IF(Acompanhamento4[[#This Row],[ID]]="","",VLOOKUP(Acompanhamento4[[#This Row],[ID]],Plano[],17,FALSE))</f>
        <v>46366</v>
      </c>
      <c r="J25" s="204">
        <f>IF(Acompanhamento4[[#This Row],[ID]]="","",VLOOKUP(Acompanhamento4[[#This Row],[ID]],Plano[],18,FALSE))</f>
        <v>46546</v>
      </c>
      <c r="K25" s="230" t="s">
        <v>1776</v>
      </c>
      <c r="L25" s="238"/>
      <c r="M25" s="237" t="s">
        <v>1777</v>
      </c>
      <c r="N25" s="240"/>
      <c r="O25" s="241"/>
      <c r="P25" s="241"/>
      <c r="Q25" s="242"/>
      <c r="R25" s="203"/>
      <c r="S25" s="203"/>
      <c r="T25" s="203"/>
      <c r="U25" s="243"/>
      <c r="V25" s="244"/>
    </row>
    <row r="26" spans="1:22" s="207" customFormat="1" ht="60" x14ac:dyDescent="0.2">
      <c r="A26" s="200">
        <v>51</v>
      </c>
      <c r="B26" s="226" t="s">
        <v>67</v>
      </c>
      <c r="C26" s="202" t="str">
        <f>IF(Acompanhamento4[[#This Row],[ID]]="","",VLOOKUP(Acompanhamento4[[#This Row],[ID]],Plano[],2,FALSE))</f>
        <v>DEA</v>
      </c>
      <c r="D26" s="202" t="str">
        <f>IF(Acompanhamento4[[#This Row],[ID]]="","",VLOOKUP(Acompanhamento4[[#This Row],[ID]],Plano[],3,FALSE))</f>
        <v>Contratação de projeto arquitetônico (concurso) para construção no terreno permutado com a DPU</v>
      </c>
      <c r="E26" s="202" t="str">
        <f>IF(Acompanhamento4[[#This Row],[ID]]="","",VLOOKUP(Acompanhamento4[[#This Row],[ID]],Plano[],7,FALSE))</f>
        <v xml:space="preserve"> CONCURSO </v>
      </c>
      <c r="F26" s="203">
        <f>IF(Acompanhamento4[[#This Row],[ID]]="","",VLOOKUP(Acompanhamento4[[#This Row],[ID]],Plano[],14,FALSE))</f>
        <v>46226</v>
      </c>
      <c r="G26" s="203">
        <f>IF(Acompanhamento4[[#This Row],[ID]]="","",VLOOKUP(Acompanhamento4[[#This Row],[ID]],Plano[],15,FALSE))</f>
        <v>46346</v>
      </c>
      <c r="H26" s="203">
        <f>IF(Acompanhamento4[[#This Row],[ID]]="","",VLOOKUP(Acompanhamento4[[#This Row],[ID]],Plano[],16,FALSE))</f>
        <v>46361</v>
      </c>
      <c r="I26" s="203">
        <f>IF(Acompanhamento4[[#This Row],[ID]]="","",VLOOKUP(Acompanhamento4[[#This Row],[ID]],Plano[],17,FALSE))</f>
        <v>46366</v>
      </c>
      <c r="J26" s="204">
        <f>IF(Acompanhamento4[[#This Row],[ID]]="","",VLOOKUP(Acompanhamento4[[#This Row],[ID]],Plano[],18,FALSE))</f>
        <v>46486</v>
      </c>
      <c r="K26" s="230" t="s">
        <v>1776</v>
      </c>
      <c r="L26" s="238"/>
      <c r="M26" s="237" t="s">
        <v>1777</v>
      </c>
      <c r="N26" s="240"/>
      <c r="O26" s="241"/>
      <c r="P26" s="241"/>
      <c r="Q26" s="242"/>
      <c r="R26" s="203"/>
      <c r="S26" s="203"/>
      <c r="T26" s="203"/>
      <c r="U26" s="243"/>
      <c r="V26" s="244"/>
    </row>
    <row r="27" spans="1:22" s="207" customFormat="1" ht="15" x14ac:dyDescent="0.2">
      <c r="A27" s="200">
        <v>55</v>
      </c>
      <c r="B27" s="226" t="s">
        <v>71</v>
      </c>
      <c r="C27" s="202" t="str">
        <f>IF(Acompanhamento4[[#This Row],[ID]]="","",VLOOKUP(Acompanhamento4[[#This Row],[ID]],Plano[],2,FALSE))</f>
        <v>DEA</v>
      </c>
      <c r="D27" s="202" t="str">
        <f>IF(Acompanhamento4[[#This Row],[ID]]="","",VLOOKUP(Acompanhamento4[[#This Row],[ID]],Plano[],3,FALSE))</f>
        <v>Demolição prédio DPU</v>
      </c>
      <c r="E27" s="202" t="str">
        <f>IF(Acompanhamento4[[#This Row],[ID]]="","",VLOOKUP(Acompanhamento4[[#This Row],[ID]],Plano[],7,FALSE))</f>
        <v xml:space="preserve"> PREGÃO </v>
      </c>
      <c r="F27" s="203">
        <f>IF(Acompanhamento4[[#This Row],[ID]]="","",VLOOKUP(Acompanhamento4[[#This Row],[ID]],Plano[],14,FALSE))</f>
        <v>45981</v>
      </c>
      <c r="G27" s="203">
        <f>IF(Acompanhamento4[[#This Row],[ID]]="","",VLOOKUP(Acompanhamento4[[#This Row],[ID]],Plano[],15,FALSE))</f>
        <v>46101</v>
      </c>
      <c r="H27" s="203">
        <f>IF(Acompanhamento4[[#This Row],[ID]]="","",VLOOKUP(Acompanhamento4[[#This Row],[ID]],Plano[],16,FALSE))</f>
        <v>46116</v>
      </c>
      <c r="I27" s="203">
        <f>IF(Acompanhamento4[[#This Row],[ID]]="","",VLOOKUP(Acompanhamento4[[#This Row],[ID]],Plano[],17,FALSE))</f>
        <v>46121</v>
      </c>
      <c r="J27" s="204">
        <f>IF(Acompanhamento4[[#This Row],[ID]]="","",VLOOKUP(Acompanhamento4[[#This Row],[ID]],Plano[],18,FALSE))</f>
        <v>46211</v>
      </c>
      <c r="K27" s="230" t="s">
        <v>1778</v>
      </c>
      <c r="L27" s="238"/>
      <c r="M27" s="237" t="s">
        <v>1777</v>
      </c>
      <c r="N27" s="240"/>
      <c r="O27" s="241"/>
      <c r="P27" s="241"/>
      <c r="Q27" s="242"/>
      <c r="R27" s="203"/>
      <c r="S27" s="203"/>
      <c r="T27" s="203"/>
      <c r="U27" s="243"/>
      <c r="V27" s="244"/>
    </row>
    <row r="28" spans="1:22" s="207" customFormat="1" ht="45" x14ac:dyDescent="0.2">
      <c r="A28" s="200">
        <v>43</v>
      </c>
      <c r="B28" s="226" t="s">
        <v>75</v>
      </c>
      <c r="C28" s="202" t="str">
        <f>IF(Acompanhamento4[[#This Row],[ID]]="","",VLOOKUP(Acompanhamento4[[#This Row],[ID]],Plano[],2,FALSE))</f>
        <v>DEA</v>
      </c>
      <c r="D28" s="202" t="str">
        <f>IF(Acompanhamento4[[#This Row],[ID]]="","",VLOOKUP(Acompanhamento4[[#This Row],[ID]],Plano[],3,FALSE))</f>
        <v>Estabilização de talude no terreno que abriga o Almoxarifado (ASTJ)</v>
      </c>
      <c r="E28" s="202" t="str">
        <f>IF(Acompanhamento4[[#This Row],[ID]]="","",VLOOKUP(Acompanhamento4[[#This Row],[ID]],Plano[],7,FALSE))</f>
        <v xml:space="preserve"> CONCORRÊNCIA </v>
      </c>
      <c r="F28" s="203">
        <f>IF(Acompanhamento4[[#This Row],[ID]]="","",VLOOKUP(Acompanhamento4[[#This Row],[ID]],Plano[],14,FALSE))</f>
        <v>46095</v>
      </c>
      <c r="G28" s="203">
        <f>IF(Acompanhamento4[[#This Row],[ID]]="","",VLOOKUP(Acompanhamento4[[#This Row],[ID]],Plano[],15,FALSE))</f>
        <v>46215</v>
      </c>
      <c r="H28" s="203">
        <f>IF(Acompanhamento4[[#This Row],[ID]]="","",VLOOKUP(Acompanhamento4[[#This Row],[ID]],Plano[],16,FALSE))</f>
        <v>46230</v>
      </c>
      <c r="I28" s="203">
        <f>IF(Acompanhamento4[[#This Row],[ID]]="","",VLOOKUP(Acompanhamento4[[#This Row],[ID]],Plano[],17,FALSE))</f>
        <v>46235</v>
      </c>
      <c r="J28" s="204">
        <f>IF(Acompanhamento4[[#This Row],[ID]]="","",VLOOKUP(Acompanhamento4[[#This Row],[ID]],Plano[],18,FALSE))</f>
        <v>46415</v>
      </c>
      <c r="K28" s="230" t="s">
        <v>1776</v>
      </c>
      <c r="L28" s="238"/>
      <c r="M28" s="237" t="s">
        <v>1777</v>
      </c>
      <c r="N28" s="240"/>
      <c r="O28" s="241"/>
      <c r="P28" s="241"/>
      <c r="Q28" s="242"/>
      <c r="R28" s="203"/>
      <c r="S28" s="203"/>
      <c r="T28" s="203"/>
      <c r="U28" s="243"/>
      <c r="V28" s="244"/>
    </row>
    <row r="29" spans="1:22" s="207" customFormat="1" ht="45" x14ac:dyDescent="0.2">
      <c r="A29" s="205">
        <v>48</v>
      </c>
      <c r="B29" s="226" t="s">
        <v>78</v>
      </c>
      <c r="C29" s="202" t="str">
        <f>IF(Acompanhamento4[[#This Row],[ID]]="","",VLOOKUP(Acompanhamento4[[#This Row],[ID]],Plano[],2,FALSE))</f>
        <v>DEA</v>
      </c>
      <c r="D29" s="202" t="str">
        <f>IF(Acompanhamento4[[#This Row],[ID]]="","",VLOOKUP(Acompanhamento4[[#This Row],[ID]],Plano[],3,FALSE))</f>
        <v>Ampliação da rede sprinkler Arquivo Central</v>
      </c>
      <c r="E29" s="202" t="str">
        <f>IF(Acompanhamento4[[#This Row],[ID]]="","",VLOOKUP(Acompanhamento4[[#This Row],[ID]],Plano[],7,FALSE))</f>
        <v xml:space="preserve"> CONCORRÊNCIA </v>
      </c>
      <c r="F29" s="203">
        <f>IF(Acompanhamento4[[#This Row],[ID]]="","",VLOOKUP(Acompanhamento4[[#This Row],[ID]],Plano[],14,FALSE))</f>
        <v>46235</v>
      </c>
      <c r="G29" s="203">
        <f>IF(Acompanhamento4[[#This Row],[ID]]="","",VLOOKUP(Acompanhamento4[[#This Row],[ID]],Plano[],15,FALSE))</f>
        <v>46355</v>
      </c>
      <c r="H29" s="203">
        <f>IF(Acompanhamento4[[#This Row],[ID]]="","",VLOOKUP(Acompanhamento4[[#This Row],[ID]],Plano[],16,FALSE))</f>
        <v>46370</v>
      </c>
      <c r="I29" s="203">
        <f>IF(Acompanhamento4[[#This Row],[ID]]="","",VLOOKUP(Acompanhamento4[[#This Row],[ID]],Plano[],17,FALSE))</f>
        <v>46375</v>
      </c>
      <c r="J29" s="204">
        <f>IF(Acompanhamento4[[#This Row],[ID]]="","",VLOOKUP(Acompanhamento4[[#This Row],[ID]],Plano[],18,FALSE))</f>
        <v>46555</v>
      </c>
      <c r="K29" s="230" t="s">
        <v>1776</v>
      </c>
      <c r="L29" s="238"/>
      <c r="M29" s="237" t="s">
        <v>1777</v>
      </c>
      <c r="N29" s="240"/>
      <c r="O29" s="241"/>
      <c r="P29" s="241"/>
      <c r="Q29" s="242"/>
      <c r="R29" s="203"/>
      <c r="S29" s="203"/>
      <c r="T29" s="203"/>
      <c r="U29" s="243"/>
      <c r="V29" s="244"/>
    </row>
    <row r="30" spans="1:22" s="207" customFormat="1" ht="45" x14ac:dyDescent="0.2">
      <c r="A30" s="200">
        <v>39</v>
      </c>
      <c r="B30" s="226" t="s">
        <v>81</v>
      </c>
      <c r="C30" s="202" t="str">
        <f>IF(Acompanhamento4[[#This Row],[ID]]="","",VLOOKUP(Acompanhamento4[[#This Row],[ID]],Plano[],2,FALSE))</f>
        <v>DEA</v>
      </c>
      <c r="D30" s="202" t="str">
        <f>IF(Acompanhamento4[[#This Row],[ID]]="","",VLOOKUP(Acompanhamento4[[#This Row],[ID]],Plano[],3,FALSE))</f>
        <v>Construção do Fórum da Comarca de Penha</v>
      </c>
      <c r="E30" s="202" t="str">
        <f>IF(Acompanhamento4[[#This Row],[ID]]="","",VLOOKUP(Acompanhamento4[[#This Row],[ID]],Plano[],7,FALSE))</f>
        <v xml:space="preserve"> CONCORRÊNCIA </v>
      </c>
      <c r="F30" s="203">
        <f>IF(Acompanhamento4[[#This Row],[ID]]="","",VLOOKUP(Acompanhamento4[[#This Row],[ID]],Plano[],14,FALSE))</f>
        <v>45718</v>
      </c>
      <c r="G30" s="203">
        <f>IF(Acompanhamento4[[#This Row],[ID]]="","",VLOOKUP(Acompanhamento4[[#This Row],[ID]],Plano[],15,FALSE))</f>
        <v>46052</v>
      </c>
      <c r="H30" s="203">
        <f>IF(Acompanhamento4[[#This Row],[ID]]="","",VLOOKUP(Acompanhamento4[[#This Row],[ID]],Plano[],16,FALSE))</f>
        <v>46067</v>
      </c>
      <c r="I30" s="203">
        <f>IF(Acompanhamento4[[#This Row],[ID]]="","",VLOOKUP(Acompanhamento4[[#This Row],[ID]],Plano[],17,FALSE))</f>
        <v>46072</v>
      </c>
      <c r="J30" s="204">
        <f>IF(Acompanhamento4[[#This Row],[ID]]="","",VLOOKUP(Acompanhamento4[[#This Row],[ID]],Plano[],18,FALSE))</f>
        <v>46252</v>
      </c>
      <c r="K30" s="230" t="s">
        <v>1776</v>
      </c>
      <c r="L30" s="238"/>
      <c r="M30" s="237" t="s">
        <v>1777</v>
      </c>
      <c r="N30" s="240"/>
      <c r="O30" s="241"/>
      <c r="P30" s="241"/>
      <c r="Q30" s="242"/>
      <c r="R30" s="203"/>
      <c r="S30" s="203"/>
      <c r="T30" s="203"/>
      <c r="U30" s="243"/>
      <c r="V30" s="244"/>
    </row>
    <row r="31" spans="1:22" s="207" customFormat="1" ht="30" x14ac:dyDescent="0.2">
      <c r="A31" s="200">
        <v>61</v>
      </c>
      <c r="B31" s="226" t="s">
        <v>84</v>
      </c>
      <c r="C31" s="202" t="str">
        <f>IF(Acompanhamento4[[#This Row],[ID]]="","",VLOOKUP(Acompanhamento4[[#This Row],[ID]],Plano[],2,FALSE))</f>
        <v>DEA</v>
      </c>
      <c r="D31" s="202" t="str">
        <f>IF(Acompanhamento4[[#This Row],[ID]]="","",VLOOKUP(Acompanhamento4[[#This Row],[ID]],Plano[],3,FALSE))</f>
        <v>Serviços de instalação de Sistemas de Alarme de Incêndio.</v>
      </c>
      <c r="E31" s="202" t="str">
        <f>IF(Acompanhamento4[[#This Row],[ID]]="","",VLOOKUP(Acompanhamento4[[#This Row],[ID]],Plano[],7,FALSE))</f>
        <v xml:space="preserve"> PREGÃO </v>
      </c>
      <c r="F31" s="203">
        <f>IF(Acompanhamento4[[#This Row],[ID]]="","",VLOOKUP(Acompanhamento4[[#This Row],[ID]],Plano[],14,FALSE))</f>
        <v>46007</v>
      </c>
      <c r="G31" s="203">
        <f>IF(Acompanhamento4[[#This Row],[ID]]="","",VLOOKUP(Acompanhamento4[[#This Row],[ID]],Plano[],15,FALSE))</f>
        <v>46127</v>
      </c>
      <c r="H31" s="203">
        <f>IF(Acompanhamento4[[#This Row],[ID]]="","",VLOOKUP(Acompanhamento4[[#This Row],[ID]],Plano[],16,FALSE))</f>
        <v>46142</v>
      </c>
      <c r="I31" s="203">
        <f>IF(Acompanhamento4[[#This Row],[ID]]="","",VLOOKUP(Acompanhamento4[[#This Row],[ID]],Plano[],17,FALSE))</f>
        <v>46147</v>
      </c>
      <c r="J31" s="204">
        <f>IF(Acompanhamento4[[#This Row],[ID]]="","",VLOOKUP(Acompanhamento4[[#This Row],[ID]],Plano[],18,FALSE))</f>
        <v>46237</v>
      </c>
      <c r="K31" s="230" t="s">
        <v>1779</v>
      </c>
      <c r="L31" s="238"/>
      <c r="M31" s="237" t="s">
        <v>1777</v>
      </c>
      <c r="N31" s="240"/>
      <c r="O31" s="241"/>
      <c r="P31" s="241"/>
      <c r="Q31" s="242"/>
      <c r="R31" s="203"/>
      <c r="S31" s="203"/>
      <c r="T31" s="203"/>
      <c r="U31" s="243"/>
      <c r="V31" s="244"/>
    </row>
    <row r="32" spans="1:22" s="207" customFormat="1" ht="90" x14ac:dyDescent="0.2">
      <c r="A32" s="205">
        <v>62</v>
      </c>
      <c r="B32" s="226" t="s">
        <v>87</v>
      </c>
      <c r="C32" s="202" t="str">
        <f>IF(Acompanhamento4[[#This Row],[ID]]="","",VLOOKUP(Acompanhamento4[[#This Row],[ID]],Plano[],2,FALSE))</f>
        <v>DEA</v>
      </c>
      <c r="D32" s="202" t="str">
        <f>IF(Acompanhamento4[[#This Row],[ID]]="","",VLOOKUP(Acompanhamento4[[#This Row],[ID]],Plano[],3,FALSE))</f>
        <v>Serviços continuado de manutenção preventiva e corretiva em bombas auxiliares de sistema preventivo de incendio nas Comarcas de Caçador, Criciuma, Blumenau.</v>
      </c>
      <c r="E32" s="202" t="str">
        <f>IF(Acompanhamento4[[#This Row],[ID]]="","",VLOOKUP(Acompanhamento4[[#This Row],[ID]],Plano[],7,FALSE))</f>
        <v xml:space="preserve"> PREGÃO </v>
      </c>
      <c r="F32" s="203">
        <f>IF(Acompanhamento4[[#This Row],[ID]]="","",VLOOKUP(Acompanhamento4[[#This Row],[ID]],Plano[],14,FALSE))</f>
        <v>46023</v>
      </c>
      <c r="G32" s="203">
        <f>IF(Acompanhamento4[[#This Row],[ID]]="","",VLOOKUP(Acompanhamento4[[#This Row],[ID]],Plano[],15,FALSE))</f>
        <v>46143</v>
      </c>
      <c r="H32" s="203">
        <f>IF(Acompanhamento4[[#This Row],[ID]]="","",VLOOKUP(Acompanhamento4[[#This Row],[ID]],Plano[],16,FALSE))</f>
        <v>46158</v>
      </c>
      <c r="I32" s="203">
        <f>IF(Acompanhamento4[[#This Row],[ID]]="","",VLOOKUP(Acompanhamento4[[#This Row],[ID]],Plano[],17,FALSE))</f>
        <v>46163</v>
      </c>
      <c r="J32" s="204">
        <f>IF(Acompanhamento4[[#This Row],[ID]]="","",VLOOKUP(Acompanhamento4[[#This Row],[ID]],Plano[],18,FALSE))</f>
        <v>46253</v>
      </c>
      <c r="K32" s="230" t="s">
        <v>1778</v>
      </c>
      <c r="L32" s="238"/>
      <c r="M32" s="237" t="s">
        <v>1777</v>
      </c>
      <c r="N32" s="240"/>
      <c r="O32" s="241"/>
      <c r="P32" s="241"/>
      <c r="Q32" s="242"/>
      <c r="R32" s="203"/>
      <c r="S32" s="203"/>
      <c r="T32" s="203"/>
      <c r="U32" s="243"/>
      <c r="V32" s="244"/>
    </row>
    <row r="33" spans="1:22" s="207" customFormat="1" ht="75" x14ac:dyDescent="0.2">
      <c r="A33" s="205">
        <v>56</v>
      </c>
      <c r="B33" s="226" t="s">
        <v>90</v>
      </c>
      <c r="C33" s="202" t="str">
        <f>IF(Acompanhamento4[[#This Row],[ID]]="","",VLOOKUP(Acompanhamento4[[#This Row],[ID]],Plano[],2,FALSE))</f>
        <v>DEA</v>
      </c>
      <c r="D33" s="202" t="str">
        <f>IF(Acompanhamento4[[#This Row],[ID]]="","",VLOOKUP(Acompanhamento4[[#This Row],[ID]],Plano[],3,FALSE))</f>
        <v>Serviços continuado de manutenção preventiva e corretiva em sistema de tratamento de agua da chuva - Herval do Oeste</v>
      </c>
      <c r="E33" s="202" t="str">
        <f>IF(Acompanhamento4[[#This Row],[ID]]="","",VLOOKUP(Acompanhamento4[[#This Row],[ID]],Plano[],7,FALSE))</f>
        <v xml:space="preserve"> PREGÃO </v>
      </c>
      <c r="F33" s="203">
        <f>IF(Acompanhamento4[[#This Row],[ID]]="","",VLOOKUP(Acompanhamento4[[#This Row],[ID]],Plano[],14,FALSE))</f>
        <v>45991</v>
      </c>
      <c r="G33" s="203">
        <f>IF(Acompanhamento4[[#This Row],[ID]]="","",VLOOKUP(Acompanhamento4[[#This Row],[ID]],Plano[],15,FALSE))</f>
        <v>46111</v>
      </c>
      <c r="H33" s="203">
        <f>IF(Acompanhamento4[[#This Row],[ID]]="","",VLOOKUP(Acompanhamento4[[#This Row],[ID]],Plano[],16,FALSE))</f>
        <v>46126</v>
      </c>
      <c r="I33" s="203">
        <f>IF(Acompanhamento4[[#This Row],[ID]]="","",VLOOKUP(Acompanhamento4[[#This Row],[ID]],Plano[],17,FALSE))</f>
        <v>46131</v>
      </c>
      <c r="J33" s="204">
        <f>IF(Acompanhamento4[[#This Row],[ID]]="","",VLOOKUP(Acompanhamento4[[#This Row],[ID]],Plano[],18,FALSE))</f>
        <v>46221</v>
      </c>
      <c r="K33" s="230" t="s">
        <v>1780</v>
      </c>
      <c r="L33" s="238"/>
      <c r="M33" s="237" t="s">
        <v>1777</v>
      </c>
      <c r="N33" s="240"/>
      <c r="O33" s="241"/>
      <c r="P33" s="241"/>
      <c r="Q33" s="242"/>
      <c r="R33" s="203"/>
      <c r="S33" s="203"/>
      <c r="T33" s="203"/>
      <c r="U33" s="243"/>
      <c r="V33" s="244"/>
    </row>
    <row r="34" spans="1:22" s="207" customFormat="1" ht="75" x14ac:dyDescent="0.2">
      <c r="A34" s="200">
        <v>57</v>
      </c>
      <c r="B34" s="226" t="s">
        <v>93</v>
      </c>
      <c r="C34" s="202" t="str">
        <f>IF(Acompanhamento4[[#This Row],[ID]]="","",VLOOKUP(Acompanhamento4[[#This Row],[ID]],Plano[],2,FALSE))</f>
        <v>DEA</v>
      </c>
      <c r="D34" s="202" t="str">
        <f>IF(Acompanhamento4[[#This Row],[ID]]="","",VLOOKUP(Acompanhamento4[[#This Row],[ID]],Plano[],3,FALSE))</f>
        <v>Serviços continuado de manutenção preventiva e corretiva em sistema de tratamento de agua da chuva -  Imbituba</v>
      </c>
      <c r="E34" s="202" t="str">
        <f>IF(Acompanhamento4[[#This Row],[ID]]="","",VLOOKUP(Acompanhamento4[[#This Row],[ID]],Plano[],7,FALSE))</f>
        <v xml:space="preserve"> PREGÃO </v>
      </c>
      <c r="F34" s="203">
        <f>IF(Acompanhamento4[[#This Row],[ID]]="","",VLOOKUP(Acompanhamento4[[#This Row],[ID]],Plano[],14,FALSE))</f>
        <v>45991</v>
      </c>
      <c r="G34" s="203">
        <f>IF(Acompanhamento4[[#This Row],[ID]]="","",VLOOKUP(Acompanhamento4[[#This Row],[ID]],Plano[],15,FALSE))</f>
        <v>46111</v>
      </c>
      <c r="H34" s="203">
        <f>IF(Acompanhamento4[[#This Row],[ID]]="","",VLOOKUP(Acompanhamento4[[#This Row],[ID]],Plano[],16,FALSE))</f>
        <v>46126</v>
      </c>
      <c r="I34" s="203">
        <f>IF(Acompanhamento4[[#This Row],[ID]]="","",VLOOKUP(Acompanhamento4[[#This Row],[ID]],Plano[],17,FALSE))</f>
        <v>46131</v>
      </c>
      <c r="J34" s="204">
        <f>IF(Acompanhamento4[[#This Row],[ID]]="","",VLOOKUP(Acompanhamento4[[#This Row],[ID]],Plano[],18,FALSE))</f>
        <v>46221</v>
      </c>
      <c r="K34" s="230" t="s">
        <v>1781</v>
      </c>
      <c r="L34" s="238"/>
      <c r="M34" s="237" t="s">
        <v>1777</v>
      </c>
      <c r="N34" s="240"/>
      <c r="O34" s="241"/>
      <c r="P34" s="241"/>
      <c r="Q34" s="242"/>
      <c r="R34" s="203"/>
      <c r="S34" s="203"/>
      <c r="T34" s="203"/>
      <c r="U34" s="243"/>
      <c r="V34" s="244"/>
    </row>
    <row r="35" spans="1:22" s="207" customFormat="1" ht="75" x14ac:dyDescent="0.2">
      <c r="A35" s="205">
        <v>58</v>
      </c>
      <c r="B35" s="226" t="s">
        <v>95</v>
      </c>
      <c r="C35" s="202" t="str">
        <f>IF(Acompanhamento4[[#This Row],[ID]]="","",VLOOKUP(Acompanhamento4[[#This Row],[ID]],Plano[],2,FALSE))</f>
        <v>DEA</v>
      </c>
      <c r="D35" s="202" t="str">
        <f>IF(Acompanhamento4[[#This Row],[ID]]="","",VLOOKUP(Acompanhamento4[[#This Row],[ID]],Plano[],3,FALSE))</f>
        <v>Serviços continuado de manutenção preventiva e corretiva em sistema de tratamento de agua da chuva -São Lourenço do Oeste</v>
      </c>
      <c r="E35" s="202" t="str">
        <f>IF(Acompanhamento4[[#This Row],[ID]]="","",VLOOKUP(Acompanhamento4[[#This Row],[ID]],Plano[],7,FALSE))</f>
        <v xml:space="preserve"> PREGÃO </v>
      </c>
      <c r="F35" s="203">
        <f>IF(Acompanhamento4[[#This Row],[ID]]="","",VLOOKUP(Acompanhamento4[[#This Row],[ID]],Plano[],14,FALSE))</f>
        <v>45991</v>
      </c>
      <c r="G35" s="203">
        <f>IF(Acompanhamento4[[#This Row],[ID]]="","",VLOOKUP(Acompanhamento4[[#This Row],[ID]],Plano[],15,FALSE))</f>
        <v>46111</v>
      </c>
      <c r="H35" s="203">
        <f>IF(Acompanhamento4[[#This Row],[ID]]="","",VLOOKUP(Acompanhamento4[[#This Row],[ID]],Plano[],16,FALSE))</f>
        <v>46126</v>
      </c>
      <c r="I35" s="203">
        <f>IF(Acompanhamento4[[#This Row],[ID]]="","",VLOOKUP(Acompanhamento4[[#This Row],[ID]],Plano[],17,FALSE))</f>
        <v>46131</v>
      </c>
      <c r="J35" s="204">
        <f>IF(Acompanhamento4[[#This Row],[ID]]="","",VLOOKUP(Acompanhamento4[[#This Row],[ID]],Plano[],18,FALSE))</f>
        <v>46221</v>
      </c>
      <c r="K35" s="230" t="s">
        <v>1782</v>
      </c>
      <c r="L35" s="238"/>
      <c r="M35" s="237" t="s">
        <v>1777</v>
      </c>
      <c r="N35" s="240"/>
      <c r="O35" s="241"/>
      <c r="P35" s="241"/>
      <c r="Q35" s="242"/>
      <c r="R35" s="203"/>
      <c r="S35" s="203"/>
      <c r="T35" s="203"/>
      <c r="U35" s="243"/>
      <c r="V35" s="244"/>
    </row>
    <row r="36" spans="1:22" s="207" customFormat="1" ht="75" x14ac:dyDescent="0.2">
      <c r="A36" s="200">
        <v>59</v>
      </c>
      <c r="B36" s="226" t="s">
        <v>97</v>
      </c>
      <c r="C36" s="202" t="str">
        <f>IF(Acompanhamento4[[#This Row],[ID]]="","",VLOOKUP(Acompanhamento4[[#This Row],[ID]],Plano[],2,FALSE))</f>
        <v>DEA</v>
      </c>
      <c r="D36" s="202" t="str">
        <f>IF(Acompanhamento4[[#This Row],[ID]]="","",VLOOKUP(Acompanhamento4[[#This Row],[ID]],Plano[],3,FALSE))</f>
        <v>Serviços continuado de manutenção preventiva e corretiva em sistema de tratamento de agua da chuva - Garuva</v>
      </c>
      <c r="E36" s="202" t="str">
        <f>IF(Acompanhamento4[[#This Row],[ID]]="","",VLOOKUP(Acompanhamento4[[#This Row],[ID]],Plano[],7,FALSE))</f>
        <v xml:space="preserve"> PREGÃO </v>
      </c>
      <c r="F36" s="203">
        <f>IF(Acompanhamento4[[#This Row],[ID]]="","",VLOOKUP(Acompanhamento4[[#This Row],[ID]],Plano[],14,FALSE))</f>
        <v>45991</v>
      </c>
      <c r="G36" s="203">
        <f>IF(Acompanhamento4[[#This Row],[ID]]="","",VLOOKUP(Acompanhamento4[[#This Row],[ID]],Plano[],15,FALSE))</f>
        <v>46111</v>
      </c>
      <c r="H36" s="203">
        <f>IF(Acompanhamento4[[#This Row],[ID]]="","",VLOOKUP(Acompanhamento4[[#This Row],[ID]],Plano[],16,FALSE))</f>
        <v>46126</v>
      </c>
      <c r="I36" s="203">
        <f>IF(Acompanhamento4[[#This Row],[ID]]="","",VLOOKUP(Acompanhamento4[[#This Row],[ID]],Plano[],17,FALSE))</f>
        <v>46131</v>
      </c>
      <c r="J36" s="204">
        <f>IF(Acompanhamento4[[#This Row],[ID]]="","",VLOOKUP(Acompanhamento4[[#This Row],[ID]],Plano[],18,FALSE))</f>
        <v>46221</v>
      </c>
      <c r="K36" s="230" t="s">
        <v>1779</v>
      </c>
      <c r="L36" s="238"/>
      <c r="M36" s="237" t="s">
        <v>1777</v>
      </c>
      <c r="N36" s="240"/>
      <c r="O36" s="241"/>
      <c r="P36" s="241"/>
      <c r="Q36" s="242"/>
      <c r="R36" s="203"/>
      <c r="S36" s="203"/>
      <c r="T36" s="203"/>
      <c r="U36" s="243"/>
      <c r="V36" s="244"/>
    </row>
    <row r="37" spans="1:22" s="207" customFormat="1" ht="75" x14ac:dyDescent="0.2">
      <c r="A37" s="205">
        <v>60</v>
      </c>
      <c r="B37" s="226" t="s">
        <v>99</v>
      </c>
      <c r="C37" s="202" t="str">
        <f>IF(Acompanhamento4[[#This Row],[ID]]="","",VLOOKUP(Acompanhamento4[[#This Row],[ID]],Plano[],2,FALSE))</f>
        <v>DEA</v>
      </c>
      <c r="D37" s="202" t="str">
        <f>IF(Acompanhamento4[[#This Row],[ID]]="","",VLOOKUP(Acompanhamento4[[#This Row],[ID]],Plano[],3,FALSE))</f>
        <v>Serviços continuado de manutenção preventiva e corretiva em sistema de tratamento de agua da chuva - Araquari</v>
      </c>
      <c r="E37" s="202" t="str">
        <f>IF(Acompanhamento4[[#This Row],[ID]]="","",VLOOKUP(Acompanhamento4[[#This Row],[ID]],Plano[],7,FALSE))</f>
        <v xml:space="preserve"> PREGÃO </v>
      </c>
      <c r="F37" s="203">
        <f>IF(Acompanhamento4[[#This Row],[ID]]="","",VLOOKUP(Acompanhamento4[[#This Row],[ID]],Plano[],14,FALSE))</f>
        <v>45991</v>
      </c>
      <c r="G37" s="203">
        <f>IF(Acompanhamento4[[#This Row],[ID]]="","",VLOOKUP(Acompanhamento4[[#This Row],[ID]],Plano[],15,FALSE))</f>
        <v>46111</v>
      </c>
      <c r="H37" s="203">
        <f>IF(Acompanhamento4[[#This Row],[ID]]="","",VLOOKUP(Acompanhamento4[[#This Row],[ID]],Plano[],16,FALSE))</f>
        <v>46126</v>
      </c>
      <c r="I37" s="203">
        <f>IF(Acompanhamento4[[#This Row],[ID]]="","",VLOOKUP(Acompanhamento4[[#This Row],[ID]],Plano[],17,FALSE))</f>
        <v>46131</v>
      </c>
      <c r="J37" s="204">
        <f>IF(Acompanhamento4[[#This Row],[ID]]="","",VLOOKUP(Acompanhamento4[[#This Row],[ID]],Plano[],18,FALSE))</f>
        <v>46221</v>
      </c>
      <c r="K37" s="230" t="s">
        <v>1783</v>
      </c>
      <c r="L37" s="238"/>
      <c r="M37" s="237" t="s">
        <v>1777</v>
      </c>
      <c r="N37" s="240"/>
      <c r="O37" s="241"/>
      <c r="P37" s="241"/>
      <c r="Q37" s="242"/>
      <c r="R37" s="203"/>
      <c r="S37" s="203"/>
      <c r="T37" s="203"/>
      <c r="U37" s="243"/>
      <c r="V37" s="244"/>
    </row>
    <row r="38" spans="1:22" s="207" customFormat="1" ht="45" x14ac:dyDescent="0.2">
      <c r="A38" s="200">
        <v>77</v>
      </c>
      <c r="B38" s="226" t="s">
        <v>101</v>
      </c>
      <c r="C38" s="202" t="str">
        <f>IF(Acompanhamento4[[#This Row],[ID]]="","",VLOOKUP(Acompanhamento4[[#This Row],[ID]],Plano[],2,FALSE))</f>
        <v>DEA</v>
      </c>
      <c r="D38" s="202" t="str">
        <f>IF(Acompanhamento4[[#This Row],[ID]]="","",VLOOKUP(Acompanhamento4[[#This Row],[ID]],Plano[],3,FALSE))</f>
        <v>Aquisição de energia elétrica por meio do Ambiente de Contratação Livre (ACL)</v>
      </c>
      <c r="E38" s="202" t="str">
        <f>IF(Acompanhamento4[[#This Row],[ID]]="","",VLOOKUP(Acompanhamento4[[#This Row],[ID]],Plano[],7,FALSE))</f>
        <v xml:space="preserve"> PREGÃO </v>
      </c>
      <c r="F38" s="203">
        <f>IF(Acompanhamento4[[#This Row],[ID]]="","",VLOOKUP(Acompanhamento4[[#This Row],[ID]],Plano[],14,FALSE))</f>
        <v>45973</v>
      </c>
      <c r="G38" s="203">
        <f>IF(Acompanhamento4[[#This Row],[ID]]="","",VLOOKUP(Acompanhamento4[[#This Row],[ID]],Plano[],15,FALSE))</f>
        <v>46063</v>
      </c>
      <c r="H38" s="203">
        <f>IF(Acompanhamento4[[#This Row],[ID]]="","",VLOOKUP(Acompanhamento4[[#This Row],[ID]],Plano[],16,FALSE))</f>
        <v>46078</v>
      </c>
      <c r="I38" s="203">
        <f>IF(Acompanhamento4[[#This Row],[ID]]="","",VLOOKUP(Acompanhamento4[[#This Row],[ID]],Plano[],17,FALSE))</f>
        <v>46111</v>
      </c>
      <c r="J38" s="204">
        <f>IF(Acompanhamento4[[#This Row],[ID]]="","",VLOOKUP(Acompanhamento4[[#This Row],[ID]],Plano[],18,FALSE))</f>
        <v>46201</v>
      </c>
      <c r="K38" s="230" t="s">
        <v>1778</v>
      </c>
      <c r="L38" s="238"/>
      <c r="M38" s="235" t="s">
        <v>1781</v>
      </c>
      <c r="N38" s="240" t="str">
        <f>IF(Acompanhamento4[[#This Row],[ID]]="","",VLOOKUP(Acompanhamento4[[#This Row],[ID]],Plano[],19,FALSE))</f>
        <v>0108323-26.2024.8.24.0710</v>
      </c>
      <c r="O38" s="241"/>
      <c r="P38" s="241"/>
      <c r="Q38" s="242"/>
      <c r="R38" s="203"/>
      <c r="S38" s="203"/>
      <c r="T38" s="203"/>
      <c r="U38" s="243"/>
      <c r="V38" s="244"/>
    </row>
    <row r="39" spans="1:22" s="207" customFormat="1" ht="45" x14ac:dyDescent="0.2">
      <c r="A39" s="205">
        <v>42</v>
      </c>
      <c r="B39" s="226" t="s">
        <v>106</v>
      </c>
      <c r="C39" s="202" t="str">
        <f>IF(Acompanhamento4[[#This Row],[ID]]="","",VLOOKUP(Acompanhamento4[[#This Row],[ID]],Plano[],2,FALSE))</f>
        <v>DEA</v>
      </c>
      <c r="D39" s="202" t="str">
        <f>IF(Acompanhamento4[[#This Row],[ID]]="","",VLOOKUP(Acompanhamento4[[#This Row],[ID]],Plano[],3,FALSE))</f>
        <v>Construção de nova cisterna TJSC</v>
      </c>
      <c r="E39" s="202" t="str">
        <f>IF(Acompanhamento4[[#This Row],[ID]]="","",VLOOKUP(Acompanhamento4[[#This Row],[ID]],Plano[],7,FALSE))</f>
        <v xml:space="preserve"> CONCORRÊNCIA </v>
      </c>
      <c r="F39" s="203">
        <f>IF(Acompanhamento4[[#This Row],[ID]]="","",VLOOKUP(Acompanhamento4[[#This Row],[ID]],Plano[],14,FALSE))</f>
        <v>46065</v>
      </c>
      <c r="G39" s="203">
        <f>IF(Acompanhamento4[[#This Row],[ID]]="","",VLOOKUP(Acompanhamento4[[#This Row],[ID]],Plano[],15,FALSE))</f>
        <v>46185</v>
      </c>
      <c r="H39" s="203">
        <f>IF(Acompanhamento4[[#This Row],[ID]]="","",VLOOKUP(Acompanhamento4[[#This Row],[ID]],Plano[],16,FALSE))</f>
        <v>46200</v>
      </c>
      <c r="I39" s="203">
        <f>IF(Acompanhamento4[[#This Row],[ID]]="","",VLOOKUP(Acompanhamento4[[#This Row],[ID]],Plano[],17,FALSE))</f>
        <v>46205</v>
      </c>
      <c r="J39" s="204">
        <f>IF(Acompanhamento4[[#This Row],[ID]]="","",VLOOKUP(Acompanhamento4[[#This Row],[ID]],Plano[],18,FALSE))</f>
        <v>46385</v>
      </c>
      <c r="K39" s="230" t="s">
        <v>1776</v>
      </c>
      <c r="L39" s="238"/>
      <c r="M39" s="237" t="s">
        <v>1777</v>
      </c>
      <c r="N39" s="240"/>
      <c r="O39" s="241"/>
      <c r="P39" s="241"/>
      <c r="Q39" s="242"/>
      <c r="R39" s="203"/>
      <c r="S39" s="203"/>
      <c r="T39" s="203"/>
      <c r="U39" s="243"/>
      <c r="V39" s="244"/>
    </row>
    <row r="40" spans="1:22" s="207" customFormat="1" ht="90" x14ac:dyDescent="0.2">
      <c r="A40" s="200">
        <v>53</v>
      </c>
      <c r="B40" s="226" t="s">
        <v>109</v>
      </c>
      <c r="C40" s="202" t="str">
        <f>IF(Acompanhamento4[[#This Row],[ID]]="","",VLOOKUP(Acompanhamento4[[#This Row],[ID]],Plano[],2,FALSE))</f>
        <v>DEA</v>
      </c>
      <c r="D40" s="202" t="str">
        <f>IF(Acompanhamento4[[#This Row],[ID]]="","",VLOOKUP(Acompanhamento4[[#This Row],[ID]],Plano[],3,FALSE))</f>
        <v>Serviço continuado de manutenção preventiva e corretivano sistema de climatização do Fórum de Família da Comarca de Balneário Camboriú</v>
      </c>
      <c r="E40" s="202" t="str">
        <f>IF(Acompanhamento4[[#This Row],[ID]]="","",VLOOKUP(Acompanhamento4[[#This Row],[ID]],Plano[],7,FALSE))</f>
        <v xml:space="preserve"> PREGÃO </v>
      </c>
      <c r="F40" s="203">
        <f>IF(Acompanhamento4[[#This Row],[ID]]="","",VLOOKUP(Acompanhamento4[[#This Row],[ID]],Plano[],14,FALSE))</f>
        <v>45932</v>
      </c>
      <c r="G40" s="203">
        <f>IF(Acompanhamento4[[#This Row],[ID]]="","",VLOOKUP(Acompanhamento4[[#This Row],[ID]],Plano[],15,FALSE))</f>
        <v>46052</v>
      </c>
      <c r="H40" s="203">
        <f>IF(Acompanhamento4[[#This Row],[ID]]="","",VLOOKUP(Acompanhamento4[[#This Row],[ID]],Plano[],16,FALSE))</f>
        <v>46067</v>
      </c>
      <c r="I40" s="203">
        <f>IF(Acompanhamento4[[#This Row],[ID]]="","",VLOOKUP(Acompanhamento4[[#This Row],[ID]],Plano[],17,FALSE))</f>
        <v>46072</v>
      </c>
      <c r="J40" s="204">
        <f>IF(Acompanhamento4[[#This Row],[ID]]="","",VLOOKUP(Acompanhamento4[[#This Row],[ID]],Plano[],18,FALSE))</f>
        <v>46162</v>
      </c>
      <c r="K40" s="230" t="s">
        <v>1778</v>
      </c>
      <c r="L40" s="238"/>
      <c r="M40" s="237" t="s">
        <v>1777</v>
      </c>
      <c r="N40" s="240"/>
      <c r="O40" s="241"/>
      <c r="P40" s="241"/>
      <c r="Q40" s="242"/>
      <c r="R40" s="203"/>
      <c r="S40" s="203"/>
      <c r="T40" s="203"/>
      <c r="U40" s="243"/>
      <c r="V40" s="244"/>
    </row>
    <row r="41" spans="1:22" s="207" customFormat="1" ht="75" x14ac:dyDescent="0.2">
      <c r="A41" s="200">
        <v>63</v>
      </c>
      <c r="B41" s="226" t="s">
        <v>112</v>
      </c>
      <c r="C41" s="202" t="str">
        <f>IF(Acompanhamento4[[#This Row],[ID]]="","",VLOOKUP(Acompanhamento4[[#This Row],[ID]],Plano[],2,FALSE))</f>
        <v>DEA</v>
      </c>
      <c r="D41" s="202" t="str">
        <f>IF(Acompanhamento4[[#This Row],[ID]]="","",VLOOKUP(Acompanhamento4[[#This Row],[ID]],Plano[],3,FALSE))</f>
        <v>Serviço continuado de manutenção preventiva e corretivano sistema de climatização do Fórum da Comarca de Abelardo Luz</v>
      </c>
      <c r="E41" s="202" t="str">
        <f>IF(Acompanhamento4[[#This Row],[ID]]="","",VLOOKUP(Acompanhamento4[[#This Row],[ID]],Plano[],7,FALSE))</f>
        <v xml:space="preserve"> PREGÃO </v>
      </c>
      <c r="F41" s="203">
        <f>IF(Acompanhamento4[[#This Row],[ID]]="","",VLOOKUP(Acompanhamento4[[#This Row],[ID]],Plano[],14,FALSE))</f>
        <v>46052</v>
      </c>
      <c r="G41" s="203">
        <f>IF(Acompanhamento4[[#This Row],[ID]]="","",VLOOKUP(Acompanhamento4[[#This Row],[ID]],Plano[],15,FALSE))</f>
        <v>46172</v>
      </c>
      <c r="H41" s="203">
        <f>IF(Acompanhamento4[[#This Row],[ID]]="","",VLOOKUP(Acompanhamento4[[#This Row],[ID]],Plano[],16,FALSE))</f>
        <v>46187</v>
      </c>
      <c r="I41" s="203">
        <f>IF(Acompanhamento4[[#This Row],[ID]]="","",VLOOKUP(Acompanhamento4[[#This Row],[ID]],Plano[],17,FALSE))</f>
        <v>46192</v>
      </c>
      <c r="J41" s="204">
        <f>IF(Acompanhamento4[[#This Row],[ID]]="","",VLOOKUP(Acompanhamento4[[#This Row],[ID]],Plano[],18,FALSE))</f>
        <v>46282</v>
      </c>
      <c r="K41" s="230" t="s">
        <v>1781</v>
      </c>
      <c r="L41" s="238"/>
      <c r="M41" s="237" t="s">
        <v>1777</v>
      </c>
      <c r="N41" s="240"/>
      <c r="O41" s="241"/>
      <c r="P41" s="241"/>
      <c r="Q41" s="242"/>
      <c r="R41" s="203"/>
      <c r="S41" s="203"/>
      <c r="T41" s="203"/>
      <c r="U41" s="243"/>
      <c r="V41" s="244"/>
    </row>
    <row r="42" spans="1:22" s="207" customFormat="1" ht="75" x14ac:dyDescent="0.2">
      <c r="A42" s="205">
        <v>52</v>
      </c>
      <c r="B42" s="226" t="s">
        <v>114</v>
      </c>
      <c r="C42" s="202" t="str">
        <f>IF(Acompanhamento4[[#This Row],[ID]]="","",VLOOKUP(Acompanhamento4[[#This Row],[ID]],Plano[],2,FALSE))</f>
        <v>DEA</v>
      </c>
      <c r="D42" s="202" t="str">
        <f>IF(Acompanhamento4[[#This Row],[ID]]="","",VLOOKUP(Acompanhamento4[[#This Row],[ID]],Plano[],3,FALSE))</f>
        <v>Serviço continuado de manutenção preventiva e corretivano sistema de climatização do Fórum da Comarca de Araquari</v>
      </c>
      <c r="E42" s="202" t="str">
        <f>IF(Acompanhamento4[[#This Row],[ID]]="","",VLOOKUP(Acompanhamento4[[#This Row],[ID]],Plano[],7,FALSE))</f>
        <v xml:space="preserve"> PREGÃO </v>
      </c>
      <c r="F42" s="203">
        <f>IF(Acompanhamento4[[#This Row],[ID]]="","",VLOOKUP(Acompanhamento4[[#This Row],[ID]],Plano[],14,FALSE))</f>
        <v>45932</v>
      </c>
      <c r="G42" s="203">
        <f>IF(Acompanhamento4[[#This Row],[ID]]="","",VLOOKUP(Acompanhamento4[[#This Row],[ID]],Plano[],15,FALSE))</f>
        <v>46052</v>
      </c>
      <c r="H42" s="203">
        <f>IF(Acompanhamento4[[#This Row],[ID]]="","",VLOOKUP(Acompanhamento4[[#This Row],[ID]],Plano[],16,FALSE))</f>
        <v>46067</v>
      </c>
      <c r="I42" s="203">
        <f>IF(Acompanhamento4[[#This Row],[ID]]="","",VLOOKUP(Acompanhamento4[[#This Row],[ID]],Plano[],17,FALSE))</f>
        <v>46072</v>
      </c>
      <c r="J42" s="204">
        <f>IF(Acompanhamento4[[#This Row],[ID]]="","",VLOOKUP(Acompanhamento4[[#This Row],[ID]],Plano[],18,FALSE))</f>
        <v>46162</v>
      </c>
      <c r="K42" s="230" t="s">
        <v>1783</v>
      </c>
      <c r="L42" s="238"/>
      <c r="M42" s="237" t="s">
        <v>1777</v>
      </c>
      <c r="N42" s="240"/>
      <c r="O42" s="241"/>
      <c r="P42" s="241"/>
      <c r="Q42" s="242"/>
      <c r="R42" s="203"/>
      <c r="S42" s="203"/>
      <c r="T42" s="203"/>
      <c r="U42" s="243"/>
      <c r="V42" s="244"/>
    </row>
    <row r="43" spans="1:22" s="207" customFormat="1" ht="45" x14ac:dyDescent="0.2">
      <c r="A43" s="205">
        <v>106</v>
      </c>
      <c r="B43" s="226" t="s">
        <v>116</v>
      </c>
      <c r="C43" s="202" t="str">
        <f>IF(Acompanhamento4[[#This Row],[ID]]="","",VLOOKUP(Acompanhamento4[[#This Row],[ID]],Plano[],2,FALSE))</f>
        <v>DEA</v>
      </c>
      <c r="D43" s="202" t="str">
        <f>IF(Acompanhamento4[[#This Row],[ID]]="","",VLOOKUP(Acompanhamento4[[#This Row],[ID]],Plano[],3,FALSE))</f>
        <v>Instalação de um novo sistema de ar condicionado para a torre 2 do TJSC</v>
      </c>
      <c r="E43" s="202" t="str">
        <f>IF(Acompanhamento4[[#This Row],[ID]]="","",VLOOKUP(Acompanhamento4[[#This Row],[ID]],Plano[],7,FALSE))</f>
        <v>Concorrência</v>
      </c>
      <c r="F43" s="203">
        <f>IF(Acompanhamento4[[#This Row],[ID]]="","",VLOOKUP(Acompanhamento4[[#This Row],[ID]],Plano[],14,FALSE))</f>
        <v>46037</v>
      </c>
      <c r="G43" s="203">
        <f>IF(Acompanhamento4[[#This Row],[ID]]="","",VLOOKUP(Acompanhamento4[[#This Row],[ID]],Plano[],15,FALSE))</f>
        <v>46054</v>
      </c>
      <c r="H43" s="203">
        <f>IF(Acompanhamento4[[#This Row],[ID]]="","",VLOOKUP(Acompanhamento4[[#This Row],[ID]],Plano[],16,FALSE))</f>
        <v>46059</v>
      </c>
      <c r="I43" s="203">
        <f>IF(Acompanhamento4[[#This Row],[ID]]="","",VLOOKUP(Acompanhamento4[[#This Row],[ID]],Plano[],17,FALSE))</f>
        <v>46068</v>
      </c>
      <c r="J43" s="204">
        <f>IF(Acompanhamento4[[#This Row],[ID]]="","",VLOOKUP(Acompanhamento4[[#This Row],[ID]],Plano[],18,FALSE))</f>
        <v>46249</v>
      </c>
      <c r="K43" s="230" t="s">
        <v>1776</v>
      </c>
      <c r="L43" s="238"/>
      <c r="M43" s="237" t="s">
        <v>1777</v>
      </c>
      <c r="N43" s="240"/>
      <c r="O43" s="241"/>
      <c r="P43" s="241"/>
      <c r="Q43" s="242"/>
      <c r="R43" s="203"/>
      <c r="S43" s="203"/>
      <c r="T43" s="203"/>
      <c r="U43" s="243"/>
      <c r="V43" s="244"/>
    </row>
    <row r="44" spans="1:22" s="207" customFormat="1" ht="75" x14ac:dyDescent="0.2">
      <c r="A44" s="205">
        <v>54</v>
      </c>
      <c r="B44" s="226" t="s">
        <v>123</v>
      </c>
      <c r="C44" s="202" t="str">
        <f>IF(Acompanhamento4[[#This Row],[ID]]="","",VLOOKUP(Acompanhamento4[[#This Row],[ID]],Plano[],2,FALSE))</f>
        <v>DEA</v>
      </c>
      <c r="D44" s="202" t="str">
        <f>IF(Acompanhamento4[[#This Row],[ID]]="","",VLOOKUP(Acompanhamento4[[#This Row],[ID]],Plano[],3,FALSE))</f>
        <v>Serviço continuado de manutenção preventiva e corretivano sistema de climatização do Fórum da Comarca de Campo Erê</v>
      </c>
      <c r="E44" s="202" t="str">
        <f>IF(Acompanhamento4[[#This Row],[ID]]="","",VLOOKUP(Acompanhamento4[[#This Row],[ID]],Plano[],7,FALSE))</f>
        <v xml:space="preserve"> PREGÃO </v>
      </c>
      <c r="F44" s="203">
        <f>IF(Acompanhamento4[[#This Row],[ID]]="","",VLOOKUP(Acompanhamento4[[#This Row],[ID]],Plano[],14,FALSE))</f>
        <v>45953</v>
      </c>
      <c r="G44" s="203">
        <f>IF(Acompanhamento4[[#This Row],[ID]]="","",VLOOKUP(Acompanhamento4[[#This Row],[ID]],Plano[],15,FALSE))</f>
        <v>46073</v>
      </c>
      <c r="H44" s="203">
        <f>IF(Acompanhamento4[[#This Row],[ID]]="","",VLOOKUP(Acompanhamento4[[#This Row],[ID]],Plano[],16,FALSE))</f>
        <v>46088</v>
      </c>
      <c r="I44" s="203">
        <f>IF(Acompanhamento4[[#This Row],[ID]]="","",VLOOKUP(Acompanhamento4[[#This Row],[ID]],Plano[],17,FALSE))</f>
        <v>46093</v>
      </c>
      <c r="J44" s="204">
        <f>IF(Acompanhamento4[[#This Row],[ID]]="","",VLOOKUP(Acompanhamento4[[#This Row],[ID]],Plano[],18,FALSE))</f>
        <v>46183</v>
      </c>
      <c r="K44" s="230" t="s">
        <v>1779</v>
      </c>
      <c r="L44" s="238"/>
      <c r="M44" s="237" t="s">
        <v>1777</v>
      </c>
      <c r="N44" s="240"/>
      <c r="O44" s="241"/>
      <c r="P44" s="241"/>
      <c r="Q44" s="242"/>
      <c r="R44" s="203"/>
      <c r="S44" s="203"/>
      <c r="T44" s="203"/>
      <c r="U44" s="243"/>
      <c r="V44" s="244"/>
    </row>
    <row r="45" spans="1:22" s="207" customFormat="1" ht="90" x14ac:dyDescent="0.2">
      <c r="A45" s="205">
        <v>64</v>
      </c>
      <c r="B45" s="226" t="s">
        <v>125</v>
      </c>
      <c r="C45" s="202" t="str">
        <f>IF(Acompanhamento4[[#This Row],[ID]]="","",VLOOKUP(Acompanhamento4[[#This Row],[ID]],Plano[],2,FALSE))</f>
        <v>DEA</v>
      </c>
      <c r="D45" s="202" t="str">
        <f>IF(Acompanhamento4[[#This Row],[ID]]="","",VLOOKUP(Acompanhamento4[[#This Row],[ID]],Plano[],3,FALSE))</f>
        <v>Serviço continuado de manutenção preventiva e corretiva em Plataformas Elevatórias instaladas em edificações do Poder Judiciário do Estado de Santa Catarina</v>
      </c>
      <c r="E45" s="202" t="str">
        <f>IF(Acompanhamento4[[#This Row],[ID]]="","",VLOOKUP(Acompanhamento4[[#This Row],[ID]],Plano[],7,FALSE))</f>
        <v xml:space="preserve"> PREGÃO </v>
      </c>
      <c r="F45" s="203">
        <f>IF(Acompanhamento4[[#This Row],[ID]]="","",VLOOKUP(Acompanhamento4[[#This Row],[ID]],Plano[],14,FALSE))</f>
        <v>46083</v>
      </c>
      <c r="G45" s="203">
        <f>IF(Acompanhamento4[[#This Row],[ID]]="","",VLOOKUP(Acompanhamento4[[#This Row],[ID]],Plano[],15,FALSE))</f>
        <v>46203</v>
      </c>
      <c r="H45" s="203">
        <f>IF(Acompanhamento4[[#This Row],[ID]]="","",VLOOKUP(Acompanhamento4[[#This Row],[ID]],Plano[],16,FALSE))</f>
        <v>46218</v>
      </c>
      <c r="I45" s="203">
        <f>IF(Acompanhamento4[[#This Row],[ID]]="","",VLOOKUP(Acompanhamento4[[#This Row],[ID]],Plano[],17,FALSE))</f>
        <v>46223</v>
      </c>
      <c r="J45" s="204">
        <f>IF(Acompanhamento4[[#This Row],[ID]]="","",VLOOKUP(Acompanhamento4[[#This Row],[ID]],Plano[],18,FALSE))</f>
        <v>46313</v>
      </c>
      <c r="K45" s="230" t="s">
        <v>1780</v>
      </c>
      <c r="L45" s="238"/>
      <c r="M45" s="237" t="s">
        <v>1777</v>
      </c>
      <c r="N45" s="240"/>
      <c r="O45" s="241"/>
      <c r="P45" s="241"/>
      <c r="Q45" s="242"/>
      <c r="R45" s="203"/>
      <c r="S45" s="203"/>
      <c r="T45" s="203"/>
      <c r="U45" s="243"/>
      <c r="V45" s="244"/>
    </row>
    <row r="46" spans="1:22" s="207" customFormat="1" ht="60" x14ac:dyDescent="0.2">
      <c r="A46" s="200">
        <v>105</v>
      </c>
      <c r="B46" s="226" t="s">
        <v>128</v>
      </c>
      <c r="C46" s="202" t="str">
        <f>IF(Acompanhamento4[[#This Row],[ID]]="","",VLOOKUP(Acompanhamento4[[#This Row],[ID]],Plano[],2,FALSE))</f>
        <v>DEA</v>
      </c>
      <c r="D46" s="202" t="str">
        <f>IF(Acompanhamento4[[#This Row],[ID]]="","",VLOOKUP(Acompanhamento4[[#This Row],[ID]],Plano[],3,FALSE))</f>
        <v>Manutenção Preventiva e Corretiva nos elevadores das torres 1  e 2 e do TJSC e nos dois elevadores da unidade UPC</v>
      </c>
      <c r="E46" s="202" t="str">
        <f>IF(Acompanhamento4[[#This Row],[ID]]="","",VLOOKUP(Acompanhamento4[[#This Row],[ID]],Plano[],7,FALSE))</f>
        <v>Pregão</v>
      </c>
      <c r="F46" s="203">
        <f>IF(Acompanhamento4[[#This Row],[ID]]="","",VLOOKUP(Acompanhamento4[[#This Row],[ID]],Plano[],14,FALSE))</f>
        <v>46037</v>
      </c>
      <c r="G46" s="203">
        <f>IF(Acompanhamento4[[#This Row],[ID]]="","",VLOOKUP(Acompanhamento4[[#This Row],[ID]],Plano[],15,FALSE))</f>
        <v>46054</v>
      </c>
      <c r="H46" s="203">
        <f>IF(Acompanhamento4[[#This Row],[ID]]="","",VLOOKUP(Acompanhamento4[[#This Row],[ID]],Plano[],16,FALSE))</f>
        <v>46059</v>
      </c>
      <c r="I46" s="203">
        <f>IF(Acompanhamento4[[#This Row],[ID]]="","",VLOOKUP(Acompanhamento4[[#This Row],[ID]],Plano[],17,FALSE))</f>
        <v>46068</v>
      </c>
      <c r="J46" s="204">
        <f>IF(Acompanhamento4[[#This Row],[ID]]="","",VLOOKUP(Acompanhamento4[[#This Row],[ID]],Plano[],18,FALSE))</f>
        <v>46157</v>
      </c>
      <c r="K46" s="230" t="s">
        <v>1779</v>
      </c>
      <c r="L46" s="238"/>
      <c r="M46" s="237" t="s">
        <v>1777</v>
      </c>
      <c r="N46" s="240"/>
      <c r="O46" s="241"/>
      <c r="P46" s="241"/>
      <c r="Q46" s="242"/>
      <c r="R46" s="203"/>
      <c r="S46" s="203"/>
      <c r="T46" s="203"/>
      <c r="U46" s="243"/>
      <c r="V46" s="244"/>
    </row>
    <row r="47" spans="1:22" s="207" customFormat="1" ht="45" x14ac:dyDescent="0.2">
      <c r="A47" s="200">
        <v>101</v>
      </c>
      <c r="B47" s="226" t="s">
        <v>132</v>
      </c>
      <c r="C47" s="202" t="str">
        <f>IF(Acompanhamento4[[#This Row],[ID]]="","",VLOOKUP(Acompanhamento4[[#This Row],[ID]],Plano[],2,FALSE))</f>
        <v>AJU</v>
      </c>
      <c r="D47" s="202" t="str">
        <f>IF(Acompanhamento4[[#This Row],[ID]]="","",VLOOKUP(Acompanhamento4[[#This Row],[ID]],Plano[],3,FALSE))</f>
        <v>Capacitação - Direção Defensiva, Evasiva e Ofensiva - Básico, Avançado e Baixa Luminosidade</v>
      </c>
      <c r="E47" s="202" t="str">
        <f>IF(Acompanhamento4[[#This Row],[ID]]="","",VLOOKUP(Acompanhamento4[[#This Row],[ID]],Plano[],7,FALSE))</f>
        <v>Inexigibilidade</v>
      </c>
      <c r="F47" s="203"/>
      <c r="G47" s="203"/>
      <c r="H47" s="203"/>
      <c r="I47" s="203"/>
      <c r="J47" s="204"/>
      <c r="K47" s="230" t="s">
        <v>1784</v>
      </c>
      <c r="L47" s="238"/>
      <c r="M47" s="237" t="s">
        <v>1777</v>
      </c>
      <c r="N47" s="240"/>
      <c r="O47" s="241"/>
      <c r="P47" s="241"/>
      <c r="Q47" s="242"/>
      <c r="R47" s="203"/>
      <c r="S47" s="203"/>
      <c r="T47" s="203"/>
      <c r="U47" s="243"/>
      <c r="V47" s="244"/>
    </row>
    <row r="48" spans="1:22" s="207" customFormat="1" ht="30" x14ac:dyDescent="0.2">
      <c r="A48" s="205">
        <v>102</v>
      </c>
      <c r="B48" s="226" t="s">
        <v>138</v>
      </c>
      <c r="C48" s="202" t="str">
        <f>IF(Acompanhamento4[[#This Row],[ID]]="","",VLOOKUP(Acompanhamento4[[#This Row],[ID]],Plano[],2,FALSE))</f>
        <v>AJU</v>
      </c>
      <c r="D48" s="202" t="str">
        <f>IF(Acompanhamento4[[#This Row],[ID]]="","",VLOOKUP(Acompanhamento4[[#This Row],[ID]],Plano[],3,FALSE))</f>
        <v>Capacitação - Conferência Gartner Data &amp; Analytics 2026</v>
      </c>
      <c r="E48" s="202" t="str">
        <f>IF(Acompanhamento4[[#This Row],[ID]]="","",VLOOKUP(Acompanhamento4[[#This Row],[ID]],Plano[],7,FALSE))</f>
        <v>Inexigibilidade</v>
      </c>
      <c r="F48" s="203"/>
      <c r="G48" s="203"/>
      <c r="H48" s="203"/>
      <c r="I48" s="203"/>
      <c r="J48" s="204"/>
      <c r="K48" s="230" t="s">
        <v>1785</v>
      </c>
      <c r="L48" s="238"/>
      <c r="M48" s="237" t="s">
        <v>1777</v>
      </c>
      <c r="N48" s="240"/>
      <c r="O48" s="241"/>
      <c r="P48" s="241"/>
      <c r="Q48" s="242"/>
      <c r="R48" s="203"/>
      <c r="S48" s="203"/>
      <c r="T48" s="203"/>
      <c r="U48" s="243"/>
      <c r="V48" s="244"/>
    </row>
    <row r="49" spans="1:22" s="207" customFormat="1" ht="30" x14ac:dyDescent="0.2">
      <c r="A49" s="200">
        <v>103</v>
      </c>
      <c r="B49" s="226" t="s">
        <v>141</v>
      </c>
      <c r="C49" s="202" t="str">
        <f>IF(Acompanhamento4[[#This Row],[ID]]="","",VLOOKUP(Acompanhamento4[[#This Row],[ID]],Plano[],2,FALSE))</f>
        <v>AJU</v>
      </c>
      <c r="D49" s="202" t="str">
        <f>IF(Acompanhamento4[[#This Row],[ID]]="","",VLOOKUP(Acompanhamento4[[#This Row],[ID]],Plano[],3,FALSE))</f>
        <v>Capacitação - Especialista em Proteção Pessoal</v>
      </c>
      <c r="E49" s="202" t="str">
        <f>IF(Acompanhamento4[[#This Row],[ID]]="","",VLOOKUP(Acompanhamento4[[#This Row],[ID]],Plano[],7,FALSE))</f>
        <v>Inexigibilidade</v>
      </c>
      <c r="F49" s="203"/>
      <c r="G49" s="203"/>
      <c r="H49" s="203"/>
      <c r="I49" s="203"/>
      <c r="J49" s="204"/>
      <c r="K49" s="230" t="s">
        <v>1784</v>
      </c>
      <c r="L49" s="238"/>
      <c r="M49" s="237" t="s">
        <v>1777</v>
      </c>
      <c r="N49" s="240"/>
      <c r="O49" s="241"/>
      <c r="P49" s="241"/>
      <c r="Q49" s="242"/>
      <c r="R49" s="203"/>
      <c r="S49" s="203"/>
      <c r="T49" s="203"/>
      <c r="U49" s="243"/>
      <c r="V49" s="244"/>
    </row>
    <row r="50" spans="1:22" s="207" customFormat="1" ht="30" x14ac:dyDescent="0.2">
      <c r="A50" s="205">
        <v>32</v>
      </c>
      <c r="B50" s="226" t="s">
        <v>144</v>
      </c>
      <c r="C50" s="202" t="str">
        <f>IF(Acompanhamento4[[#This Row],[ID]]="","",VLOOKUP(Acompanhamento4[[#This Row],[ID]],Plano[],2,FALSE))</f>
        <v>ASPLAN</v>
      </c>
      <c r="D50" s="202" t="str">
        <f>IF(Acompanhamento4[[#This Row],[ID]]="","",VLOOKUP(Acompanhamento4[[#This Row],[ID]],Plano[],3,FALSE))</f>
        <v>Serviço de consultoria em inovação</v>
      </c>
      <c r="E50" s="202" t="str">
        <f>IF(Acompanhamento4[[#This Row],[ID]]="","",VLOOKUP(Acompanhamento4[[#This Row],[ID]],Plano[],7,FALSE))</f>
        <v>Dispensa</v>
      </c>
      <c r="F50" s="203">
        <f>IF(Acompanhamento4[[#This Row],[ID]]="","",VLOOKUP(Acompanhamento4[[#This Row],[ID]],Plano[],14,FALSE))</f>
        <v>46073</v>
      </c>
      <c r="G50" s="203">
        <f>IF(Acompanhamento4[[#This Row],[ID]]="","",VLOOKUP(Acompanhamento4[[#This Row],[ID]],Plano[],15,FALSE))</f>
        <v>46101</v>
      </c>
      <c r="H50" s="203">
        <f>IF(Acompanhamento4[[#This Row],[ID]]="","",VLOOKUP(Acompanhamento4[[#This Row],[ID]],Plano[],16,FALSE))</f>
        <v>46113</v>
      </c>
      <c r="I50" s="203">
        <f>IF(Acompanhamento4[[#This Row],[ID]]="","",VLOOKUP(Acompanhamento4[[#This Row],[ID]],Plano[],17,FALSE))</f>
        <v>46172</v>
      </c>
      <c r="J50" s="204">
        <f>IF(Acompanhamento4[[#This Row],[ID]]="","",VLOOKUP(Acompanhamento4[[#This Row],[ID]],Plano[],18,FALSE))</f>
        <v>46264</v>
      </c>
      <c r="K50" s="230" t="s">
        <v>1786</v>
      </c>
      <c r="L50" s="238"/>
      <c r="M50" s="237" t="s">
        <v>1777</v>
      </c>
      <c r="N50" s="240"/>
      <c r="O50" s="241"/>
      <c r="P50" s="241"/>
      <c r="Q50" s="242"/>
      <c r="R50" s="203"/>
      <c r="S50" s="203"/>
      <c r="T50" s="203"/>
      <c r="U50" s="243"/>
      <c r="V50" s="244"/>
    </row>
    <row r="51" spans="1:22" s="207" customFormat="1" ht="30" x14ac:dyDescent="0.2">
      <c r="A51" s="200">
        <v>33</v>
      </c>
      <c r="B51" s="226" t="s">
        <v>150</v>
      </c>
      <c r="C51" s="202" t="str">
        <f>IF(Acompanhamento4[[#This Row],[ID]]="","",VLOOKUP(Acompanhamento4[[#This Row],[ID]],Plano[],2,FALSE))</f>
        <v>ASPLAN</v>
      </c>
      <c r="D51" s="202" t="str">
        <f>IF(Acompanhamento4[[#This Row],[ID]]="","",VLOOKUP(Acompanhamento4[[#This Row],[ID]],Plano[],3,FALSE))</f>
        <v>Serviço de consultoria em projetos de inovação</v>
      </c>
      <c r="E51" s="202" t="str">
        <f>IF(Acompanhamento4[[#This Row],[ID]]="","",VLOOKUP(Acompanhamento4[[#This Row],[ID]],Plano[],7,FALSE))</f>
        <v>Inexigibilidade</v>
      </c>
      <c r="F51" s="203">
        <f>IF(Acompanhamento4[[#This Row],[ID]]="","",VLOOKUP(Acompanhamento4[[#This Row],[ID]],Plano[],14,FALSE))</f>
        <v>46132</v>
      </c>
      <c r="G51" s="203">
        <f>IF(Acompanhamento4[[#This Row],[ID]]="","",VLOOKUP(Acompanhamento4[[#This Row],[ID]],Plano[],15,FALSE))</f>
        <v>46162</v>
      </c>
      <c r="H51" s="203">
        <f>IF(Acompanhamento4[[#This Row],[ID]]="","",VLOOKUP(Acompanhamento4[[#This Row],[ID]],Plano[],16,FALSE))</f>
        <v>46174</v>
      </c>
      <c r="I51" s="203">
        <f>IF(Acompanhamento4[[#This Row],[ID]]="","",VLOOKUP(Acompanhamento4[[#This Row],[ID]],Plano[],17,FALSE))</f>
        <v>46204</v>
      </c>
      <c r="J51" s="204">
        <f>IF(Acompanhamento4[[#This Row],[ID]]="","",VLOOKUP(Acompanhamento4[[#This Row],[ID]],Plano[],18,FALSE))</f>
        <v>46266</v>
      </c>
      <c r="K51" s="230" t="s">
        <v>1787</v>
      </c>
      <c r="L51" s="238"/>
      <c r="M51" s="237" t="s">
        <v>1777</v>
      </c>
      <c r="N51" s="240"/>
      <c r="O51" s="241"/>
      <c r="P51" s="241"/>
      <c r="Q51" s="242"/>
      <c r="R51" s="203"/>
      <c r="S51" s="203"/>
      <c r="T51" s="203"/>
      <c r="U51" s="243"/>
      <c r="V51" s="244"/>
    </row>
    <row r="52" spans="1:22" s="207" customFormat="1" ht="60" x14ac:dyDescent="0.2">
      <c r="A52" s="205">
        <v>34</v>
      </c>
      <c r="B52" s="226" t="s">
        <v>154</v>
      </c>
      <c r="C52" s="202" t="str">
        <f>IF(Acompanhamento4[[#This Row],[ID]]="","",VLOOKUP(Acompanhamento4[[#This Row],[ID]],Plano[],2,FALSE))</f>
        <v>ASPLAN</v>
      </c>
      <c r="D52" s="202" t="str">
        <f>IF(Acompanhamento4[[#This Row],[ID]]="","",VLOOKUP(Acompanhamento4[[#This Row],[ID]],Plano[],3,FALSE))</f>
        <v>Serviço de especialistas em inovação com expertise em capacitar laboratoristas em inovação</v>
      </c>
      <c r="E52" s="202" t="str">
        <f>IF(Acompanhamento4[[#This Row],[ID]]="","",VLOOKUP(Acompanhamento4[[#This Row],[ID]],Plano[],7,FALSE))</f>
        <v>Inexigibilidade</v>
      </c>
      <c r="F52" s="203">
        <f>IF(Acompanhamento4[[#This Row],[ID]]="","",VLOOKUP(Acompanhamento4[[#This Row],[ID]],Plano[],14,FALSE))</f>
        <v>46132</v>
      </c>
      <c r="G52" s="203">
        <f>IF(Acompanhamento4[[#This Row],[ID]]="","",VLOOKUP(Acompanhamento4[[#This Row],[ID]],Plano[],15,FALSE))</f>
        <v>46162</v>
      </c>
      <c r="H52" s="203">
        <f>IF(Acompanhamento4[[#This Row],[ID]]="","",VLOOKUP(Acompanhamento4[[#This Row],[ID]],Plano[],16,FALSE))</f>
        <v>46174</v>
      </c>
      <c r="I52" s="203">
        <f>IF(Acompanhamento4[[#This Row],[ID]]="","",VLOOKUP(Acompanhamento4[[#This Row],[ID]],Plano[],17,FALSE))</f>
        <v>46204</v>
      </c>
      <c r="J52" s="204">
        <f>IF(Acompanhamento4[[#This Row],[ID]]="","",VLOOKUP(Acompanhamento4[[#This Row],[ID]],Plano[],18,FALSE))</f>
        <v>46267</v>
      </c>
      <c r="K52" s="230" t="s">
        <v>1784</v>
      </c>
      <c r="L52" s="238"/>
      <c r="M52" s="237" t="s">
        <v>1777</v>
      </c>
      <c r="N52" s="240"/>
      <c r="O52" s="241"/>
      <c r="P52" s="241"/>
      <c r="Q52" s="242"/>
      <c r="R52" s="203"/>
      <c r="S52" s="203"/>
      <c r="T52" s="203"/>
      <c r="U52" s="243"/>
      <c r="V52" s="244"/>
    </row>
    <row r="53" spans="1:22" s="207" customFormat="1" ht="45" x14ac:dyDescent="0.2">
      <c r="A53" s="200">
        <v>35</v>
      </c>
      <c r="B53" s="226" t="s">
        <v>157</v>
      </c>
      <c r="C53" s="202" t="str">
        <f>IF(Acompanhamento4[[#This Row],[ID]]="","",VLOOKUP(Acompanhamento4[[#This Row],[ID]],Plano[],2,FALSE))</f>
        <v>ASPLAN</v>
      </c>
      <c r="D53" s="202" t="str">
        <f>IF(Acompanhamento4[[#This Row],[ID]]="","",VLOOKUP(Acompanhamento4[[#This Row],[ID]],Plano[],3,FALSE))</f>
        <v>Serviço de ferramentas de inovação</v>
      </c>
      <c r="E53" s="202" t="str">
        <f>IF(Acompanhamento4[[#This Row],[ID]]="","",VLOOKUP(Acompanhamento4[[#This Row],[ID]],Plano[],7,FALSE))</f>
        <v>Duplo enquadramento</v>
      </c>
      <c r="F53" s="203">
        <f>IF(Acompanhamento4[[#This Row],[ID]]="","",VLOOKUP(Acompanhamento4[[#This Row],[ID]],Plano[],14,FALSE))</f>
        <v>46084</v>
      </c>
      <c r="G53" s="203">
        <f>IF(Acompanhamento4[[#This Row],[ID]]="","",VLOOKUP(Acompanhamento4[[#This Row],[ID]],Plano[],15,FALSE))</f>
        <v>46115</v>
      </c>
      <c r="H53" s="203">
        <f>IF(Acompanhamento4[[#This Row],[ID]]="","",VLOOKUP(Acompanhamento4[[#This Row],[ID]],Plano[],16,FALSE))</f>
        <v>46174</v>
      </c>
      <c r="I53" s="203">
        <f>IF(Acompanhamento4[[#This Row],[ID]]="","",VLOOKUP(Acompanhamento4[[#This Row],[ID]],Plano[],17,FALSE))</f>
        <v>46204</v>
      </c>
      <c r="J53" s="204">
        <f>IF(Acompanhamento4[[#This Row],[ID]]="","",VLOOKUP(Acompanhamento4[[#This Row],[ID]],Plano[],18,FALSE))</f>
        <v>46268</v>
      </c>
      <c r="K53" s="230" t="s">
        <v>1787</v>
      </c>
      <c r="L53" s="238"/>
      <c r="M53" s="237" t="s">
        <v>1777</v>
      </c>
      <c r="N53" s="240"/>
      <c r="O53" s="241"/>
      <c r="P53" s="241"/>
      <c r="Q53" s="242"/>
      <c r="R53" s="203"/>
      <c r="S53" s="203"/>
      <c r="T53" s="203"/>
      <c r="U53" s="243"/>
      <c r="V53" s="244"/>
    </row>
    <row r="54" spans="1:22" s="207" customFormat="1" ht="30" x14ac:dyDescent="0.2">
      <c r="A54" s="200">
        <v>87</v>
      </c>
      <c r="B54" s="226" t="s">
        <v>161</v>
      </c>
      <c r="C54" s="202" t="str">
        <f>IF(Acompanhamento4[[#This Row],[ID]]="","",VLOOKUP(Acompanhamento4[[#This Row],[ID]],Plano[],2,FALSE))</f>
        <v>CM</v>
      </c>
      <c r="D54" s="202" t="str">
        <f>IF(Acompanhamento4[[#This Row],[ID]]="","",VLOOKUP(Acompanhamento4[[#This Row],[ID]],Plano[],3,FALSE))</f>
        <v>Aquisição de detectores de metais portáteis - CASA MILITAR</v>
      </c>
      <c r="E54" s="202" t="str">
        <f>IF(Acompanhamento4[[#This Row],[ID]]="","",VLOOKUP(Acompanhamento4[[#This Row],[ID]],Plano[],7,FALSE))</f>
        <v xml:space="preserve"> Pregão </v>
      </c>
      <c r="F54" s="203">
        <f>IF(Acompanhamento4[[#This Row],[ID]]="","",VLOOKUP(Acompanhamento4[[#This Row],[ID]],Plano[],14,FALSE))</f>
        <v>46113</v>
      </c>
      <c r="G54" s="203">
        <f>IF(Acompanhamento4[[#This Row],[ID]]="","",VLOOKUP(Acompanhamento4[[#This Row],[ID]],Plano[],15,FALSE))</f>
        <v>46143</v>
      </c>
      <c r="H54" s="203">
        <f>IF(Acompanhamento4[[#This Row],[ID]]="","",VLOOKUP(Acompanhamento4[[#This Row],[ID]],Plano[],16,FALSE))</f>
        <v>46174</v>
      </c>
      <c r="I54" s="203">
        <f>IF(Acompanhamento4[[#This Row],[ID]]="","",VLOOKUP(Acompanhamento4[[#This Row],[ID]],Plano[],17,FALSE))</f>
        <v>46204</v>
      </c>
      <c r="J54" s="204">
        <f>IF(Acompanhamento4[[#This Row],[ID]]="","",VLOOKUP(Acompanhamento4[[#This Row],[ID]],Plano[],18,FALSE))</f>
        <v>46266</v>
      </c>
      <c r="K54" s="230" t="s">
        <v>1779</v>
      </c>
      <c r="L54" s="238"/>
      <c r="M54" s="237" t="s">
        <v>1777</v>
      </c>
      <c r="N54" s="240"/>
      <c r="O54" s="241"/>
      <c r="P54" s="241"/>
      <c r="Q54" s="242"/>
      <c r="R54" s="203"/>
      <c r="S54" s="203"/>
      <c r="T54" s="203"/>
      <c r="U54" s="243"/>
      <c r="V54" s="244"/>
    </row>
    <row r="55" spans="1:22" s="207" customFormat="1" ht="45" x14ac:dyDescent="0.2">
      <c r="A55" s="205">
        <v>88</v>
      </c>
      <c r="B55" s="226" t="s">
        <v>166</v>
      </c>
      <c r="C55" s="202" t="str">
        <f>IF(Acompanhamento4[[#This Row],[ID]]="","",VLOOKUP(Acompanhamento4[[#This Row],[ID]],Plano[],2,FALSE))</f>
        <v>CM</v>
      </c>
      <c r="D55" s="202" t="str">
        <f>IF(Acompanhamento4[[#This Row],[ID]]="","",VLOOKUP(Acompanhamento4[[#This Row],[ID]],Plano[],3,FALSE))</f>
        <v>Aquisição de Pórtico detector de metais portátil para a Casa Militar</v>
      </c>
      <c r="E55" s="202" t="str">
        <f>IF(Acompanhamento4[[#This Row],[ID]]="","",VLOOKUP(Acompanhamento4[[#This Row],[ID]],Plano[],7,FALSE))</f>
        <v xml:space="preserve"> Pregão </v>
      </c>
      <c r="F55" s="203">
        <f>IF(Acompanhamento4[[#This Row],[ID]]="","",VLOOKUP(Acompanhamento4[[#This Row],[ID]],Plano[],14,FALSE))</f>
        <v>46054</v>
      </c>
      <c r="G55" s="203">
        <f>IF(Acompanhamento4[[#This Row],[ID]]="","",VLOOKUP(Acompanhamento4[[#This Row],[ID]],Plano[],15,FALSE))</f>
        <v>46082</v>
      </c>
      <c r="H55" s="203">
        <f>IF(Acompanhamento4[[#This Row],[ID]]="","",VLOOKUP(Acompanhamento4[[#This Row],[ID]],Plano[],16,FALSE))</f>
        <v>46113</v>
      </c>
      <c r="I55" s="203">
        <f>IF(Acompanhamento4[[#This Row],[ID]]="","",VLOOKUP(Acompanhamento4[[#This Row],[ID]],Plano[],17,FALSE))</f>
        <v>46143</v>
      </c>
      <c r="J55" s="204">
        <f>IF(Acompanhamento4[[#This Row],[ID]]="","",VLOOKUP(Acompanhamento4[[#This Row],[ID]],Plano[],18,FALSE))</f>
        <v>46174</v>
      </c>
      <c r="K55" s="230" t="s">
        <v>1778</v>
      </c>
      <c r="L55" s="238"/>
      <c r="M55" s="237" t="s">
        <v>1777</v>
      </c>
      <c r="N55" s="240"/>
      <c r="O55" s="241"/>
      <c r="P55" s="241"/>
      <c r="Q55" s="242"/>
      <c r="R55" s="203"/>
      <c r="S55" s="203"/>
      <c r="T55" s="203"/>
      <c r="U55" s="243"/>
      <c r="V55" s="244"/>
    </row>
    <row r="56" spans="1:22" s="207" customFormat="1" ht="90" x14ac:dyDescent="0.2">
      <c r="A56" s="200">
        <v>95</v>
      </c>
      <c r="B56" s="226" t="s">
        <v>169</v>
      </c>
      <c r="C56" s="202" t="str">
        <f>IF(Acompanhamento4[[#This Row],[ID]]="","",VLOOKUP(Acompanhamento4[[#This Row],[ID]],Plano[],2,FALSE))</f>
        <v>DGDM</v>
      </c>
      <c r="D56" s="202" t="str">
        <f>IF(Acompanhamento4[[#This Row],[ID]]="","",VLOOKUP(Acompanhamento4[[#This Row],[ID]],Plano[],3,FALSE))</f>
        <v>Serviços continuados de treinamento de hardware e software, bem como de serviços continuados de suporte técnico de catracas de acesso e controloador biométrico facial</v>
      </c>
      <c r="E56" s="202" t="str">
        <f>IF(Acompanhamento4[[#This Row],[ID]]="","",VLOOKUP(Acompanhamento4[[#This Row],[ID]],Plano[],7,FALSE))</f>
        <v>Inexigibilidade</v>
      </c>
      <c r="F56" s="203">
        <f>IF(Acompanhamento4[[#This Row],[ID]]="","",VLOOKUP(Acompanhamento4[[#This Row],[ID]],Plano[],14,FALSE))</f>
        <v>45936</v>
      </c>
      <c r="G56" s="203">
        <f>IF(Acompanhamento4[[#This Row],[ID]]="","",VLOOKUP(Acompanhamento4[[#This Row],[ID]],Plano[],15,FALSE))</f>
        <v>45954</v>
      </c>
      <c r="H56" s="203">
        <f>IF(Acompanhamento4[[#This Row],[ID]]="","",VLOOKUP(Acompanhamento4[[#This Row],[ID]],Plano[],16,FALSE))</f>
        <v>45964</v>
      </c>
      <c r="I56" s="203">
        <f>IF(Acompanhamento4[[#This Row],[ID]]="","",VLOOKUP(Acompanhamento4[[#This Row],[ID]],Plano[],17,FALSE))</f>
        <v>46137</v>
      </c>
      <c r="J56" s="204">
        <f>IF(Acompanhamento4[[#This Row],[ID]]="","",VLOOKUP(Acompanhamento4[[#This Row],[ID]],Plano[],18,FALSE))</f>
        <v>46198</v>
      </c>
      <c r="K56" s="230" t="s">
        <v>1787</v>
      </c>
      <c r="L56" s="238"/>
      <c r="M56" s="237" t="s">
        <v>1777</v>
      </c>
      <c r="N56" s="240"/>
      <c r="O56" s="241"/>
      <c r="P56" s="241"/>
      <c r="Q56" s="242"/>
      <c r="R56" s="203"/>
      <c r="S56" s="203"/>
      <c r="T56" s="203"/>
      <c r="U56" s="243"/>
      <c r="V56" s="244"/>
    </row>
    <row r="57" spans="1:22" s="207" customFormat="1" ht="75" x14ac:dyDescent="0.2">
      <c r="A57" s="205">
        <v>94</v>
      </c>
      <c r="B57" s="226" t="s">
        <v>173</v>
      </c>
      <c r="C57" s="202" t="str">
        <f>IF(Acompanhamento4[[#This Row],[ID]]="","",VLOOKUP(Acompanhamento4[[#This Row],[ID]],Plano[],2,FALSE))</f>
        <v>DGDM</v>
      </c>
      <c r="D57" s="202" t="str">
        <f>IF(Acompanhamento4[[#This Row],[ID]]="","",VLOOKUP(Acompanhamento4[[#This Row],[ID]],Plano[],3,FALSE))</f>
        <v>Prestação de serviços consistentes na disponibilização de acesso à plataforma de jurisprudência, pelo prazo de 12 (doze) meses. (Jusbrasil)</v>
      </c>
      <c r="E57" s="202" t="str">
        <f>IF(Acompanhamento4[[#This Row],[ID]]="","",VLOOKUP(Acompanhamento4[[#This Row],[ID]],Plano[],7,FALSE))</f>
        <v>Inexigibilidade</v>
      </c>
      <c r="F57" s="203">
        <f>IF(Acompanhamento4[[#This Row],[ID]]="","",VLOOKUP(Acompanhamento4[[#This Row],[ID]],Plano[],14,FALSE))</f>
        <v>46083</v>
      </c>
      <c r="G57" s="203">
        <f>IF(Acompanhamento4[[#This Row],[ID]]="","",VLOOKUP(Acompanhamento4[[#This Row],[ID]],Plano[],15,FALSE))</f>
        <v>46115</v>
      </c>
      <c r="H57" s="203">
        <f>IF(Acompanhamento4[[#This Row],[ID]]="","",VLOOKUP(Acompanhamento4[[#This Row],[ID]],Plano[],16,FALSE))</f>
        <v>46118</v>
      </c>
      <c r="I57" s="203">
        <f>IF(Acompanhamento4[[#This Row],[ID]]="","",VLOOKUP(Acompanhamento4[[#This Row],[ID]],Plano[],17,FALSE))</f>
        <v>46146</v>
      </c>
      <c r="J57" s="204">
        <f>IF(Acompanhamento4[[#This Row],[ID]]="","",VLOOKUP(Acompanhamento4[[#This Row],[ID]],Plano[],18,FALSE))</f>
        <v>46209</v>
      </c>
      <c r="K57" s="230" t="s">
        <v>1784</v>
      </c>
      <c r="L57" s="238"/>
      <c r="M57" s="237" t="s">
        <v>1777</v>
      </c>
      <c r="N57" s="240" t="str">
        <f>IF(Acompanhamento4[[#This Row],[ID]]="","",VLOOKUP(Acompanhamento4[[#This Row],[ID]],Plano[],19,FALSE))</f>
        <v>0015775-45.2025.8.24.0710</v>
      </c>
      <c r="O57" s="241"/>
      <c r="P57" s="241"/>
      <c r="Q57" s="242"/>
      <c r="R57" s="203"/>
      <c r="S57" s="203"/>
      <c r="T57" s="203"/>
      <c r="U57" s="243"/>
      <c r="V57" s="244"/>
    </row>
    <row r="58" spans="1:22" s="207" customFormat="1" ht="30" x14ac:dyDescent="0.2">
      <c r="A58" s="200">
        <v>97</v>
      </c>
      <c r="B58" s="226" t="s">
        <v>177</v>
      </c>
      <c r="C58" s="202" t="str">
        <f>IF(Acompanhamento4[[#This Row],[ID]]="","",VLOOKUP(Acompanhamento4[[#This Row],[ID]],Plano[],2,FALSE))</f>
        <v>DGDM</v>
      </c>
      <c r="D58" s="202" t="str">
        <f>IF(Acompanhamento4[[#This Row],[ID]]="","",VLOOKUP(Acompanhamento4[[#This Row],[ID]],Plano[],3,FALSE))</f>
        <v>Estantes para armazenamento de caixas com processos</v>
      </c>
      <c r="E58" s="202" t="str">
        <f>IF(Acompanhamento4[[#This Row],[ID]]="","",VLOOKUP(Acompanhamento4[[#This Row],[ID]],Plano[],7,FALSE))</f>
        <v>Pregão</v>
      </c>
      <c r="F58" s="203">
        <f>IF(Acompanhamento4[[#This Row],[ID]]="","",VLOOKUP(Acompanhamento4[[#This Row],[ID]],Plano[],14,FALSE))</f>
        <v>46054</v>
      </c>
      <c r="G58" s="203">
        <f>IF(Acompanhamento4[[#This Row],[ID]]="","",VLOOKUP(Acompanhamento4[[#This Row],[ID]],Plano[],15,FALSE))</f>
        <v>46080</v>
      </c>
      <c r="H58" s="203">
        <f>IF(Acompanhamento4[[#This Row],[ID]]="","",VLOOKUP(Acompanhamento4[[#This Row],[ID]],Plano[],16,FALSE))</f>
        <v>46054</v>
      </c>
      <c r="I58" s="203">
        <f>IF(Acompanhamento4[[#This Row],[ID]]="","",VLOOKUP(Acompanhamento4[[#This Row],[ID]],Plano[],17,FALSE))</f>
        <v>46111</v>
      </c>
      <c r="J58" s="204">
        <f>IF(Acompanhamento4[[#This Row],[ID]]="","",VLOOKUP(Acompanhamento4[[#This Row],[ID]],Plano[],18,FALSE))</f>
        <v>46171</v>
      </c>
      <c r="K58" s="230" t="s">
        <v>1780</v>
      </c>
      <c r="L58" s="238"/>
      <c r="M58" s="237" t="s">
        <v>1777</v>
      </c>
      <c r="N58" s="240"/>
      <c r="O58" s="241"/>
      <c r="P58" s="241"/>
      <c r="Q58" s="242"/>
      <c r="R58" s="203"/>
      <c r="S58" s="203"/>
      <c r="T58" s="203"/>
      <c r="U58" s="243"/>
      <c r="V58" s="244"/>
    </row>
    <row r="59" spans="1:22" s="207" customFormat="1" ht="45" x14ac:dyDescent="0.2">
      <c r="A59" s="205">
        <v>98</v>
      </c>
      <c r="B59" s="226" t="s">
        <v>180</v>
      </c>
      <c r="C59" s="202" t="str">
        <f>IF(Acompanhamento4[[#This Row],[ID]]="","",VLOOKUP(Acompanhamento4[[#This Row],[ID]],Plano[],2,FALSE))</f>
        <v>DGDM</v>
      </c>
      <c r="D59" s="202" t="str">
        <f>IF(Acompanhamento4[[#This Row],[ID]]="","",VLOOKUP(Acompanhamento4[[#This Row],[ID]],Plano[],3,FALSE))</f>
        <v>Aquisição de empilhadeira elétrica para a Divisão de Arquivo</v>
      </c>
      <c r="E59" s="202" t="str">
        <f>IF(Acompanhamento4[[#This Row],[ID]]="","",VLOOKUP(Acompanhamento4[[#This Row],[ID]],Plano[],7,FALSE))</f>
        <v>Pregão</v>
      </c>
      <c r="F59" s="203">
        <f>IF(Acompanhamento4[[#This Row],[ID]]="","",VLOOKUP(Acompanhamento4[[#This Row],[ID]],Plano[],14,FALSE))</f>
        <v>46082</v>
      </c>
      <c r="G59" s="203">
        <f>IF(Acompanhamento4[[#This Row],[ID]]="","",VLOOKUP(Acompanhamento4[[#This Row],[ID]],Plano[],15,FALSE))</f>
        <v>46112</v>
      </c>
      <c r="H59" s="203">
        <f>IF(Acompanhamento4[[#This Row],[ID]]="","",VLOOKUP(Acompanhamento4[[#This Row],[ID]],Plano[],16,FALSE))</f>
        <v>46082</v>
      </c>
      <c r="I59" s="203">
        <f>IF(Acompanhamento4[[#This Row],[ID]]="","",VLOOKUP(Acompanhamento4[[#This Row],[ID]],Plano[],17,FALSE))</f>
        <v>46142</v>
      </c>
      <c r="J59" s="204">
        <f>IF(Acompanhamento4[[#This Row],[ID]]="","",VLOOKUP(Acompanhamento4[[#This Row],[ID]],Plano[],18,FALSE))</f>
        <v>46203</v>
      </c>
      <c r="K59" s="230" t="s">
        <v>1780</v>
      </c>
      <c r="L59" s="238"/>
      <c r="M59" s="237" t="s">
        <v>1777</v>
      </c>
      <c r="N59" s="240"/>
      <c r="O59" s="241"/>
      <c r="P59" s="241"/>
      <c r="Q59" s="242"/>
      <c r="R59" s="203"/>
      <c r="S59" s="203"/>
      <c r="T59" s="203"/>
      <c r="U59" s="243"/>
      <c r="V59" s="244"/>
    </row>
    <row r="60" spans="1:22" s="207" customFormat="1" ht="30" x14ac:dyDescent="0.2">
      <c r="A60" s="200">
        <v>99</v>
      </c>
      <c r="B60" s="226" t="s">
        <v>182</v>
      </c>
      <c r="C60" s="202" t="str">
        <f>IF(Acompanhamento4[[#This Row],[ID]]="","",VLOOKUP(Acompanhamento4[[#This Row],[ID]],Plano[],2,FALSE))</f>
        <v>DGDM</v>
      </c>
      <c r="D60" s="202" t="str">
        <f>IF(Acompanhamento4[[#This Row],[ID]]="","",VLOOKUP(Acompanhamento4[[#This Row],[ID]],Plano[],3,FALSE))</f>
        <v>Aquisição de caixa de arquivo em papelão</v>
      </c>
      <c r="E60" s="202" t="str">
        <f>IF(Acompanhamento4[[#This Row],[ID]]="","",VLOOKUP(Acompanhamento4[[#This Row],[ID]],Plano[],7,FALSE))</f>
        <v>Pregão</v>
      </c>
      <c r="F60" s="203">
        <f>IF(Acompanhamento4[[#This Row],[ID]]="","",VLOOKUP(Acompanhamento4[[#This Row],[ID]],Plano[],14,FALSE))</f>
        <v>46143</v>
      </c>
      <c r="G60" s="203">
        <f>IF(Acompanhamento4[[#This Row],[ID]]="","",VLOOKUP(Acompanhamento4[[#This Row],[ID]],Plano[],15,FALSE))</f>
        <v>46173</v>
      </c>
      <c r="H60" s="203">
        <f>IF(Acompanhamento4[[#This Row],[ID]]="","",VLOOKUP(Acompanhamento4[[#This Row],[ID]],Plano[],16,FALSE))</f>
        <v>46174</v>
      </c>
      <c r="I60" s="203">
        <f>IF(Acompanhamento4[[#This Row],[ID]]="","",VLOOKUP(Acompanhamento4[[#This Row],[ID]],Plano[],17,FALSE))</f>
        <v>46233</v>
      </c>
      <c r="J60" s="204">
        <f>IF(Acompanhamento4[[#This Row],[ID]]="","",VLOOKUP(Acompanhamento4[[#This Row],[ID]],Plano[],18,FALSE))</f>
        <v>46295</v>
      </c>
      <c r="K60" s="230" t="s">
        <v>1781</v>
      </c>
      <c r="L60" s="238"/>
      <c r="M60" s="237" t="s">
        <v>1777</v>
      </c>
      <c r="N60" s="240"/>
      <c r="O60" s="241"/>
      <c r="P60" s="241"/>
      <c r="Q60" s="242"/>
      <c r="R60" s="203"/>
      <c r="S60" s="203"/>
      <c r="T60" s="203"/>
      <c r="U60" s="243"/>
      <c r="V60" s="244"/>
    </row>
    <row r="61" spans="1:22" s="207" customFormat="1" ht="165" x14ac:dyDescent="0.2">
      <c r="A61" s="205">
        <v>100</v>
      </c>
      <c r="B61" s="226" t="s">
        <v>184</v>
      </c>
      <c r="C61" s="202" t="str">
        <f>IF(Acompanhamento4[[#This Row],[ID]]="","",VLOOKUP(Acompanhamento4[[#This Row],[ID]],Plano[],2,FALSE))</f>
        <v>DGDM</v>
      </c>
      <c r="D61" s="202" t="str">
        <f>IF(Acompanhamento4[[#This Row],[ID]]="","",VLOOKUP(Acompanhamento4[[#This Row],[ID]],Plano[],3,FALSE))</f>
        <v>Celebração de convênio com o Instituto Brasileiro de Informação em Ciência e Tecnologia (IBICT) para pesquisa aplicada para a implantação do Modelo Hipátia de preservação digital no âmbito do Poder Judiciário de Santa Catarina, utilizando as soluções tecnológicas BarraPres, Archivematica e AtoM.</v>
      </c>
      <c r="E61" s="202" t="str">
        <f>IF(Acompanhamento4[[#This Row],[ID]]="","",VLOOKUP(Acompanhamento4[[#This Row],[ID]],Plano[],7,FALSE))</f>
        <v>Inexigibilidade
- Convênio</v>
      </c>
      <c r="F61" s="203">
        <f>IF(Acompanhamento4[[#This Row],[ID]]="","",VLOOKUP(Acompanhamento4[[#This Row],[ID]],Plano[],14,FALSE))</f>
        <v>46082</v>
      </c>
      <c r="G61" s="203">
        <f>IF(Acompanhamento4[[#This Row],[ID]]="","",VLOOKUP(Acompanhamento4[[#This Row],[ID]],Plano[],15,FALSE))</f>
        <v>46143</v>
      </c>
      <c r="H61" s="203">
        <f>IF(Acompanhamento4[[#This Row],[ID]]="","",VLOOKUP(Acompanhamento4[[#This Row],[ID]],Plano[],16,FALSE))</f>
        <v>46174</v>
      </c>
      <c r="I61" s="203">
        <f>IF(Acompanhamento4[[#This Row],[ID]]="","",VLOOKUP(Acompanhamento4[[#This Row],[ID]],Plano[],17,FALSE))</f>
        <v>46233</v>
      </c>
      <c r="J61" s="204">
        <f>IF(Acompanhamento4[[#This Row],[ID]]="","",VLOOKUP(Acompanhamento4[[#This Row],[ID]],Plano[],18,FALSE))</f>
        <v>46295</v>
      </c>
      <c r="K61" s="230" t="s">
        <v>1788</v>
      </c>
      <c r="L61" s="238"/>
      <c r="M61" s="235" t="s">
        <v>1781</v>
      </c>
      <c r="N61" s="240"/>
      <c r="O61" s="241"/>
      <c r="P61" s="241"/>
      <c r="Q61" s="242"/>
      <c r="R61" s="203"/>
      <c r="S61" s="203"/>
      <c r="T61" s="203"/>
      <c r="U61" s="243"/>
      <c r="V61" s="244"/>
    </row>
    <row r="62" spans="1:22" s="207" customFormat="1" ht="60" x14ac:dyDescent="0.2">
      <c r="A62" s="205">
        <v>96</v>
      </c>
      <c r="B62" s="226" t="s">
        <v>188</v>
      </c>
      <c r="C62" s="202" t="str">
        <f>IF(Acompanhamento4[[#This Row],[ID]]="","",VLOOKUP(Acompanhamento4[[#This Row],[ID]],Plano[],2,FALSE))</f>
        <v>DGDM</v>
      </c>
      <c r="D62" s="202" t="str">
        <f>IF(Acompanhamento4[[#This Row],[ID]]="","",VLOOKUP(Acompanhamento4[[#This Row],[ID]],Plano[],3,FALSE))</f>
        <v>Aquisição e instalação de catracas, controladores biométrico facial e licenças de software de controle de acesso</v>
      </c>
      <c r="E62" s="202" t="str">
        <f>IF(Acompanhamento4[[#This Row],[ID]]="","",VLOOKUP(Acompanhamento4[[#This Row],[ID]],Plano[],7,FALSE))</f>
        <v>Inexigibilidade</v>
      </c>
      <c r="F62" s="203">
        <f>IF(Acompanhamento4[[#This Row],[ID]]="","",VLOOKUP(Acompanhamento4[[#This Row],[ID]],Plano[],14,FALSE))</f>
        <v>45936</v>
      </c>
      <c r="G62" s="203">
        <f>IF(Acompanhamento4[[#This Row],[ID]]="","",VLOOKUP(Acompanhamento4[[#This Row],[ID]],Plano[],15,FALSE))</f>
        <v>45954</v>
      </c>
      <c r="H62" s="203">
        <f>IF(Acompanhamento4[[#This Row],[ID]]="","",VLOOKUP(Acompanhamento4[[#This Row],[ID]],Plano[],16,FALSE))</f>
        <v>45964</v>
      </c>
      <c r="I62" s="203">
        <f>IF(Acompanhamento4[[#This Row],[ID]]="","",VLOOKUP(Acompanhamento4[[#This Row],[ID]],Plano[],17,FALSE))</f>
        <v>46052</v>
      </c>
      <c r="J62" s="204">
        <f>IF(Acompanhamento4[[#This Row],[ID]]="","",VLOOKUP(Acompanhamento4[[#This Row],[ID]],Plano[],18,FALSE))</f>
        <v>46112</v>
      </c>
      <c r="K62" s="230" t="s">
        <v>1785</v>
      </c>
      <c r="L62" s="238"/>
      <c r="M62" s="237" t="s">
        <v>1777</v>
      </c>
      <c r="N62" s="240"/>
      <c r="O62" s="241"/>
      <c r="P62" s="241"/>
      <c r="Q62" s="242"/>
      <c r="R62" s="203"/>
      <c r="S62" s="203"/>
      <c r="T62" s="203"/>
      <c r="U62" s="243"/>
      <c r="V62" s="244"/>
    </row>
    <row r="63" spans="1:22" s="207" customFormat="1" ht="45" x14ac:dyDescent="0.2">
      <c r="A63" s="205">
        <v>66</v>
      </c>
      <c r="B63" s="226" t="s">
        <v>193</v>
      </c>
      <c r="C63" s="202" t="str">
        <f>IF(Acompanhamento4[[#This Row],[ID]]="","",VLOOKUP(Acompanhamento4[[#This Row],[ID]],Plano[],2,FALSE))</f>
        <v>DIE</v>
      </c>
      <c r="D63" s="202" t="str">
        <f>IF(Acompanhamento4[[#This Row],[ID]]="","",VLOOKUP(Acompanhamento4[[#This Row],[ID]],Plano[],3,FALSE))</f>
        <v>Contratação de fornecimento contínuo de equipamentos e insumos de copa e limpeza</v>
      </c>
      <c r="E63" s="202" t="str">
        <f>IF(Acompanhamento4[[#This Row],[ID]]="","",VLOOKUP(Acompanhamento4[[#This Row],[ID]],Plano[],7,FALSE))</f>
        <v>Pregão</v>
      </c>
      <c r="F63" s="203">
        <f>IF(Acompanhamento4[[#This Row],[ID]]="","",VLOOKUP(Acompanhamento4[[#This Row],[ID]],Plano[],14,FALSE))</f>
        <v>46029</v>
      </c>
      <c r="G63" s="203">
        <f>IF(Acompanhamento4[[#This Row],[ID]]="","",VLOOKUP(Acompanhamento4[[#This Row],[ID]],Plano[],15,FALSE))</f>
        <v>46060</v>
      </c>
      <c r="H63" s="203">
        <f>IF(Acompanhamento4[[#This Row],[ID]]="","",VLOOKUP(Acompanhamento4[[#This Row],[ID]],Plano[],16,FALSE))</f>
        <v>46060</v>
      </c>
      <c r="I63" s="203">
        <f>IF(Acompanhamento4[[#This Row],[ID]]="","",VLOOKUP(Acompanhamento4[[#This Row],[ID]],Plano[],17,FALSE))</f>
        <v>46127</v>
      </c>
      <c r="J63" s="204">
        <f>IF(Acompanhamento4[[#This Row],[ID]]="","",VLOOKUP(Acompanhamento4[[#This Row],[ID]],Plano[],18,FALSE))</f>
        <v>46188</v>
      </c>
      <c r="K63" s="230" t="s">
        <v>1782</v>
      </c>
      <c r="L63" s="238"/>
      <c r="M63" s="237" t="s">
        <v>1777</v>
      </c>
      <c r="N63" s="240"/>
      <c r="O63" s="241"/>
      <c r="P63" s="241"/>
      <c r="Q63" s="242"/>
      <c r="R63" s="203"/>
      <c r="S63" s="203"/>
      <c r="T63" s="203"/>
      <c r="U63" s="243"/>
      <c r="V63" s="244"/>
    </row>
    <row r="64" spans="1:22" s="207" customFormat="1" ht="30" x14ac:dyDescent="0.2">
      <c r="A64" s="200">
        <v>67</v>
      </c>
      <c r="B64" s="226" t="s">
        <v>199</v>
      </c>
      <c r="C64" s="202" t="str">
        <f>IF(Acompanhamento4[[#This Row],[ID]]="","",VLOOKUP(Acompanhamento4[[#This Row],[ID]],Plano[],2,FALSE))</f>
        <v>DIE</v>
      </c>
      <c r="D64" s="202" t="str">
        <f>IF(Acompanhamento4[[#This Row],[ID]]="","",VLOOKUP(Acompanhamento4[[#This Row],[ID]],Plano[],3,FALSE))</f>
        <v>Contratação de fornecimento contínuo de leite UHT</v>
      </c>
      <c r="E64" s="202" t="str">
        <f>IF(Acompanhamento4[[#This Row],[ID]]="","",VLOOKUP(Acompanhamento4[[#This Row],[ID]],Plano[],7,FALSE))</f>
        <v>Pregão</v>
      </c>
      <c r="F64" s="203">
        <f>IF(Acompanhamento4[[#This Row],[ID]]="","",VLOOKUP(Acompanhamento4[[#This Row],[ID]],Plano[],14,FALSE))</f>
        <v>45998</v>
      </c>
      <c r="G64" s="203">
        <f>IF(Acompanhamento4[[#This Row],[ID]]="","",VLOOKUP(Acompanhamento4[[#This Row],[ID]],Plano[],15,FALSE))</f>
        <v>46029</v>
      </c>
      <c r="H64" s="203">
        <f>IF(Acompanhamento4[[#This Row],[ID]]="","",VLOOKUP(Acompanhamento4[[#This Row],[ID]],Plano[],16,FALSE))</f>
        <v>46029</v>
      </c>
      <c r="I64" s="203">
        <f>IF(Acompanhamento4[[#This Row],[ID]]="","",VLOOKUP(Acompanhamento4[[#This Row],[ID]],Plano[],17,FALSE))</f>
        <v>46060</v>
      </c>
      <c r="J64" s="204">
        <f>IF(Acompanhamento4[[#This Row],[ID]]="","",VLOOKUP(Acompanhamento4[[#This Row],[ID]],Plano[],18,FALSE))</f>
        <v>46118</v>
      </c>
      <c r="K64" s="230" t="s">
        <v>1778</v>
      </c>
      <c r="L64" s="238"/>
      <c r="M64" s="237" t="s">
        <v>1777</v>
      </c>
      <c r="N64" s="240"/>
      <c r="O64" s="241"/>
      <c r="P64" s="241"/>
      <c r="Q64" s="242"/>
      <c r="R64" s="203"/>
      <c r="S64" s="203"/>
      <c r="T64" s="203"/>
      <c r="U64" s="243"/>
      <c r="V64" s="244"/>
    </row>
    <row r="65" spans="1:22" s="207" customFormat="1" ht="30" x14ac:dyDescent="0.2">
      <c r="A65" s="205">
        <v>68</v>
      </c>
      <c r="B65" s="226" t="s">
        <v>202</v>
      </c>
      <c r="C65" s="202" t="str">
        <f>IF(Acompanhamento4[[#This Row],[ID]]="","",VLOOKUP(Acompanhamento4[[#This Row],[ID]],Plano[],2,FALSE))</f>
        <v>DIE</v>
      </c>
      <c r="D65" s="202" t="str">
        <f>IF(Acompanhamento4[[#This Row],[ID]]="","",VLOOKUP(Acompanhamento4[[#This Row],[ID]],Plano[],3,FALSE))</f>
        <v xml:space="preserve">Contratação de fornecimento contínuo de água mineral </v>
      </c>
      <c r="E65" s="202" t="str">
        <f>IF(Acompanhamento4[[#This Row],[ID]]="","",VLOOKUP(Acompanhamento4[[#This Row],[ID]],Plano[],7,FALSE))</f>
        <v>Pregão</v>
      </c>
      <c r="F65" s="203">
        <f>IF(Acompanhamento4[[#This Row],[ID]]="","",VLOOKUP(Acompanhamento4[[#This Row],[ID]],Plano[],14,FALSE))</f>
        <v>46175</v>
      </c>
      <c r="G65" s="203">
        <f>IF(Acompanhamento4[[#This Row],[ID]]="","",VLOOKUP(Acompanhamento4[[#This Row],[ID]],Plano[],15,FALSE))</f>
        <v>46205</v>
      </c>
      <c r="H65" s="203">
        <f>IF(Acompanhamento4[[#This Row],[ID]]="","",VLOOKUP(Acompanhamento4[[#This Row],[ID]],Plano[],16,FALSE))</f>
        <v>46205</v>
      </c>
      <c r="I65" s="203">
        <f>IF(Acompanhamento4[[#This Row],[ID]]="","",VLOOKUP(Acompanhamento4[[#This Row],[ID]],Plano[],17,FALSE))</f>
        <v>46236</v>
      </c>
      <c r="J65" s="204">
        <f>IF(Acompanhamento4[[#This Row],[ID]]="","",VLOOKUP(Acompanhamento4[[#This Row],[ID]],Plano[],18,FALSE))</f>
        <v>46297</v>
      </c>
      <c r="K65" s="230" t="s">
        <v>1779</v>
      </c>
      <c r="L65" s="238"/>
      <c r="M65" s="237" t="s">
        <v>1777</v>
      </c>
      <c r="N65" s="240"/>
      <c r="O65" s="241"/>
      <c r="P65" s="241"/>
      <c r="Q65" s="242"/>
      <c r="R65" s="203"/>
      <c r="S65" s="203"/>
      <c r="T65" s="203"/>
      <c r="U65" s="243"/>
      <c r="V65" s="244"/>
    </row>
    <row r="66" spans="1:22" s="207" customFormat="1" ht="45" x14ac:dyDescent="0.2">
      <c r="A66" s="200">
        <v>69</v>
      </c>
      <c r="B66" s="226" t="s">
        <v>207</v>
      </c>
      <c r="C66" s="202" t="str">
        <f>IF(Acompanhamento4[[#This Row],[ID]]="","",VLOOKUP(Acompanhamento4[[#This Row],[ID]],Plano[],2,FALSE))</f>
        <v>DIE</v>
      </c>
      <c r="D66" s="202" t="str">
        <f>IF(Acompanhamento4[[#This Row],[ID]]="","",VLOOKUP(Acompanhamento4[[#This Row],[ID]],Plano[],3,FALSE))</f>
        <v>Contratação de fornecimento contínuo de insumos de copa ( café e açucar )</v>
      </c>
      <c r="E66" s="202" t="str">
        <f>IF(Acompanhamento4[[#This Row],[ID]]="","",VLOOKUP(Acompanhamento4[[#This Row],[ID]],Plano[],7,FALSE))</f>
        <v>Pregão</v>
      </c>
      <c r="F66" s="203">
        <f>IF(Acompanhamento4[[#This Row],[ID]]="","",VLOOKUP(Acompanhamento4[[#This Row],[ID]],Plano[],14,FALSE))</f>
        <v>46110</v>
      </c>
      <c r="G66" s="203">
        <f>IF(Acompanhamento4[[#This Row],[ID]]="","",VLOOKUP(Acompanhamento4[[#This Row],[ID]],Plano[],15,FALSE))</f>
        <v>46141</v>
      </c>
      <c r="H66" s="203">
        <f>IF(Acompanhamento4[[#This Row],[ID]]="","",VLOOKUP(Acompanhamento4[[#This Row],[ID]],Plano[],16,FALSE))</f>
        <v>46141</v>
      </c>
      <c r="I66" s="203">
        <f>IF(Acompanhamento4[[#This Row],[ID]]="","",VLOOKUP(Acompanhamento4[[#This Row],[ID]],Plano[],17,FALSE))</f>
        <v>46171</v>
      </c>
      <c r="J66" s="204">
        <f>IF(Acompanhamento4[[#This Row],[ID]]="","",VLOOKUP(Acompanhamento4[[#This Row],[ID]],Plano[],18,FALSE))</f>
        <v>46212</v>
      </c>
      <c r="K66" s="230" t="s">
        <v>1782</v>
      </c>
      <c r="L66" s="238"/>
      <c r="M66" s="237" t="s">
        <v>1777</v>
      </c>
      <c r="N66" s="240"/>
      <c r="O66" s="241"/>
      <c r="P66" s="241"/>
      <c r="Q66" s="242"/>
      <c r="R66" s="203"/>
      <c r="S66" s="203"/>
      <c r="T66" s="203"/>
      <c r="U66" s="243"/>
      <c r="V66" s="244"/>
    </row>
    <row r="67" spans="1:22" s="207" customFormat="1" ht="150" x14ac:dyDescent="0.2">
      <c r="A67" s="205">
        <v>70</v>
      </c>
      <c r="B67" s="226" t="s">
        <v>212</v>
      </c>
      <c r="C67" s="202" t="str">
        <f>IF(Acompanhamento4[[#This Row],[ID]]="","",VLOOKUP(Acompanhamento4[[#This Row],[ID]],Plano[],2,FALSE))</f>
        <v>DIE</v>
      </c>
      <c r="D67" s="202" t="str">
        <f>IF(Acompanhamento4[[#This Row],[ID]]="","",VLOOKUP(Acompanhamento4[[#This Row],[ID]],Plano[],3,FALSE))</f>
        <v xml:space="preserve">Contratação de refeições com bebidas (almoços e jantares) e/ou lanches para os participantes das sessões do Tribunal de Júri da Comarca da Capital (lanche), Balneário Camboriu (refeição e lanche), Laguna (lanche), Joinville (refeição/lanche) e Navegantes (refeição/lanche). </v>
      </c>
      <c r="E67" s="202" t="str">
        <f>IF(Acompanhamento4[[#This Row],[ID]]="","",VLOOKUP(Acompanhamento4[[#This Row],[ID]],Plano[],7,FALSE))</f>
        <v>Pregão</v>
      </c>
      <c r="F67" s="203">
        <f>IF(Acompanhamento4[[#This Row],[ID]]="","",VLOOKUP(Acompanhamento4[[#This Row],[ID]],Plano[],14,FALSE))</f>
        <v>46062</v>
      </c>
      <c r="G67" s="203">
        <f>IF(Acompanhamento4[[#This Row],[ID]]="","",VLOOKUP(Acompanhamento4[[#This Row],[ID]],Plano[],15,FALSE))</f>
        <v>46090</v>
      </c>
      <c r="H67" s="203">
        <f>IF(Acompanhamento4[[#This Row],[ID]]="","",VLOOKUP(Acompanhamento4[[#This Row],[ID]],Plano[],16,FALSE))</f>
        <v>46090</v>
      </c>
      <c r="I67" s="203">
        <f>IF(Acompanhamento4[[#This Row],[ID]]="","",VLOOKUP(Acompanhamento4[[#This Row],[ID]],Plano[],17,FALSE))</f>
        <v>46121</v>
      </c>
      <c r="J67" s="204">
        <f>IF(Acompanhamento4[[#This Row],[ID]]="","",VLOOKUP(Acompanhamento4[[#This Row],[ID]],Plano[],18,FALSE))</f>
        <v>46182</v>
      </c>
      <c r="K67" s="230" t="s">
        <v>1783</v>
      </c>
      <c r="L67" s="238"/>
      <c r="M67" s="237" t="s">
        <v>1777</v>
      </c>
      <c r="N67" s="240"/>
      <c r="O67" s="241"/>
      <c r="P67" s="241"/>
      <c r="Q67" s="242"/>
      <c r="R67" s="203"/>
      <c r="S67" s="203"/>
      <c r="T67" s="203"/>
      <c r="U67" s="243"/>
      <c r="V67" s="244"/>
    </row>
    <row r="68" spans="1:22" s="207" customFormat="1" ht="15" x14ac:dyDescent="0.2">
      <c r="A68" s="200">
        <v>71</v>
      </c>
      <c r="B68" s="226" t="s">
        <v>216</v>
      </c>
      <c r="C68" s="202" t="str">
        <f>IF(Acompanhamento4[[#This Row],[ID]]="","",VLOOKUP(Acompanhamento4[[#This Row],[ID]],Plano[],2,FALSE))</f>
        <v>DIE</v>
      </c>
      <c r="D68" s="202" t="str">
        <f>IF(Acompanhamento4[[#This Row],[ID]]="","",VLOOKUP(Acompanhamento4[[#This Row],[ID]],Plano[],3,FALSE))</f>
        <v xml:space="preserve">Seguro da frota própria do PJSC. </v>
      </c>
      <c r="E68" s="202" t="str">
        <f>IF(Acompanhamento4[[#This Row],[ID]]="","",VLOOKUP(Acompanhamento4[[#This Row],[ID]],Plano[],7,FALSE))</f>
        <v>Pregão</v>
      </c>
      <c r="F68" s="203">
        <f>IF(Acompanhamento4[[#This Row],[ID]]="","",VLOOKUP(Acompanhamento4[[#This Row],[ID]],Plano[],14,FALSE))</f>
        <v>45945</v>
      </c>
      <c r="G68" s="203">
        <f>IF(Acompanhamento4[[#This Row],[ID]]="","",VLOOKUP(Acompanhamento4[[#This Row],[ID]],Plano[],15,FALSE))</f>
        <v>45976</v>
      </c>
      <c r="H68" s="203">
        <f>IF(Acompanhamento4[[#This Row],[ID]]="","",VLOOKUP(Acompanhamento4[[#This Row],[ID]],Plano[],16,FALSE))</f>
        <v>46006</v>
      </c>
      <c r="I68" s="203">
        <f>IF(Acompanhamento4[[#This Row],[ID]]="","",VLOOKUP(Acompanhamento4[[#This Row],[ID]],Plano[],17,FALSE))</f>
        <v>46054</v>
      </c>
      <c r="J68" s="204">
        <f>IF(Acompanhamento4[[#This Row],[ID]]="","",VLOOKUP(Acompanhamento4[[#This Row],[ID]],Plano[],18,FALSE))</f>
        <v>46143</v>
      </c>
      <c r="K68" s="230" t="s">
        <v>1783</v>
      </c>
      <c r="L68" s="238"/>
      <c r="M68" s="237" t="s">
        <v>1777</v>
      </c>
      <c r="N68" s="240"/>
      <c r="O68" s="241"/>
      <c r="P68" s="241"/>
      <c r="Q68" s="242"/>
      <c r="R68" s="203"/>
      <c r="S68" s="203"/>
      <c r="T68" s="203"/>
      <c r="U68" s="243"/>
      <c r="V68" s="244"/>
    </row>
    <row r="69" spans="1:22" s="207" customFormat="1" ht="90" x14ac:dyDescent="0.2">
      <c r="A69" s="200">
        <v>73</v>
      </c>
      <c r="B69" s="226" t="s">
        <v>220</v>
      </c>
      <c r="C69" s="202" t="str">
        <f>IF(Acompanhamento4[[#This Row],[ID]]="","",VLOOKUP(Acompanhamento4[[#This Row],[ID]],Plano[],2,FALSE))</f>
        <v>DIE</v>
      </c>
      <c r="D69" s="202" t="str">
        <f>IF(Acompanhamento4[[#This Row],[ID]]="","",VLOOKUP(Acompanhamento4[[#This Row],[ID]],Plano[],3,FALSE))</f>
        <v>Contratação de prestação de serviços continuados de motorista, em regime de dedicação exclusiva de mão de obra, a serem executados nas sedes administrativas do TJSC</v>
      </c>
      <c r="E69" s="202" t="str">
        <f>IF(Acompanhamento4[[#This Row],[ID]]="","",VLOOKUP(Acompanhamento4[[#This Row],[ID]],Plano[],7,FALSE))</f>
        <v>Pregão</v>
      </c>
      <c r="F69" s="203">
        <f>IF(Acompanhamento4[[#This Row],[ID]]="","",VLOOKUP(Acompanhamento4[[#This Row],[ID]],Plano[],14,FALSE))</f>
        <v>46055</v>
      </c>
      <c r="G69" s="203">
        <f>IF(Acompanhamento4[[#This Row],[ID]]="","",VLOOKUP(Acompanhamento4[[#This Row],[ID]],Plano[],15,FALSE))</f>
        <v>46146</v>
      </c>
      <c r="H69" s="203">
        <f>IF(Acompanhamento4[[#This Row],[ID]]="","",VLOOKUP(Acompanhamento4[[#This Row],[ID]],Plano[],16,FALSE))</f>
        <v>46174</v>
      </c>
      <c r="I69" s="203">
        <f>IF(Acompanhamento4[[#This Row],[ID]]="","",VLOOKUP(Acompanhamento4[[#This Row],[ID]],Plano[],17,FALSE))</f>
        <v>46204</v>
      </c>
      <c r="J69" s="204">
        <f>IF(Acompanhamento4[[#This Row],[ID]]="","",VLOOKUP(Acompanhamento4[[#This Row],[ID]],Plano[],18,FALSE))</f>
        <v>46296</v>
      </c>
      <c r="K69" s="230" t="s">
        <v>1783</v>
      </c>
      <c r="L69" s="238"/>
      <c r="M69" s="235" t="s">
        <v>1778</v>
      </c>
      <c r="N69" s="240"/>
      <c r="O69" s="241"/>
      <c r="P69" s="241"/>
      <c r="Q69" s="242"/>
      <c r="R69" s="203"/>
      <c r="S69" s="203"/>
      <c r="T69" s="203"/>
      <c r="U69" s="243"/>
      <c r="V69" s="244"/>
    </row>
    <row r="70" spans="1:22" s="207" customFormat="1" ht="60" x14ac:dyDescent="0.2">
      <c r="A70" s="205">
        <v>72</v>
      </c>
      <c r="B70" s="226" t="s">
        <v>223</v>
      </c>
      <c r="C70" s="202" t="str">
        <f>IF(Acompanhamento4[[#This Row],[ID]]="","",VLOOKUP(Acompanhamento4[[#This Row],[ID]],Plano[],2,FALSE))</f>
        <v>DIE</v>
      </c>
      <c r="D70" s="202" t="str">
        <f>IF(Acompanhamento4[[#This Row],[ID]]="","",VLOOKUP(Acompanhamento4[[#This Row],[ID]],Plano[],3,FALSE))</f>
        <v>Aluguel de veículos elétricos ou híbridos para 27 comarcas e Locação mensal para 4 veículos do curso de direção.</v>
      </c>
      <c r="E70" s="202" t="str">
        <f>IF(Acompanhamento4[[#This Row],[ID]]="","",VLOOKUP(Acompanhamento4[[#This Row],[ID]],Plano[],7,FALSE))</f>
        <v>Pregão</v>
      </c>
      <c r="F70" s="203">
        <f>IF(Acompanhamento4[[#This Row],[ID]]="","",VLOOKUP(Acompanhamento4[[#This Row],[ID]],Plano[],14,FALSE))</f>
        <v>45981</v>
      </c>
      <c r="G70" s="203">
        <f>IF(Acompanhamento4[[#This Row],[ID]]="","",VLOOKUP(Acompanhamento4[[#This Row],[ID]],Plano[],15,FALSE))</f>
        <v>46011</v>
      </c>
      <c r="H70" s="203">
        <f>IF(Acompanhamento4[[#This Row],[ID]]="","",VLOOKUP(Acompanhamento4[[#This Row],[ID]],Plano[],16,FALSE))</f>
        <v>46054</v>
      </c>
      <c r="I70" s="203">
        <f>IF(Acompanhamento4[[#This Row],[ID]]="","",VLOOKUP(Acompanhamento4[[#This Row],[ID]],Plano[],17,FALSE))</f>
        <v>46082</v>
      </c>
      <c r="J70" s="204">
        <f>IF(Acompanhamento4[[#This Row],[ID]]="","",VLOOKUP(Acompanhamento4[[#This Row],[ID]],Plano[],18,FALSE))</f>
        <v>46174</v>
      </c>
      <c r="K70" s="230" t="s">
        <v>1781</v>
      </c>
      <c r="L70" s="238"/>
      <c r="M70" s="237" t="s">
        <v>1777</v>
      </c>
      <c r="N70" s="240"/>
      <c r="O70" s="241"/>
      <c r="P70" s="241"/>
      <c r="Q70" s="242"/>
      <c r="R70" s="203"/>
      <c r="S70" s="203"/>
      <c r="T70" s="203"/>
      <c r="U70" s="243"/>
      <c r="V70" s="244"/>
    </row>
    <row r="71" spans="1:22" s="207" customFormat="1" ht="135" x14ac:dyDescent="0.2">
      <c r="A71" s="205">
        <v>74</v>
      </c>
      <c r="B71" s="226" t="s">
        <v>226</v>
      </c>
      <c r="C71" s="202" t="str">
        <f>IF(Acompanhamento4[[#This Row],[ID]]="","",VLOOKUP(Acompanhamento4[[#This Row],[ID]],Plano[],2,FALSE))</f>
        <v>DIE</v>
      </c>
      <c r="D71" s="202" t="str">
        <f>IF(Acompanhamento4[[#This Row],[ID]]="","",VLOOKUP(Acompanhamento4[[#This Row],[ID]],Plano[],3,FALSE))</f>
        <v>Prestação de serviços continuados de locação de veículos, sem motorista e sem combustível, com quilometragem livre, para o Poder Judiciário do Estado de Santa Catarina – PJSC (Corolla CTI). Serviço de locação eventual de veículos.</v>
      </c>
      <c r="E71" s="202" t="str">
        <f>IF(Acompanhamento4[[#This Row],[ID]]="","",VLOOKUP(Acompanhamento4[[#This Row],[ID]],Plano[],7,FALSE))</f>
        <v>Pregão</v>
      </c>
      <c r="F71" s="203">
        <f>IF(Acompanhamento4[[#This Row],[ID]]="","",VLOOKUP(Acompanhamento4[[#This Row],[ID]],Plano[],14,FALSE))</f>
        <v>46241</v>
      </c>
      <c r="G71" s="203">
        <f>IF(Acompanhamento4[[#This Row],[ID]]="","",VLOOKUP(Acompanhamento4[[#This Row],[ID]],Plano[],15,FALSE))</f>
        <v>46302</v>
      </c>
      <c r="H71" s="203">
        <f>IF(Acompanhamento4[[#This Row],[ID]]="","",VLOOKUP(Acompanhamento4[[#This Row],[ID]],Plano[],16,FALSE))</f>
        <v>46333</v>
      </c>
      <c r="I71" s="203">
        <f>IF(Acompanhamento4[[#This Row],[ID]]="","",VLOOKUP(Acompanhamento4[[#This Row],[ID]],Plano[],17,FALSE))</f>
        <v>46363</v>
      </c>
      <c r="J71" s="204">
        <f>IF(Acompanhamento4[[#This Row],[ID]]="","",VLOOKUP(Acompanhamento4[[#This Row],[ID]],Plano[],18,FALSE))</f>
        <v>46425</v>
      </c>
      <c r="K71" s="230" t="s">
        <v>1779</v>
      </c>
      <c r="L71" s="238"/>
      <c r="M71" s="237" t="s">
        <v>1777</v>
      </c>
      <c r="N71" s="240"/>
      <c r="O71" s="241"/>
      <c r="P71" s="241"/>
      <c r="Q71" s="242"/>
      <c r="R71" s="203"/>
      <c r="S71" s="203"/>
      <c r="T71" s="203"/>
      <c r="U71" s="243"/>
      <c r="V71" s="244"/>
    </row>
    <row r="72" spans="1:22" s="207" customFormat="1" ht="240" x14ac:dyDescent="0.2">
      <c r="A72" s="200">
        <v>75</v>
      </c>
      <c r="B72" s="226" t="s">
        <v>230</v>
      </c>
      <c r="C72" s="202" t="str">
        <f>IF(Acompanhamento4[[#This Row],[ID]]="","",VLOOKUP(Acompanhamento4[[#This Row],[ID]],Plano[],2,FALSE))</f>
        <v>DIE</v>
      </c>
      <c r="D72" s="202" t="str">
        <f>IF(Acompanhamento4[[#This Row],[ID]]="","",VLOOKUP(Acompanhamento4[[#This Row],[ID]],Plano[],3,FALSE))</f>
        <v>Prestação de serviço continuado de intermediação e agenciamento de transporte de passageiros, por meio de serviço de transporte remunerado privado individual de passageiros ou de serviço de táxi, no regime de empreitada por preço unitário, com fornecimento de plataforma web e aplicativo para smartphone, a fim de atender às necessidades de deslocamento do Poder Judiciário do Estado de Santa Catarina</v>
      </c>
      <c r="E72" s="202" t="str">
        <f>IF(Acompanhamento4[[#This Row],[ID]]="","",VLOOKUP(Acompanhamento4[[#This Row],[ID]],Plano[],7,FALSE))</f>
        <v>Pregão</v>
      </c>
      <c r="F72" s="203">
        <f>IF(Acompanhamento4[[#This Row],[ID]]="","",VLOOKUP(Acompanhamento4[[#This Row],[ID]],Plano[],14,FALSE))</f>
        <v>46249</v>
      </c>
      <c r="G72" s="203">
        <f>IF(Acompanhamento4[[#This Row],[ID]]="","",VLOOKUP(Acompanhamento4[[#This Row],[ID]],Plano[],15,FALSE))</f>
        <v>46310</v>
      </c>
      <c r="H72" s="203">
        <f>IF(Acompanhamento4[[#This Row],[ID]]="","",VLOOKUP(Acompanhamento4[[#This Row],[ID]],Plano[],16,FALSE))</f>
        <v>46341</v>
      </c>
      <c r="I72" s="203">
        <f>IF(Acompanhamento4[[#This Row],[ID]]="","",VLOOKUP(Acompanhamento4[[#This Row],[ID]],Plano[],17,FALSE))</f>
        <v>46371</v>
      </c>
      <c r="J72" s="204">
        <f>IF(Acompanhamento4[[#This Row],[ID]]="","",VLOOKUP(Acompanhamento4[[#This Row],[ID]],Plano[],18,FALSE))</f>
        <v>46461</v>
      </c>
      <c r="K72" s="230" t="s">
        <v>1783</v>
      </c>
      <c r="L72" s="238"/>
      <c r="M72" s="237" t="s">
        <v>1777</v>
      </c>
      <c r="N72" s="240"/>
      <c r="O72" s="241"/>
      <c r="P72" s="241"/>
      <c r="Q72" s="242"/>
      <c r="R72" s="203"/>
      <c r="S72" s="203"/>
      <c r="T72" s="203"/>
      <c r="U72" s="243"/>
      <c r="V72" s="244"/>
    </row>
    <row r="73" spans="1:22" s="207" customFormat="1" ht="240" x14ac:dyDescent="0.2">
      <c r="A73" s="205">
        <v>76</v>
      </c>
      <c r="B73" s="226" t="s">
        <v>233</v>
      </c>
      <c r="C73" s="202" t="str">
        <f>IF(Acompanhamento4[[#This Row],[ID]]="","",VLOOKUP(Acompanhamento4[[#This Row],[ID]],Plano[],2,FALSE))</f>
        <v>DIE</v>
      </c>
      <c r="D73" s="202" t="str">
        <f>IF(Acompanhamento4[[#This Row],[ID]]="","",VLOOKUP(Acompanhamento4[[#This Row],[ID]],Plano[],3,FALSE))</f>
        <v>Prestação de serviços continuados de agenciamento de viagens, compreendendo cotação, reserva, emissão, alteração, remarcação e/ou cancelamento de passagens aéreas, nacionais ou internacionais, e emissão de seguro de assistência em viagem internacional, com disponibilização de sistema informatizado de gestão de viagens corporativas (selfbooking), sem ônus para o Poder Judiciário do Estado de Santa Catarina</v>
      </c>
      <c r="E73" s="202" t="str">
        <f>IF(Acompanhamento4[[#This Row],[ID]]="","",VLOOKUP(Acompanhamento4[[#This Row],[ID]],Plano[],7,FALSE))</f>
        <v>Pregão</v>
      </c>
      <c r="F73" s="203">
        <f>IF(Acompanhamento4[[#This Row],[ID]]="","",VLOOKUP(Acompanhamento4[[#This Row],[ID]],Plano[],14,FALSE))</f>
        <v>46240</v>
      </c>
      <c r="G73" s="203">
        <f>IF(Acompanhamento4[[#This Row],[ID]]="","",VLOOKUP(Acompanhamento4[[#This Row],[ID]],Plano[],15,FALSE))</f>
        <v>46301</v>
      </c>
      <c r="H73" s="203">
        <f>IF(Acompanhamento4[[#This Row],[ID]]="","",VLOOKUP(Acompanhamento4[[#This Row],[ID]],Plano[],16,FALSE))</f>
        <v>46332</v>
      </c>
      <c r="I73" s="203">
        <f>IF(Acompanhamento4[[#This Row],[ID]]="","",VLOOKUP(Acompanhamento4[[#This Row],[ID]],Plano[],17,FALSE))</f>
        <v>46362</v>
      </c>
      <c r="J73" s="204">
        <f>IF(Acompanhamento4[[#This Row],[ID]]="","",VLOOKUP(Acompanhamento4[[#This Row],[ID]],Plano[],18,FALSE))</f>
        <v>46452</v>
      </c>
      <c r="K73" s="230" t="s">
        <v>1781</v>
      </c>
      <c r="L73" s="238"/>
      <c r="M73" s="235" t="s">
        <v>1779</v>
      </c>
      <c r="N73" s="240"/>
      <c r="O73" s="241"/>
      <c r="P73" s="241"/>
      <c r="Q73" s="242"/>
      <c r="R73" s="203"/>
      <c r="S73" s="203"/>
      <c r="T73" s="203"/>
      <c r="U73" s="243"/>
      <c r="V73" s="244"/>
    </row>
    <row r="74" spans="1:22" s="207" customFormat="1" ht="165" x14ac:dyDescent="0.2">
      <c r="A74" s="200">
        <v>37</v>
      </c>
      <c r="B74" s="226" t="s">
        <v>237</v>
      </c>
      <c r="C74" s="202" t="str">
        <f>IF(Acompanhamento4[[#This Row],[ID]]="","",VLOOKUP(Acompanhamento4[[#This Row],[ID]],Plano[],2,FALSE))</f>
        <v>DIE</v>
      </c>
      <c r="D74" s="202" t="str">
        <f>IF(Acompanhamento4[[#This Row],[ID]]="","",VLOOKUP(Acompanhamento4[[#This Row],[ID]],Plano[],3,FALSE))</f>
        <v>A contratação de serviços continuados de apoio técnico especializado em tecnologia da informação, com dedicação exclusiva, em razão da necessidade de ampliar a capacidade de atendimento às crescentes demandas internas e externas relacionadas ao desenvolvimento, sustentação e segurança de sistemas. </v>
      </c>
      <c r="E74" s="202" t="str">
        <f>IF(Acompanhamento4[[#This Row],[ID]]="","",VLOOKUP(Acompanhamento4[[#This Row],[ID]],Plano[],7,FALSE))</f>
        <v>Pregão</v>
      </c>
      <c r="F74" s="203">
        <f>IF(Acompanhamento4[[#This Row],[ID]]="","",VLOOKUP(Acompanhamento4[[#This Row],[ID]],Plano[],14,FALSE))</f>
        <v>46082</v>
      </c>
      <c r="G74" s="203">
        <f>IF(Acompanhamento4[[#This Row],[ID]]="","",VLOOKUP(Acompanhamento4[[#This Row],[ID]],Plano[],15,FALSE))</f>
        <v>46174</v>
      </c>
      <c r="H74" s="203">
        <f>IF(Acompanhamento4[[#This Row],[ID]]="","",VLOOKUP(Acompanhamento4[[#This Row],[ID]],Plano[],16,FALSE))</f>
        <v>46175</v>
      </c>
      <c r="I74" s="203">
        <f>IF(Acompanhamento4[[#This Row],[ID]]="","",VLOOKUP(Acompanhamento4[[#This Row],[ID]],Plano[],17,FALSE))</f>
        <v>46266</v>
      </c>
      <c r="J74" s="204">
        <f>IF(Acompanhamento4[[#This Row],[ID]]="","",VLOOKUP(Acompanhamento4[[#This Row],[ID]],Plano[],18,FALSE))</f>
        <v>46357</v>
      </c>
      <c r="K74" s="230" t="s">
        <v>1782</v>
      </c>
      <c r="L74" s="238"/>
      <c r="M74" s="235" t="s">
        <v>1781</v>
      </c>
      <c r="N74" s="240" t="str">
        <f>IF(Acompanhamento4[[#This Row],[ID]]="","",VLOOKUP(Acompanhamento4[[#This Row],[ID]],Plano[],19,FALSE))</f>
        <v>0041871-97.2025.8.24.0710</v>
      </c>
      <c r="O74" s="241"/>
      <c r="P74" s="241"/>
      <c r="Q74" s="242"/>
      <c r="R74" s="203"/>
      <c r="S74" s="203"/>
      <c r="T74" s="203"/>
      <c r="U74" s="243"/>
      <c r="V74" s="244"/>
    </row>
    <row r="75" spans="1:22" s="207" customFormat="1" ht="75" x14ac:dyDescent="0.2">
      <c r="A75" s="200">
        <v>65</v>
      </c>
      <c r="B75" s="226" t="s">
        <v>241</v>
      </c>
      <c r="C75" s="202" t="str">
        <f>IF(Acompanhamento4[[#This Row],[ID]]="","",VLOOKUP(Acompanhamento4[[#This Row],[ID]],Plano[],2,FALSE))</f>
        <v>DIE</v>
      </c>
      <c r="D75" s="202" t="str">
        <f>IF(Acompanhamento4[[#This Row],[ID]]="","",VLOOKUP(Acompanhamento4[[#This Row],[ID]],Plano[],3,FALSE))</f>
        <v>Contratação de serviços continuados de desinsetização para Comarcas da Grande Florianópolis, TJSC e unidades administrativas</v>
      </c>
      <c r="E75" s="202" t="str">
        <f>IF(Acompanhamento4[[#This Row],[ID]]="","",VLOOKUP(Acompanhamento4[[#This Row],[ID]],Plano[],7,FALSE))</f>
        <v>Pregão</v>
      </c>
      <c r="F75" s="203">
        <f>IF(Acompanhamento4[[#This Row],[ID]]="","",VLOOKUP(Acompanhamento4[[#This Row],[ID]],Plano[],14,FALSE))</f>
        <v>46286</v>
      </c>
      <c r="G75" s="203">
        <f>IF(Acompanhamento4[[#This Row],[ID]]="","",VLOOKUP(Acompanhamento4[[#This Row],[ID]],Plano[],15,FALSE))</f>
        <v>46316</v>
      </c>
      <c r="H75" s="203">
        <f>IF(Acompanhamento4[[#This Row],[ID]]="","",VLOOKUP(Acompanhamento4[[#This Row],[ID]],Plano[],16,FALSE))</f>
        <v>46316</v>
      </c>
      <c r="I75" s="203">
        <f>IF(Acompanhamento4[[#This Row],[ID]]="","",VLOOKUP(Acompanhamento4[[#This Row],[ID]],Plano[],17,FALSE))</f>
        <v>46375</v>
      </c>
      <c r="J75" s="204">
        <f>IF(Acompanhamento4[[#This Row],[ID]]="","",VLOOKUP(Acompanhamento4[[#This Row],[ID]],Plano[],18,FALSE))</f>
        <v>46409</v>
      </c>
      <c r="K75" s="230" t="s">
        <v>1778</v>
      </c>
      <c r="L75" s="238"/>
      <c r="M75" s="237" t="s">
        <v>1777</v>
      </c>
      <c r="N75" s="240"/>
      <c r="O75" s="241"/>
      <c r="P75" s="241"/>
      <c r="Q75" s="242"/>
      <c r="R75" s="203"/>
      <c r="S75" s="203"/>
      <c r="T75" s="203"/>
      <c r="U75" s="243"/>
      <c r="V75" s="244"/>
    </row>
    <row r="76" spans="1:22" s="207" customFormat="1" ht="105" x14ac:dyDescent="0.2">
      <c r="A76" s="205">
        <v>104</v>
      </c>
      <c r="B76" s="226" t="s">
        <v>244</v>
      </c>
      <c r="C76" s="202" t="str">
        <f>IF(Acompanhamento4[[#This Row],[ID]]="","",VLOOKUP(Acompanhamento4[[#This Row],[ID]],Plano[],2,FALSE))</f>
        <v>DIE</v>
      </c>
      <c r="D76" s="202" t="str">
        <f>IF(Acompanhamento4[[#This Row],[ID]]="","",VLOOKUP(Acompanhamento4[[#This Row],[ID]],Plano[],3,FALSE))</f>
        <v>Contratação de serviços continuados de apoio técnico, suporte e desenvolvimento de análises de dados de caráter descritivo, diagnóstico, prescritivo e preditivo, por meio de cientistas de dados</v>
      </c>
      <c r="E76" s="202" t="str">
        <f>IF(Acompanhamento4[[#This Row],[ID]]="","",VLOOKUP(Acompanhamento4[[#This Row],[ID]],Plano[],7,FALSE))</f>
        <v>Pregão</v>
      </c>
      <c r="F76" s="203">
        <f>IF(Acompanhamento4[[#This Row],[ID]]="","",VLOOKUP(Acompanhamento4[[#This Row],[ID]],Plano[],14,FALSE))</f>
        <v>46000</v>
      </c>
      <c r="G76" s="203">
        <f>IF(Acompanhamento4[[#This Row],[ID]]="","",VLOOKUP(Acompanhamento4[[#This Row],[ID]],Plano[],15,FALSE))</f>
        <v>46062</v>
      </c>
      <c r="H76" s="203">
        <f>IF(Acompanhamento4[[#This Row],[ID]]="","",VLOOKUP(Acompanhamento4[[#This Row],[ID]],Plano[],16,FALSE))</f>
        <v>46090</v>
      </c>
      <c r="I76" s="203">
        <f>IF(Acompanhamento4[[#This Row],[ID]]="","",VLOOKUP(Acompanhamento4[[#This Row],[ID]],Plano[],17,FALSE))</f>
        <v>46120</v>
      </c>
      <c r="J76" s="204">
        <f>IF(Acompanhamento4[[#This Row],[ID]]="","",VLOOKUP(Acompanhamento4[[#This Row],[ID]],Plano[],18,FALSE))</f>
        <v>46211</v>
      </c>
      <c r="K76" s="230" t="s">
        <v>1779</v>
      </c>
      <c r="L76" s="238"/>
      <c r="M76" s="237" t="s">
        <v>1777</v>
      </c>
      <c r="N76" s="240"/>
      <c r="O76" s="241"/>
      <c r="P76" s="241"/>
      <c r="Q76" s="242"/>
      <c r="R76" s="203"/>
      <c r="S76" s="203"/>
      <c r="T76" s="203"/>
      <c r="U76" s="243"/>
      <c r="V76" s="244"/>
    </row>
    <row r="77" spans="1:22" s="207" customFormat="1" ht="30" x14ac:dyDescent="0.2">
      <c r="A77" s="205">
        <v>78</v>
      </c>
      <c r="B77" s="226" t="s">
        <v>247</v>
      </c>
      <c r="C77" s="202" t="str">
        <f>IF(Acompanhamento4[[#This Row],[ID]]="","",VLOOKUP(Acompanhamento4[[#This Row],[ID]],Plano[],2,FALSE))</f>
        <v>DMP</v>
      </c>
      <c r="D77" s="202" t="str">
        <f>IF(Acompanhamento4[[#This Row],[ID]]="","",VLOOKUP(Acompanhamento4[[#This Row],[ID]],Plano[],3,FALSE))</f>
        <v>Fornecimento continuado estimado do item papel A4</v>
      </c>
      <c r="E77" s="202" t="str">
        <f>IF(Acompanhamento4[[#This Row],[ID]]="","",VLOOKUP(Acompanhamento4[[#This Row],[ID]],Plano[],7,FALSE))</f>
        <v>Pregão</v>
      </c>
      <c r="F77" s="203">
        <f>IF(Acompanhamento4[[#This Row],[ID]]="","",VLOOKUP(Acompanhamento4[[#This Row],[ID]],Plano[],14,FALSE))</f>
        <v>46235</v>
      </c>
      <c r="G77" s="203">
        <f>IF(Acompanhamento4[[#This Row],[ID]]="","",VLOOKUP(Acompanhamento4[[#This Row],[ID]],Plano[],15,FALSE))</f>
        <v>46254</v>
      </c>
      <c r="H77" s="203">
        <f>IF(Acompanhamento4[[#This Row],[ID]]="","",VLOOKUP(Acompanhamento4[[#This Row],[ID]],Plano[],16,FALSE))</f>
        <v>46266</v>
      </c>
      <c r="I77" s="203">
        <f>IF(Acompanhamento4[[#This Row],[ID]]="","",VLOOKUP(Acompanhamento4[[#This Row],[ID]],Plano[],17,FALSE))</f>
        <v>46281</v>
      </c>
      <c r="J77" s="204">
        <f>IF(Acompanhamento4[[#This Row],[ID]]="","",VLOOKUP(Acompanhamento4[[#This Row],[ID]],Plano[],18,FALSE))</f>
        <v>46373</v>
      </c>
      <c r="K77" s="230" t="s">
        <v>1782</v>
      </c>
      <c r="L77" s="238"/>
      <c r="M77" s="237" t="s">
        <v>1777</v>
      </c>
      <c r="N77" s="240"/>
      <c r="O77" s="241"/>
      <c r="P77" s="241"/>
      <c r="Q77" s="242"/>
      <c r="R77" s="203"/>
      <c r="S77" s="203"/>
      <c r="T77" s="203"/>
      <c r="U77" s="243"/>
      <c r="V77" s="244"/>
    </row>
    <row r="78" spans="1:22" s="207" customFormat="1" ht="45" x14ac:dyDescent="0.2">
      <c r="A78" s="200">
        <v>79</v>
      </c>
      <c r="B78" s="226" t="s">
        <v>252</v>
      </c>
      <c r="C78" s="202" t="str">
        <f>IF(Acompanhamento4[[#This Row],[ID]]="","",VLOOKUP(Acompanhamento4[[#This Row],[ID]],Plano[],2,FALSE))</f>
        <v>DMP</v>
      </c>
      <c r="D78" s="202" t="str">
        <f>IF(Acompanhamento4[[#This Row],[ID]]="","",VLOOKUP(Acompanhamento4[[#This Row],[ID]],Plano[],3,FALSE))</f>
        <v>Fornecimento continuado estimado dos itens papel toalha e papel higiênico</v>
      </c>
      <c r="E78" s="202" t="str">
        <f>IF(Acompanhamento4[[#This Row],[ID]]="","",VLOOKUP(Acompanhamento4[[#This Row],[ID]],Plano[],7,FALSE))</f>
        <v>Pregão</v>
      </c>
      <c r="F78" s="203">
        <f>IF(Acompanhamento4[[#This Row],[ID]]="","",VLOOKUP(Acompanhamento4[[#This Row],[ID]],Plano[],14,FALSE))</f>
        <v>46204</v>
      </c>
      <c r="G78" s="203">
        <f>IF(Acompanhamento4[[#This Row],[ID]]="","",VLOOKUP(Acompanhamento4[[#This Row],[ID]],Plano[],15,FALSE))</f>
        <v>46223</v>
      </c>
      <c r="H78" s="203">
        <f>IF(Acompanhamento4[[#This Row],[ID]]="","",VLOOKUP(Acompanhamento4[[#This Row],[ID]],Plano[],16,FALSE))</f>
        <v>46235</v>
      </c>
      <c r="I78" s="203">
        <f>IF(Acompanhamento4[[#This Row],[ID]]="","",VLOOKUP(Acompanhamento4[[#This Row],[ID]],Plano[],17,FALSE))</f>
        <v>46250</v>
      </c>
      <c r="J78" s="204">
        <f>IF(Acompanhamento4[[#This Row],[ID]]="","",VLOOKUP(Acompanhamento4[[#This Row],[ID]],Plano[],18,FALSE))</f>
        <v>46343</v>
      </c>
      <c r="K78" s="230" t="s">
        <v>1778</v>
      </c>
      <c r="L78" s="238"/>
      <c r="M78" s="237" t="s">
        <v>1777</v>
      </c>
      <c r="N78" s="240"/>
      <c r="O78" s="241"/>
      <c r="P78" s="241"/>
      <c r="Q78" s="242"/>
      <c r="R78" s="203"/>
      <c r="S78" s="203"/>
      <c r="T78" s="203"/>
      <c r="U78" s="243"/>
      <c r="V78" s="244"/>
    </row>
    <row r="79" spans="1:22" s="207" customFormat="1" ht="30" x14ac:dyDescent="0.2">
      <c r="A79" s="205">
        <v>80</v>
      </c>
      <c r="B79" s="226" t="s">
        <v>257</v>
      </c>
      <c r="C79" s="202" t="str">
        <f>IF(Acompanhamento4[[#This Row],[ID]]="","",VLOOKUP(Acompanhamento4[[#This Row],[ID]],Plano[],2,FALSE))</f>
        <v>DMP</v>
      </c>
      <c r="D79" s="202" t="str">
        <f>IF(Acompanhamento4[[#This Row],[ID]]="","",VLOOKUP(Acompanhamento4[[#This Row],[ID]],Plano[],3,FALSE))</f>
        <v>Fornecimento continuado estimado de itens de limpeza</v>
      </c>
      <c r="E79" s="202" t="str">
        <f>IF(Acompanhamento4[[#This Row],[ID]]="","",VLOOKUP(Acompanhamento4[[#This Row],[ID]],Plano[],7,FALSE))</f>
        <v>Pregão</v>
      </c>
      <c r="F79" s="203">
        <f>IF(Acompanhamento4[[#This Row],[ID]]="","",VLOOKUP(Acompanhamento4[[#This Row],[ID]],Plano[],14,FALSE))</f>
        <v>46218</v>
      </c>
      <c r="G79" s="203">
        <f>IF(Acompanhamento4[[#This Row],[ID]]="","",VLOOKUP(Acompanhamento4[[#This Row],[ID]],Plano[],15,FALSE))</f>
        <v>46239</v>
      </c>
      <c r="H79" s="203">
        <f>IF(Acompanhamento4[[#This Row],[ID]]="","",VLOOKUP(Acompanhamento4[[#This Row],[ID]],Plano[],16,FALSE))</f>
        <v>46249</v>
      </c>
      <c r="I79" s="203">
        <f>IF(Acompanhamento4[[#This Row],[ID]]="","",VLOOKUP(Acompanhamento4[[#This Row],[ID]],Plano[],17,FALSE))</f>
        <v>46266</v>
      </c>
      <c r="J79" s="204">
        <f>IF(Acompanhamento4[[#This Row],[ID]]="","",VLOOKUP(Acompanhamento4[[#This Row],[ID]],Plano[],18,FALSE))</f>
        <v>46366</v>
      </c>
      <c r="K79" s="230" t="s">
        <v>1779</v>
      </c>
      <c r="L79" s="238"/>
      <c r="M79" s="237" t="s">
        <v>1777</v>
      </c>
      <c r="N79" s="240"/>
      <c r="O79" s="241"/>
      <c r="P79" s="241"/>
      <c r="Q79" s="242"/>
      <c r="R79" s="203"/>
      <c r="S79" s="203"/>
      <c r="T79" s="203"/>
      <c r="U79" s="243"/>
      <c r="V79" s="244"/>
    </row>
    <row r="80" spans="1:22" s="207" customFormat="1" ht="45" x14ac:dyDescent="0.2">
      <c r="A80" s="200">
        <v>81</v>
      </c>
      <c r="B80" s="226" t="s">
        <v>262</v>
      </c>
      <c r="C80" s="202" t="str">
        <f>IF(Acompanhamento4[[#This Row],[ID]]="","",VLOOKUP(Acompanhamento4[[#This Row],[ID]],Plano[],2,FALSE))</f>
        <v>DMP</v>
      </c>
      <c r="D80" s="202" t="str">
        <f>IF(Acompanhamento4[[#This Row],[ID]]="","",VLOOKUP(Acompanhamento4[[#This Row],[ID]],Plano[],3,FALSE))</f>
        <v>Fornecimento continuado estimado de suprimentos de informática estocáveis</v>
      </c>
      <c r="E80" s="202" t="str">
        <f>IF(Acompanhamento4[[#This Row],[ID]]="","",VLOOKUP(Acompanhamento4[[#This Row],[ID]],Plano[],7,FALSE))</f>
        <v>Pregão</v>
      </c>
      <c r="F80" s="203">
        <f>IF(Acompanhamento4[[#This Row],[ID]]="","",VLOOKUP(Acompanhamento4[[#This Row],[ID]],Plano[],14,FALSE))</f>
        <v>46054</v>
      </c>
      <c r="G80" s="203">
        <f>IF(Acompanhamento4[[#This Row],[ID]]="","",VLOOKUP(Acompanhamento4[[#This Row],[ID]],Plano[],15,FALSE))</f>
        <v>46081</v>
      </c>
      <c r="H80" s="203">
        <f>IF(Acompanhamento4[[#This Row],[ID]]="","",VLOOKUP(Acompanhamento4[[#This Row],[ID]],Plano[],16,FALSE))</f>
        <v>46091</v>
      </c>
      <c r="I80" s="203">
        <f>IF(Acompanhamento4[[#This Row],[ID]]="","",VLOOKUP(Acompanhamento4[[#This Row],[ID]],Plano[],17,FALSE))</f>
        <v>46113</v>
      </c>
      <c r="J80" s="204">
        <f>IF(Acompanhamento4[[#This Row],[ID]]="","",VLOOKUP(Acompanhamento4[[#This Row],[ID]],Plano[],18,FALSE))</f>
        <v>46213</v>
      </c>
      <c r="K80" s="230" t="s">
        <v>1781</v>
      </c>
      <c r="L80" s="238"/>
      <c r="M80" s="237" t="s">
        <v>1777</v>
      </c>
      <c r="N80" s="240"/>
      <c r="O80" s="241"/>
      <c r="P80" s="241"/>
      <c r="Q80" s="242"/>
      <c r="R80" s="203"/>
      <c r="S80" s="203"/>
      <c r="T80" s="203"/>
      <c r="U80" s="243"/>
      <c r="V80" s="244"/>
    </row>
    <row r="81" spans="1:22" s="207" customFormat="1" ht="30" x14ac:dyDescent="0.2">
      <c r="A81" s="205">
        <v>82</v>
      </c>
      <c r="B81" s="226" t="s">
        <v>267</v>
      </c>
      <c r="C81" s="202" t="str">
        <f>IF(Acompanhamento4[[#This Row],[ID]]="","",VLOOKUP(Acompanhamento4[[#This Row],[ID]],Plano[],2,FALSE))</f>
        <v>DMP</v>
      </c>
      <c r="D81" s="202" t="str">
        <f>IF(Acompanhamento4[[#This Row],[ID]]="","",VLOOKUP(Acompanhamento4[[#This Row],[ID]],Plano[],3,FALSE))</f>
        <v>Aquisição de empihadeira elétrica</v>
      </c>
      <c r="E81" s="202" t="str">
        <f>IF(Acompanhamento4[[#This Row],[ID]]="","",VLOOKUP(Acompanhamento4[[#This Row],[ID]],Plano[],7,FALSE))</f>
        <v>Pregão</v>
      </c>
      <c r="F81" s="203">
        <f>IF(Acompanhamento4[[#This Row],[ID]]="","",VLOOKUP(Acompanhamento4[[#This Row],[ID]],Plano[],14,FALSE))</f>
        <v>46058</v>
      </c>
      <c r="G81" s="203">
        <f>IF(Acompanhamento4[[#This Row],[ID]]="","",VLOOKUP(Acompanhamento4[[#This Row],[ID]],Plano[],15,FALSE))</f>
        <v>46081</v>
      </c>
      <c r="H81" s="203">
        <f>IF(Acompanhamento4[[#This Row],[ID]]="","",VLOOKUP(Acompanhamento4[[#This Row],[ID]],Plano[],16,FALSE))</f>
        <v>46091</v>
      </c>
      <c r="I81" s="203">
        <f>IF(Acompanhamento4[[#This Row],[ID]]="","",VLOOKUP(Acompanhamento4[[#This Row],[ID]],Plano[],17,FALSE))</f>
        <v>46113</v>
      </c>
      <c r="J81" s="204">
        <f>IF(Acompanhamento4[[#This Row],[ID]]="","",VLOOKUP(Acompanhamento4[[#This Row],[ID]],Plano[],18,FALSE))</f>
        <v>46213</v>
      </c>
      <c r="K81" s="230" t="s">
        <v>1782</v>
      </c>
      <c r="L81" s="238"/>
      <c r="M81" s="237" t="s">
        <v>1777</v>
      </c>
      <c r="N81" s="240"/>
      <c r="O81" s="241"/>
      <c r="P81" s="241"/>
      <c r="Q81" s="242"/>
      <c r="R81" s="203"/>
      <c r="S81" s="203"/>
      <c r="T81" s="203"/>
      <c r="U81" s="243"/>
      <c r="V81" s="244"/>
    </row>
    <row r="82" spans="1:22" s="207" customFormat="1" ht="165" x14ac:dyDescent="0.2">
      <c r="A82" s="200">
        <v>83</v>
      </c>
      <c r="B82" s="226" t="s">
        <v>270</v>
      </c>
      <c r="C82" s="202" t="str">
        <f>IF(Acompanhamento4[[#This Row],[ID]]="","",VLOOKUP(Acompanhamento4[[#This Row],[ID]],Plano[],2,FALSE))</f>
        <v>DMP</v>
      </c>
      <c r="D82" s="202" t="str">
        <f>IF(Acompanhamento4[[#This Row],[ID]]="","",VLOOKUP(Acompanhamento4[[#This Row],[ID]],Plano[],3,FALSE))</f>
        <v>Contratação de serviços continuados de outsourcing para operação de Almoxarifado Virtual, buscando o fornecimento de materiais de consumo, sob demanda, com entrega porta-a-porta, destinados a todas as unidades judiciais e administrativas integrantes do Poder Judiciário do Estado de Santa Catarina.</v>
      </c>
      <c r="E82" s="202" t="str">
        <f>IF(Acompanhamento4[[#This Row],[ID]]="","",VLOOKUP(Acompanhamento4[[#This Row],[ID]],Plano[],7,FALSE))</f>
        <v>Pregão</v>
      </c>
      <c r="F82" s="203">
        <f>IF(Acompanhamento4[[#This Row],[ID]]="","",VLOOKUP(Acompanhamento4[[#This Row],[ID]],Plano[],14,FALSE))</f>
        <v>45936</v>
      </c>
      <c r="G82" s="203">
        <f>IF(Acompanhamento4[[#This Row],[ID]]="","",VLOOKUP(Acompanhamento4[[#This Row],[ID]],Plano[],15,FALSE))</f>
        <v>46045</v>
      </c>
      <c r="H82" s="203">
        <f>IF(Acompanhamento4[[#This Row],[ID]]="","",VLOOKUP(Acompanhamento4[[#This Row],[ID]],Plano[],16,FALSE))</f>
        <v>46054</v>
      </c>
      <c r="I82" s="203">
        <f>IF(Acompanhamento4[[#This Row],[ID]]="","",VLOOKUP(Acompanhamento4[[#This Row],[ID]],Plano[],17,FALSE))</f>
        <v>46082</v>
      </c>
      <c r="J82" s="204">
        <f>IF(Acompanhamento4[[#This Row],[ID]]="","",VLOOKUP(Acompanhamento4[[#This Row],[ID]],Plano[],18,FALSE))</f>
        <v>46174</v>
      </c>
      <c r="K82" s="230" t="s">
        <v>1780</v>
      </c>
      <c r="L82" s="238"/>
      <c r="M82" s="235" t="s">
        <v>1781</v>
      </c>
      <c r="N82" s="240" t="str">
        <f>IF(Acompanhamento4[[#This Row],[ID]]="","",VLOOKUP(Acompanhamento4[[#This Row],[ID]],Plano[],19,FALSE))</f>
        <v>0082962-70.2025.8.24.0710</v>
      </c>
      <c r="O82" s="241"/>
      <c r="P82" s="241"/>
      <c r="Q82" s="242"/>
      <c r="R82" s="203"/>
      <c r="S82" s="203"/>
      <c r="T82" s="203"/>
      <c r="U82" s="243"/>
      <c r="V82" s="244"/>
    </row>
    <row r="83" spans="1:22" s="207" customFormat="1" ht="45" x14ac:dyDescent="0.2">
      <c r="A83" s="205">
        <v>84</v>
      </c>
      <c r="B83" s="226" t="s">
        <v>275</v>
      </c>
      <c r="C83" s="202" t="str">
        <f>IF(Acompanhamento4[[#This Row],[ID]]="","",VLOOKUP(Acompanhamento4[[#This Row],[ID]],Plano[],2,FALSE))</f>
        <v>DMP</v>
      </c>
      <c r="D83" s="202" t="str">
        <f>IF(Acompanhamento4[[#This Row],[ID]]="","",VLOOKUP(Acompanhamento4[[#This Row],[ID]],Plano[],3,FALSE))</f>
        <v xml:space="preserve">Fornecimento continuado estimado de Mobiliários Padronizados </v>
      </c>
      <c r="E83" s="202" t="str">
        <f>IF(Acompanhamento4[[#This Row],[ID]]="","",VLOOKUP(Acompanhamento4[[#This Row],[ID]],Plano[],7,FALSE))</f>
        <v>Pregão</v>
      </c>
      <c r="F83" s="203">
        <f>IF(Acompanhamento4[[#This Row],[ID]]="","",VLOOKUP(Acompanhamento4[[#This Row],[ID]],Plano[],14,FALSE))</f>
        <v>46113</v>
      </c>
      <c r="G83" s="203">
        <f>IF(Acompanhamento4[[#This Row],[ID]]="","",VLOOKUP(Acompanhamento4[[#This Row],[ID]],Plano[],15,FALSE))</f>
        <v>46193</v>
      </c>
      <c r="H83" s="203">
        <f>IF(Acompanhamento4[[#This Row],[ID]]="","",VLOOKUP(Acompanhamento4[[#This Row],[ID]],Plano[],16,FALSE))</f>
        <v>46204</v>
      </c>
      <c r="I83" s="203">
        <f>IF(Acompanhamento4[[#This Row],[ID]]="","",VLOOKUP(Acompanhamento4[[#This Row],[ID]],Plano[],17,FALSE))</f>
        <v>46266</v>
      </c>
      <c r="J83" s="204">
        <f>IF(Acompanhamento4[[#This Row],[ID]]="","",VLOOKUP(Acompanhamento4[[#This Row],[ID]],Plano[],18,FALSE))</f>
        <v>46327</v>
      </c>
      <c r="K83" s="230" t="s">
        <v>1780</v>
      </c>
      <c r="L83" s="238"/>
      <c r="M83" s="235" t="s">
        <v>1779</v>
      </c>
      <c r="N83" s="240"/>
      <c r="O83" s="241"/>
      <c r="P83" s="241"/>
      <c r="Q83" s="242"/>
      <c r="R83" s="203"/>
      <c r="S83" s="203"/>
      <c r="T83" s="203"/>
      <c r="U83" s="243"/>
      <c r="V83" s="244"/>
    </row>
    <row r="84" spans="1:22" s="207" customFormat="1" ht="45" x14ac:dyDescent="0.2">
      <c r="A84" s="200">
        <v>85</v>
      </c>
      <c r="B84" s="226" t="s">
        <v>280</v>
      </c>
      <c r="C84" s="202" t="str">
        <f>IF(Acompanhamento4[[#This Row],[ID]]="","",VLOOKUP(Acompanhamento4[[#This Row],[ID]],Plano[],2,FALSE))</f>
        <v>DMP</v>
      </c>
      <c r="D84" s="202" t="str">
        <f>IF(Acompanhamento4[[#This Row],[ID]]="","",VLOOKUP(Acompanhamento4[[#This Row],[ID]],Plano[],3,FALSE))</f>
        <v>Fornecimento continuado estimado de Etiquetas e Coletora de Dados RFID</v>
      </c>
      <c r="E84" s="202" t="str">
        <f>IF(Acompanhamento4[[#This Row],[ID]]="","",VLOOKUP(Acompanhamento4[[#This Row],[ID]],Plano[],7,FALSE))</f>
        <v>Pregão</v>
      </c>
      <c r="F84" s="203">
        <f>IF(Acompanhamento4[[#This Row],[ID]]="","",VLOOKUP(Acompanhamento4[[#This Row],[ID]],Plano[],14,FALSE))</f>
        <v>46082</v>
      </c>
      <c r="G84" s="203">
        <f>IF(Acompanhamento4[[#This Row],[ID]]="","",VLOOKUP(Acompanhamento4[[#This Row],[ID]],Plano[],15,FALSE))</f>
        <v>46143</v>
      </c>
      <c r="H84" s="203">
        <f>IF(Acompanhamento4[[#This Row],[ID]]="","",VLOOKUP(Acompanhamento4[[#This Row],[ID]],Plano[],16,FALSE))</f>
        <v>46152</v>
      </c>
      <c r="I84" s="203">
        <f>IF(Acompanhamento4[[#This Row],[ID]]="","",VLOOKUP(Acompanhamento4[[#This Row],[ID]],Plano[],17,FALSE))</f>
        <v>46204</v>
      </c>
      <c r="J84" s="204">
        <f>IF(Acompanhamento4[[#This Row],[ID]]="","",VLOOKUP(Acompanhamento4[[#This Row],[ID]],Plano[],18,FALSE))</f>
        <v>46235</v>
      </c>
      <c r="K84" s="230" t="s">
        <v>1781</v>
      </c>
      <c r="L84" s="238"/>
      <c r="M84" s="235" t="s">
        <v>1780</v>
      </c>
      <c r="N84" s="240"/>
      <c r="O84" s="241"/>
      <c r="P84" s="241"/>
      <c r="Q84" s="242"/>
      <c r="R84" s="203"/>
      <c r="S84" s="203"/>
      <c r="T84" s="203"/>
      <c r="U84" s="243"/>
      <c r="V84" s="244"/>
    </row>
    <row r="85" spans="1:22" s="207" customFormat="1" ht="45" x14ac:dyDescent="0.2">
      <c r="A85" s="200">
        <v>107</v>
      </c>
      <c r="B85" s="226" t="s">
        <v>285</v>
      </c>
      <c r="C85" s="202" t="str">
        <f>IF(Acompanhamento4[[#This Row],[ID]]="","",VLOOKUP(Acompanhamento4[[#This Row],[ID]],Plano[],2,FALSE))</f>
        <v>DMP</v>
      </c>
      <c r="D85" s="202" t="str">
        <f>IF(Acompanhamento4[[#This Row],[ID]]="","",VLOOKUP(Acompanhamento4[[#This Row],[ID]],Plano[],3,FALSE))</f>
        <v>Fornecimento continuado estimado de Poltronas para o Salão do Júri</v>
      </c>
      <c r="E85" s="202" t="str">
        <f>IF(Acompanhamento4[[#This Row],[ID]]="","",VLOOKUP(Acompanhamento4[[#This Row],[ID]],Plano[],7,FALSE))</f>
        <v>Pregão</v>
      </c>
      <c r="F85" s="203">
        <f>IF(Acompanhamento4[[#This Row],[ID]]="","",VLOOKUP(Acompanhamento4[[#This Row],[ID]],Plano[],14,FALSE))</f>
        <v>45866</v>
      </c>
      <c r="G85" s="203">
        <f>IF(Acompanhamento4[[#This Row],[ID]]="","",VLOOKUP(Acompanhamento4[[#This Row],[ID]],Plano[],15,FALSE))</f>
        <v>45916</v>
      </c>
      <c r="H85" s="203">
        <f>IF(Acompanhamento4[[#This Row],[ID]]="","",VLOOKUP(Acompanhamento4[[#This Row],[ID]],Plano[],16,FALSE))</f>
        <v>45918</v>
      </c>
      <c r="I85" s="203">
        <f>IF(Acompanhamento4[[#This Row],[ID]]="","",VLOOKUP(Acompanhamento4[[#This Row],[ID]],Plano[],17,FALSE))</f>
        <v>45962</v>
      </c>
      <c r="J85" s="204">
        <f>IF(Acompanhamento4[[#This Row],[ID]]="","",VLOOKUP(Acompanhamento4[[#This Row],[ID]],Plano[],18,FALSE))</f>
        <v>46042</v>
      </c>
      <c r="K85" s="230" t="s">
        <v>1781</v>
      </c>
      <c r="L85" s="238"/>
      <c r="M85" s="235" t="s">
        <v>1779</v>
      </c>
      <c r="N85" s="240" t="str">
        <f>IF(Acompanhamento4[[#This Row],[ID]]="","",VLOOKUP(Acompanhamento4[[#This Row],[ID]],Plano[],19,FALSE))</f>
        <v>0066642-42.2025.8.24.0710</v>
      </c>
      <c r="O85" s="241"/>
      <c r="P85" s="241"/>
      <c r="Q85" s="242"/>
      <c r="R85" s="203"/>
      <c r="S85" s="203"/>
      <c r="T85" s="203"/>
      <c r="U85" s="243"/>
      <c r="V85" s="244"/>
    </row>
    <row r="86" spans="1:22" s="207" customFormat="1" ht="60" x14ac:dyDescent="0.2">
      <c r="A86" s="205">
        <v>108</v>
      </c>
      <c r="B86" s="226" t="s">
        <v>289</v>
      </c>
      <c r="C86" s="202" t="str">
        <f>IF(Acompanhamento4[[#This Row],[ID]]="","",VLOOKUP(Acompanhamento4[[#This Row],[ID]],Plano[],2,FALSE))</f>
        <v>DMP</v>
      </c>
      <c r="D86" s="202" t="str">
        <f>IF(Acompanhamento4[[#This Row],[ID]]="","",VLOOKUP(Acompanhamento4[[#This Row],[ID]],Plano[],3,FALSE))</f>
        <v>Locação de imóvel para abrigar o fórum da Comarca de Brusque, durante a reforma global e ampliação daquela edificação</v>
      </c>
      <c r="E86" s="202" t="str">
        <f>IF(Acompanhamento4[[#This Row],[ID]]="","",VLOOKUP(Acompanhamento4[[#This Row],[ID]],Plano[],7,FALSE))</f>
        <v>Inexigibilidade</v>
      </c>
      <c r="F86" s="203">
        <f>IF(Acompanhamento4[[#This Row],[ID]]="","",VLOOKUP(Acompanhamento4[[#This Row],[ID]],Plano[],14,FALSE))</f>
        <v>45950</v>
      </c>
      <c r="G86" s="203">
        <f>IF(Acompanhamento4[[#This Row],[ID]]="","",VLOOKUP(Acompanhamento4[[#This Row],[ID]],Plano[],15,FALSE))</f>
        <v>45989</v>
      </c>
      <c r="H86" s="203">
        <f>IF(Acompanhamento4[[#This Row],[ID]]="","",VLOOKUP(Acompanhamento4[[#This Row],[ID]],Plano[],16,FALSE))</f>
        <v>45996</v>
      </c>
      <c r="I86" s="203">
        <f>IF(Acompanhamento4[[#This Row],[ID]]="","",VLOOKUP(Acompanhamento4[[#This Row],[ID]],Plano[],17,FALSE))</f>
        <v>46053</v>
      </c>
      <c r="J86" s="204">
        <f>IF(Acompanhamento4[[#This Row],[ID]]="","",VLOOKUP(Acompanhamento4[[#This Row],[ID]],Plano[],18,FALSE))</f>
        <v>46112</v>
      </c>
      <c r="K86" s="230" t="s">
        <v>1784</v>
      </c>
      <c r="L86" s="238"/>
      <c r="M86" s="237" t="s">
        <v>1777</v>
      </c>
      <c r="N86" s="240"/>
      <c r="O86" s="241"/>
      <c r="P86" s="241"/>
      <c r="Q86" s="242"/>
      <c r="R86" s="203"/>
      <c r="S86" s="203"/>
      <c r="T86" s="203"/>
      <c r="U86" s="243"/>
      <c r="V86" s="244"/>
    </row>
    <row r="87" spans="1:22" s="207" customFormat="1" ht="105" x14ac:dyDescent="0.2">
      <c r="A87" s="205">
        <v>36</v>
      </c>
      <c r="B87" s="226" t="s">
        <v>293</v>
      </c>
      <c r="C87" s="202" t="str">
        <f>IF(Acompanhamento4[[#This Row],[ID]]="","",VLOOKUP(Acompanhamento4[[#This Row],[ID]],Plano[],2,FALSE))</f>
        <v>DSQV</v>
      </c>
      <c r="D87" s="202" t="str">
        <f>IF(Acompanhamento4[[#This Row],[ID]]="","",VLOOKUP(Acompanhamento4[[#This Row],[ID]],Plano[],3,FALSE))</f>
        <v>Aquisição de acessórios ergonômicos - mouse pad, apoio de teclado, apoio de antebraços e apoio de pés (Demanda atualmente atendida pelas ARPPs 2025/04,  2025/042 e 2025/043)</v>
      </c>
      <c r="E87" s="202" t="str">
        <f>IF(Acompanhamento4[[#This Row],[ID]]="","",VLOOKUP(Acompanhamento4[[#This Row],[ID]],Plano[],7,FALSE))</f>
        <v>Pregão</v>
      </c>
      <c r="F87" s="203">
        <f>IF(Acompanhamento4[[#This Row],[ID]]="","",VLOOKUP(Acompanhamento4[[#This Row],[ID]],Plano[],14,FALSE))</f>
        <v>46055</v>
      </c>
      <c r="G87" s="203">
        <f>IF(Acompanhamento4[[#This Row],[ID]]="","",VLOOKUP(Acompanhamento4[[#This Row],[ID]],Plano[],15,FALSE))</f>
        <v>46083</v>
      </c>
      <c r="H87" s="203">
        <f>IF(Acompanhamento4[[#This Row],[ID]]="","",VLOOKUP(Acompanhamento4[[#This Row],[ID]],Plano[],16,FALSE))</f>
        <v>46143</v>
      </c>
      <c r="I87" s="203">
        <f>IF(Acompanhamento4[[#This Row],[ID]]="","",VLOOKUP(Acompanhamento4[[#This Row],[ID]],Plano[],17,FALSE))</f>
        <v>46235</v>
      </c>
      <c r="J87" s="204">
        <f>IF(Acompanhamento4[[#This Row],[ID]]="","",VLOOKUP(Acompanhamento4[[#This Row],[ID]],Plano[],18,FALSE))</f>
        <v>46296</v>
      </c>
      <c r="K87" s="230" t="s">
        <v>1780</v>
      </c>
      <c r="L87" s="238"/>
      <c r="M87" s="237" t="s">
        <v>1777</v>
      </c>
      <c r="N87" s="240"/>
      <c r="O87" s="241"/>
      <c r="P87" s="241"/>
      <c r="Q87" s="242"/>
      <c r="R87" s="203"/>
      <c r="S87" s="203"/>
      <c r="T87" s="203"/>
      <c r="U87" s="243"/>
      <c r="V87" s="244"/>
    </row>
    <row r="88" spans="1:22" s="207" customFormat="1" ht="45" x14ac:dyDescent="0.2">
      <c r="A88" s="205">
        <v>86</v>
      </c>
      <c r="B88" s="226" t="s">
        <v>300</v>
      </c>
      <c r="C88" s="202" t="str">
        <f>IF(Acompanhamento4[[#This Row],[ID]]="","",VLOOKUP(Acompanhamento4[[#This Row],[ID]],Plano[],2,FALSE))</f>
        <v>DSQV</v>
      </c>
      <c r="D88" s="202" t="str">
        <f>IF(Acompanhamento4[[#This Row],[ID]]="","",VLOOKUP(Acompanhamento4[[#This Row],[ID]],Plano[],3,FALSE))</f>
        <v>Aquisição de desfibrilador externo automático - CSI/NIS e DSQV</v>
      </c>
      <c r="E88" s="202" t="str">
        <f>IF(Acompanhamento4[[#This Row],[ID]]="","",VLOOKUP(Acompanhamento4[[#This Row],[ID]],Plano[],7,FALSE))</f>
        <v>Pregão</v>
      </c>
      <c r="F88" s="203">
        <f>IF(Acompanhamento4[[#This Row],[ID]]="","",VLOOKUP(Acompanhamento4[[#This Row],[ID]],Plano[],14,FALSE))</f>
        <v>46146</v>
      </c>
      <c r="G88" s="203">
        <f>IF(Acompanhamento4[[#This Row],[ID]]="","",VLOOKUP(Acompanhamento4[[#This Row],[ID]],Plano[],15,FALSE))</f>
        <v>46177</v>
      </c>
      <c r="H88" s="203">
        <f>IF(Acompanhamento4[[#This Row],[ID]]="","",VLOOKUP(Acompanhamento4[[#This Row],[ID]],Plano[],16,FALSE))</f>
        <v>46207</v>
      </c>
      <c r="I88" s="203">
        <f>IF(Acompanhamento4[[#This Row],[ID]]="","",VLOOKUP(Acompanhamento4[[#This Row],[ID]],Plano[],17,FALSE))</f>
        <v>46238</v>
      </c>
      <c r="J88" s="204">
        <f>IF(Acompanhamento4[[#This Row],[ID]]="","",VLOOKUP(Acompanhamento4[[#This Row],[ID]],Plano[],18,FALSE))</f>
        <v>46330</v>
      </c>
      <c r="K88" s="230" t="s">
        <v>1783</v>
      </c>
      <c r="L88" s="238"/>
      <c r="M88" s="237" t="s">
        <v>1777</v>
      </c>
      <c r="N88" s="240"/>
      <c r="O88" s="241"/>
      <c r="P88" s="241"/>
      <c r="Q88" s="242"/>
      <c r="R88" s="203"/>
      <c r="S88" s="203"/>
      <c r="T88" s="203"/>
      <c r="U88" s="243"/>
      <c r="V88" s="244"/>
    </row>
    <row r="89" spans="1:22" s="207" customFormat="1" ht="60" x14ac:dyDescent="0.2">
      <c r="A89" s="200">
        <v>1</v>
      </c>
      <c r="B89" s="226" t="s">
        <v>303</v>
      </c>
      <c r="C89" s="202" t="str">
        <f>IF(Acompanhamento4[[#This Row],[ID]]="","",VLOOKUP(Acompanhamento4[[#This Row],[ID]],Plano[],2,FALSE))</f>
        <v>DTI</v>
      </c>
      <c r="D89" s="202" t="str">
        <f>IF(Acompanhamento4[[#This Row],[ID]]="","",VLOOKUP(Acompanhamento4[[#This Row],[ID]],Plano[],3,FALSE))</f>
        <v>Contratação de empresa especializada para atender atividades operacionais dos serviços de infraestrutura de TI</v>
      </c>
      <c r="E89" s="202" t="str">
        <f>IF(Acompanhamento4[[#This Row],[ID]]="","",VLOOKUP(Acompanhamento4[[#This Row],[ID]],Plano[],7,FALSE))</f>
        <v>Pregão</v>
      </c>
      <c r="F89" s="203">
        <f>IF(Acompanhamento4[[#This Row],[ID]]="","",VLOOKUP(Acompanhamento4[[#This Row],[ID]],Plano[],14,FALSE))</f>
        <v>44958</v>
      </c>
      <c r="G89" s="203">
        <f>IF(Acompanhamento4[[#This Row],[ID]]="","",VLOOKUP(Acompanhamento4[[#This Row],[ID]],Plano[],15,FALSE))</f>
        <v>45369</v>
      </c>
      <c r="H89" s="203">
        <f>IF(Acompanhamento4[[#This Row],[ID]]="","",VLOOKUP(Acompanhamento4[[#This Row],[ID]],Plano[],16,FALSE))</f>
        <v>46174</v>
      </c>
      <c r="I89" s="203">
        <f>IF(Acompanhamento4[[#This Row],[ID]]="","",VLOOKUP(Acompanhamento4[[#This Row],[ID]],Plano[],17,FALSE))</f>
        <v>46282</v>
      </c>
      <c r="J89" s="204">
        <f>IF(Acompanhamento4[[#This Row],[ID]]="","",VLOOKUP(Acompanhamento4[[#This Row],[ID]],Plano[],18,FALSE))</f>
        <v>46373</v>
      </c>
      <c r="K89" s="230" t="s">
        <v>1780</v>
      </c>
      <c r="L89" s="238"/>
      <c r="M89" s="235" t="s">
        <v>1781</v>
      </c>
      <c r="N89" s="240" t="str">
        <f>IF(Acompanhamento4[[#This Row],[ID]]="","",VLOOKUP(Acompanhamento4[[#This Row],[ID]],Plano[],19,FALSE))</f>
        <v>0013457-94.2022.8.24.0710 (antigo 10483/2018)</v>
      </c>
      <c r="O89" s="241"/>
      <c r="P89" s="241"/>
      <c r="Q89" s="242"/>
      <c r="R89" s="203"/>
      <c r="S89" s="203"/>
      <c r="T89" s="203"/>
      <c r="U89" s="243"/>
      <c r="V89" s="244"/>
    </row>
    <row r="90" spans="1:22" s="207" customFormat="1" ht="45" x14ac:dyDescent="0.2">
      <c r="A90" s="205">
        <v>2</v>
      </c>
      <c r="B90" s="226" t="s">
        <v>309</v>
      </c>
      <c r="C90" s="202" t="str">
        <f>IF(Acompanhamento4[[#This Row],[ID]]="","",VLOOKUP(Acompanhamento4[[#This Row],[ID]],Plano[],2,FALSE))</f>
        <v>DTI</v>
      </c>
      <c r="D90" s="202" t="str">
        <f>IF(Acompanhamento4[[#This Row],[ID]]="","",VLOOKUP(Acompanhamento4[[#This Row],[ID]],Plano[],3,FALSE))</f>
        <v>Contratação de serviços em nuvem na modalidade IaaS - multi cloud</v>
      </c>
      <c r="E90" s="202" t="str">
        <f>IF(Acompanhamento4[[#This Row],[ID]]="","",VLOOKUP(Acompanhamento4[[#This Row],[ID]],Plano[],7,FALSE))</f>
        <v>Dispensa</v>
      </c>
      <c r="F90" s="203">
        <f>IF(Acompanhamento4[[#This Row],[ID]]="","",VLOOKUP(Acompanhamento4[[#This Row],[ID]],Plano[],14,FALSE))</f>
        <v>45198</v>
      </c>
      <c r="G90" s="203">
        <f>IF(Acompanhamento4[[#This Row],[ID]]="","",VLOOKUP(Acompanhamento4[[#This Row],[ID]],Plano[],15,FALSE))</f>
        <v>45362</v>
      </c>
      <c r="H90" s="203">
        <f>IF(Acompanhamento4[[#This Row],[ID]]="","",VLOOKUP(Acompanhamento4[[#This Row],[ID]],Plano[],16,FALSE))</f>
        <v>45365</v>
      </c>
      <c r="I90" s="203">
        <f>IF(Acompanhamento4[[#This Row],[ID]]="","",VLOOKUP(Acompanhamento4[[#This Row],[ID]],Plano[],17,FALSE))</f>
        <v>46081</v>
      </c>
      <c r="J90" s="204">
        <f>IF(Acompanhamento4[[#This Row],[ID]]="","",VLOOKUP(Acompanhamento4[[#This Row],[ID]],Plano[],18,FALSE))</f>
        <v>46170</v>
      </c>
      <c r="K90" s="230" t="s">
        <v>1786</v>
      </c>
      <c r="L90" s="238"/>
      <c r="M90" s="235" t="s">
        <v>1780</v>
      </c>
      <c r="N90" s="240" t="str">
        <f>IF(Acompanhamento4[[#This Row],[ID]]="","",VLOOKUP(Acompanhamento4[[#This Row],[ID]],Plano[],19,FALSE))</f>
        <v>0037533-51.2023.8.24.0710</v>
      </c>
      <c r="O90" s="241"/>
      <c r="P90" s="241"/>
      <c r="Q90" s="242"/>
      <c r="R90" s="203"/>
      <c r="S90" s="203"/>
      <c r="T90" s="203"/>
      <c r="U90" s="243"/>
      <c r="V90" s="244"/>
    </row>
    <row r="91" spans="1:22" s="207" customFormat="1" ht="75" x14ac:dyDescent="0.2">
      <c r="A91" s="200">
        <v>3</v>
      </c>
      <c r="B91" s="226" t="s">
        <v>313</v>
      </c>
      <c r="C91" s="202" t="str">
        <f>IF(Acompanhamento4[[#This Row],[ID]]="","",VLOOKUP(Acompanhamento4[[#This Row],[ID]],Plano[],2,FALSE))</f>
        <v>DTI</v>
      </c>
      <c r="D91" s="202" t="str">
        <f>IF(Acompanhamento4[[#This Row],[ID]]="","",VLOOKUP(Acompanhamento4[[#This Row],[ID]],Plano[],3,FALSE))</f>
        <v>Modernização e ampliação da infraestrutura de servidores de rede e de armazenamento, que suportam o banco de dados do eproc</v>
      </c>
      <c r="E91" s="202" t="str">
        <f>IF(Acompanhamento4[[#This Row],[ID]]="","",VLOOKUP(Acompanhamento4[[#This Row],[ID]],Plano[],7,FALSE))</f>
        <v>Pregão</v>
      </c>
      <c r="F91" s="203">
        <f>IF(Acompanhamento4[[#This Row],[ID]]="","",VLOOKUP(Acompanhamento4[[#This Row],[ID]],Plano[],14,FALSE))</f>
        <v>45231</v>
      </c>
      <c r="G91" s="203">
        <f>IF(Acompanhamento4[[#This Row],[ID]]="","",VLOOKUP(Acompanhamento4[[#This Row],[ID]],Plano[],15,FALSE))</f>
        <v>45322</v>
      </c>
      <c r="H91" s="203">
        <f>IF(Acompanhamento4[[#This Row],[ID]]="","",VLOOKUP(Acompanhamento4[[#This Row],[ID]],Plano[],16,FALSE))</f>
        <v>45323</v>
      </c>
      <c r="I91" s="203">
        <f>IF(Acompanhamento4[[#This Row],[ID]]="","",VLOOKUP(Acompanhamento4[[#This Row],[ID]],Plano[],17,FALSE))</f>
        <v>45968</v>
      </c>
      <c r="J91" s="204">
        <f>IF(Acompanhamento4[[#This Row],[ID]]="","",VLOOKUP(Acompanhamento4[[#This Row],[ID]],Plano[],18,FALSE))</f>
        <v>46066</v>
      </c>
      <c r="K91" s="230" t="s">
        <v>1780</v>
      </c>
      <c r="L91" s="238"/>
      <c r="M91" s="235" t="s">
        <v>1781</v>
      </c>
      <c r="N91" s="240" t="str">
        <f>IF(Acompanhamento4[[#This Row],[ID]]="","",VLOOKUP(Acompanhamento4[[#This Row],[ID]],Plano[],19,FALSE))</f>
        <v>0012879-34.2022.8.24.0710</v>
      </c>
      <c r="O91" s="241"/>
      <c r="P91" s="241"/>
      <c r="Q91" s="242"/>
      <c r="R91" s="203"/>
      <c r="S91" s="203"/>
      <c r="T91" s="203"/>
      <c r="U91" s="243"/>
      <c r="V91" s="244"/>
    </row>
    <row r="92" spans="1:22" s="207" customFormat="1" ht="105" x14ac:dyDescent="0.2">
      <c r="A92" s="205">
        <v>4</v>
      </c>
      <c r="B92" s="226" t="s">
        <v>318</v>
      </c>
      <c r="C92" s="202" t="str">
        <f>IF(Acompanhamento4[[#This Row],[ID]]="","",VLOOKUP(Acompanhamento4[[#This Row],[ID]],Plano[],2,FALSE))</f>
        <v>DTI</v>
      </c>
      <c r="D92" s="202" t="str">
        <f>IF(Acompanhamento4[[#This Row],[ID]]="","",VLOOKUP(Acompanhamento4[[#This Row],[ID]],Plano[],3,FALSE))</f>
        <v>Aquisição de peças e insumos para manutenção preventiva, corretiva e atualização tecnológica em equipamentos fora do prazo de garantia do parque tecnológico do Poder Judiciário de Santa Catarina.</v>
      </c>
      <c r="E92" s="202" t="str">
        <f>IF(Acompanhamento4[[#This Row],[ID]]="","",VLOOKUP(Acompanhamento4[[#This Row],[ID]],Plano[],7,FALSE))</f>
        <v>Pregão</v>
      </c>
      <c r="F92" s="203">
        <f>IF(Acompanhamento4[[#This Row],[ID]]="","",VLOOKUP(Acompanhamento4[[#This Row],[ID]],Plano[],14,FALSE))</f>
        <v>46083</v>
      </c>
      <c r="G92" s="203">
        <f>IF(Acompanhamento4[[#This Row],[ID]]="","",VLOOKUP(Acompanhamento4[[#This Row],[ID]],Plano[],15,FALSE))</f>
        <v>46142</v>
      </c>
      <c r="H92" s="203">
        <f>IF(Acompanhamento4[[#This Row],[ID]]="","",VLOOKUP(Acompanhamento4[[#This Row],[ID]],Plano[],16,FALSE))</f>
        <v>46146</v>
      </c>
      <c r="I92" s="203">
        <f>IF(Acompanhamento4[[#This Row],[ID]]="","",VLOOKUP(Acompanhamento4[[#This Row],[ID]],Plano[],17,FALSE))</f>
        <v>46203</v>
      </c>
      <c r="J92" s="204">
        <f>IF(Acompanhamento4[[#This Row],[ID]]="","",VLOOKUP(Acompanhamento4[[#This Row],[ID]],Plano[],18,FALSE))</f>
        <v>46295</v>
      </c>
      <c r="K92" s="230" t="s">
        <v>1782</v>
      </c>
      <c r="L92" s="238"/>
      <c r="M92" s="237" t="s">
        <v>1777</v>
      </c>
      <c r="N92" s="240"/>
      <c r="O92" s="241"/>
      <c r="P92" s="241"/>
      <c r="Q92" s="242"/>
      <c r="R92" s="203"/>
      <c r="S92" s="203"/>
      <c r="T92" s="203"/>
      <c r="U92" s="243"/>
      <c r="V92" s="244"/>
    </row>
    <row r="93" spans="1:22" s="207" customFormat="1" ht="135" x14ac:dyDescent="0.2">
      <c r="A93" s="200">
        <v>5</v>
      </c>
      <c r="B93" s="226" t="s">
        <v>323</v>
      </c>
      <c r="C93" s="202" t="str">
        <f>IF(Acompanhamento4[[#This Row],[ID]]="","",VLOOKUP(Acompanhamento4[[#This Row],[ID]],Plano[],2,FALSE))</f>
        <v>DTI</v>
      </c>
      <c r="D93" s="202" t="str">
        <f>IF(Acompanhamento4[[#This Row],[ID]]="","",VLOOKUP(Acompanhamento4[[#This Row],[ID]],Plano[],3,FALSE))</f>
        <v>Contratação de prestação de serviços continuados de subscrição de licenças de uso do software "Autodesk Architecture, Engineering and Construction Collection" (AEC Collection) e assinatura do Autodesk BIM 360 Docs usuário nomeado standard</v>
      </c>
      <c r="E93" s="202" t="str">
        <f>IF(Acompanhamento4[[#This Row],[ID]]="","",VLOOKUP(Acompanhamento4[[#This Row],[ID]],Plano[],7,FALSE))</f>
        <v>Pregão</v>
      </c>
      <c r="F93" s="203">
        <f>IF(Acompanhamento4[[#This Row],[ID]]="","",VLOOKUP(Acompanhamento4[[#This Row],[ID]],Plano[],14,FALSE))</f>
        <v>46083</v>
      </c>
      <c r="G93" s="203">
        <f>IF(Acompanhamento4[[#This Row],[ID]]="","",VLOOKUP(Acompanhamento4[[#This Row],[ID]],Plano[],15,FALSE))</f>
        <v>46142</v>
      </c>
      <c r="H93" s="203">
        <f>IF(Acompanhamento4[[#This Row],[ID]]="","",VLOOKUP(Acompanhamento4[[#This Row],[ID]],Plano[],16,FALSE))</f>
        <v>46146</v>
      </c>
      <c r="I93" s="203">
        <f>IF(Acompanhamento4[[#This Row],[ID]]="","",VLOOKUP(Acompanhamento4[[#This Row],[ID]],Plano[],17,FALSE))</f>
        <v>46220</v>
      </c>
      <c r="J93" s="204">
        <f>IF(Acompanhamento4[[#This Row],[ID]]="","",VLOOKUP(Acompanhamento4[[#This Row],[ID]],Plano[],18,FALSE))</f>
        <v>46312</v>
      </c>
      <c r="K93" s="230" t="s">
        <v>1778</v>
      </c>
      <c r="L93" s="238"/>
      <c r="M93" s="237" t="s">
        <v>1777</v>
      </c>
      <c r="N93" s="240"/>
      <c r="O93" s="241"/>
      <c r="P93" s="241"/>
      <c r="Q93" s="242"/>
      <c r="R93" s="203"/>
      <c r="S93" s="203"/>
      <c r="T93" s="203"/>
      <c r="U93" s="243"/>
      <c r="V93" s="244"/>
    </row>
    <row r="94" spans="1:22" s="207" customFormat="1" ht="105" x14ac:dyDescent="0.2">
      <c r="A94" s="205">
        <v>6</v>
      </c>
      <c r="B94" s="226" t="s">
        <v>327</v>
      </c>
      <c r="C94" s="202" t="str">
        <f>IF(Acompanhamento4[[#This Row],[ID]]="","",VLOOKUP(Acompanhamento4[[#This Row],[ID]],Plano[],2,FALSE))</f>
        <v>DTI</v>
      </c>
      <c r="D94" s="202" t="str">
        <f>IF(Acompanhamento4[[#This Row],[ID]]="","",VLOOKUP(Acompanhamento4[[#This Row],[ID]],Plano[],3,FALSE))</f>
        <v>Contratação de plataforma, no modelo Software as a Service (SaaS), de conteúdos educacionais para conscientização e treinamento em segurança da informação e proteção de dados pessoais.</v>
      </c>
      <c r="E94" s="202" t="str">
        <f>IF(Acompanhamento4[[#This Row],[ID]]="","",VLOOKUP(Acompanhamento4[[#This Row],[ID]],Plano[],7,FALSE))</f>
        <v>Pregão</v>
      </c>
      <c r="F94" s="203">
        <f>IF(Acompanhamento4[[#This Row],[ID]]="","",VLOOKUP(Acompanhamento4[[#This Row],[ID]],Plano[],14,FALSE))</f>
        <v>46076</v>
      </c>
      <c r="G94" s="203">
        <f>IF(Acompanhamento4[[#This Row],[ID]]="","",VLOOKUP(Acompanhamento4[[#This Row],[ID]],Plano[],15,FALSE))</f>
        <v>46142</v>
      </c>
      <c r="H94" s="203">
        <f>IF(Acompanhamento4[[#This Row],[ID]]="","",VLOOKUP(Acompanhamento4[[#This Row],[ID]],Plano[],16,FALSE))</f>
        <v>46143</v>
      </c>
      <c r="I94" s="203">
        <f>IF(Acompanhamento4[[#This Row],[ID]]="","",VLOOKUP(Acompanhamento4[[#This Row],[ID]],Plano[],17,FALSE))</f>
        <v>46203</v>
      </c>
      <c r="J94" s="204">
        <f>IF(Acompanhamento4[[#This Row],[ID]]="","",VLOOKUP(Acompanhamento4[[#This Row],[ID]],Plano[],18,FALSE))</f>
        <v>46295</v>
      </c>
      <c r="K94" s="230" t="s">
        <v>1780</v>
      </c>
      <c r="L94" s="238"/>
      <c r="M94" s="237" t="s">
        <v>1777</v>
      </c>
      <c r="N94" s="240"/>
      <c r="O94" s="241"/>
      <c r="P94" s="241"/>
      <c r="Q94" s="242"/>
      <c r="R94" s="203"/>
      <c r="S94" s="203"/>
      <c r="T94" s="203"/>
      <c r="U94" s="243"/>
      <c r="V94" s="244"/>
    </row>
    <row r="95" spans="1:22" s="207" customFormat="1" ht="60" x14ac:dyDescent="0.2">
      <c r="A95" s="200">
        <v>7</v>
      </c>
      <c r="B95" s="226" t="s">
        <v>331</v>
      </c>
      <c r="C95" s="202" t="str">
        <f>IF(Acompanhamento4[[#This Row],[ID]]="","",VLOOKUP(Acompanhamento4[[#This Row],[ID]],Plano[],2,FALSE))</f>
        <v>DTI</v>
      </c>
      <c r="D95" s="202" t="str">
        <f>IF(Acompanhamento4[[#This Row],[ID]]="","",VLOOKUP(Acompanhamento4[[#This Row],[ID]],Plano[],3,FALSE))</f>
        <v>Serviços de suporte e manutenção de solução computacional hiperconvergente Dell VXRAIL</v>
      </c>
      <c r="E95" s="202" t="str">
        <f>IF(Acompanhamento4[[#This Row],[ID]]="","",VLOOKUP(Acompanhamento4[[#This Row],[ID]],Plano[],7,FALSE))</f>
        <v>Pregão</v>
      </c>
      <c r="F95" s="203">
        <f>IF(Acompanhamento4[[#This Row],[ID]]="","",VLOOKUP(Acompanhamento4[[#This Row],[ID]],Plano[],14,FALSE))</f>
        <v>45962</v>
      </c>
      <c r="G95" s="203">
        <f>IF(Acompanhamento4[[#This Row],[ID]]="","",VLOOKUP(Acompanhamento4[[#This Row],[ID]],Plano[],15,FALSE))</f>
        <v>46112</v>
      </c>
      <c r="H95" s="203">
        <f>IF(Acompanhamento4[[#This Row],[ID]]="","",VLOOKUP(Acompanhamento4[[#This Row],[ID]],Plano[],16,FALSE))</f>
        <v>46113</v>
      </c>
      <c r="I95" s="203">
        <f>IF(Acompanhamento4[[#This Row],[ID]]="","",VLOOKUP(Acompanhamento4[[#This Row],[ID]],Plano[],17,FALSE))</f>
        <v>46234</v>
      </c>
      <c r="J95" s="204">
        <f>IF(Acompanhamento4[[#This Row],[ID]]="","",VLOOKUP(Acompanhamento4[[#This Row],[ID]],Plano[],18,FALSE))</f>
        <v>46326</v>
      </c>
      <c r="K95" s="230" t="s">
        <v>1779</v>
      </c>
      <c r="L95" s="238"/>
      <c r="M95" s="235" t="s">
        <v>1782</v>
      </c>
      <c r="N95" s="240"/>
      <c r="O95" s="241"/>
      <c r="P95" s="241"/>
      <c r="Q95" s="242"/>
      <c r="R95" s="203"/>
      <c r="S95" s="203"/>
      <c r="T95" s="203"/>
      <c r="U95" s="243"/>
      <c r="V95" s="244"/>
    </row>
    <row r="96" spans="1:22" s="207" customFormat="1" ht="30" x14ac:dyDescent="0.2">
      <c r="A96" s="205">
        <v>8</v>
      </c>
      <c r="B96" s="226" t="s">
        <v>335</v>
      </c>
      <c r="C96" s="202" t="str">
        <f>IF(Acompanhamento4[[#This Row],[ID]]="","",VLOOKUP(Acompanhamento4[[#This Row],[ID]],Plano[],2,FALSE))</f>
        <v>DTI</v>
      </c>
      <c r="D96" s="202" t="str">
        <f>IF(Acompanhamento4[[#This Row],[ID]]="","",VLOOKUP(Acompanhamento4[[#This Row],[ID]],Plano[],3,FALSE))</f>
        <v>Serviço de DNS em nuvem com proteção anti-DDoS</v>
      </c>
      <c r="E96" s="202" t="str">
        <f>IF(Acompanhamento4[[#This Row],[ID]]="","",VLOOKUP(Acompanhamento4[[#This Row],[ID]],Plano[],7,FALSE))</f>
        <v>Pregão</v>
      </c>
      <c r="F96" s="203">
        <f>IF(Acompanhamento4[[#This Row],[ID]]="","",VLOOKUP(Acompanhamento4[[#This Row],[ID]],Plano[],14,FALSE))</f>
        <v>46054</v>
      </c>
      <c r="G96" s="203">
        <f>IF(Acompanhamento4[[#This Row],[ID]]="","",VLOOKUP(Acompanhamento4[[#This Row],[ID]],Plano[],15,FALSE))</f>
        <v>46173</v>
      </c>
      <c r="H96" s="203">
        <f>IF(Acompanhamento4[[#This Row],[ID]]="","",VLOOKUP(Acompanhamento4[[#This Row],[ID]],Plano[],16,FALSE))</f>
        <v>46174</v>
      </c>
      <c r="I96" s="203">
        <f>IF(Acompanhamento4[[#This Row],[ID]]="","",VLOOKUP(Acompanhamento4[[#This Row],[ID]],Plano[],17,FALSE))</f>
        <v>46234</v>
      </c>
      <c r="J96" s="204">
        <f>IF(Acompanhamento4[[#This Row],[ID]]="","",VLOOKUP(Acompanhamento4[[#This Row],[ID]],Plano[],18,FALSE))</f>
        <v>46326</v>
      </c>
      <c r="K96" s="230" t="s">
        <v>1782</v>
      </c>
      <c r="L96" s="238"/>
      <c r="M96" s="235" t="s">
        <v>1786</v>
      </c>
      <c r="N96" s="240"/>
      <c r="O96" s="241"/>
      <c r="P96" s="241"/>
      <c r="Q96" s="242"/>
      <c r="R96" s="203"/>
      <c r="S96" s="203"/>
      <c r="T96" s="203"/>
      <c r="U96" s="243"/>
      <c r="V96" s="244"/>
    </row>
    <row r="97" spans="1:22" s="207" customFormat="1" ht="30" x14ac:dyDescent="0.2">
      <c r="A97" s="200">
        <v>9</v>
      </c>
      <c r="B97" s="226" t="s">
        <v>339</v>
      </c>
      <c r="C97" s="202" t="str">
        <f>IF(Acompanhamento4[[#This Row],[ID]]="","",VLOOKUP(Acompanhamento4[[#This Row],[ID]],Plano[],2,FALSE))</f>
        <v>DTI</v>
      </c>
      <c r="D97" s="202" t="str">
        <f>IF(Acompanhamento4[[#This Row],[ID]]="","",VLOOKUP(Acompanhamento4[[#This Row],[ID]],Plano[],3,FALSE))</f>
        <v>Contratação para ampliação da solução de visibilidade de rede</v>
      </c>
      <c r="E97" s="202" t="str">
        <f>IF(Acompanhamento4[[#This Row],[ID]]="","",VLOOKUP(Acompanhamento4[[#This Row],[ID]],Plano[],7,FALSE))</f>
        <v>Pregão</v>
      </c>
      <c r="F97" s="203">
        <f>IF(Acompanhamento4[[#This Row],[ID]]="","",VLOOKUP(Acompanhamento4[[#This Row],[ID]],Plano[],14,FALSE))</f>
        <v>46082</v>
      </c>
      <c r="G97" s="203">
        <f>IF(Acompanhamento4[[#This Row],[ID]]="","",VLOOKUP(Acompanhamento4[[#This Row],[ID]],Plano[],15,FALSE))</f>
        <v>46168</v>
      </c>
      <c r="H97" s="203">
        <f>IF(Acompanhamento4[[#This Row],[ID]]="","",VLOOKUP(Acompanhamento4[[#This Row],[ID]],Plano[],16,FALSE))</f>
        <v>46169</v>
      </c>
      <c r="I97" s="203">
        <f>IF(Acompanhamento4[[#This Row],[ID]]="","",VLOOKUP(Acompanhamento4[[#This Row],[ID]],Plano[],17,FALSE))</f>
        <v>46234</v>
      </c>
      <c r="J97" s="204">
        <f>IF(Acompanhamento4[[#This Row],[ID]]="","",VLOOKUP(Acompanhamento4[[#This Row],[ID]],Plano[],18,FALSE))</f>
        <v>46325</v>
      </c>
      <c r="K97" s="230" t="s">
        <v>1783</v>
      </c>
      <c r="L97" s="238"/>
      <c r="M97" s="235" t="s">
        <v>1780</v>
      </c>
      <c r="N97" s="240"/>
      <c r="O97" s="241"/>
      <c r="P97" s="241"/>
      <c r="Q97" s="242"/>
      <c r="R97" s="203"/>
      <c r="S97" s="203"/>
      <c r="T97" s="203"/>
      <c r="U97" s="243"/>
      <c r="V97" s="244"/>
    </row>
    <row r="98" spans="1:22" s="207" customFormat="1" ht="90" x14ac:dyDescent="0.2">
      <c r="A98" s="205">
        <v>10</v>
      </c>
      <c r="B98" s="226" t="s">
        <v>343</v>
      </c>
      <c r="C98" s="202" t="str">
        <f>IF(Acompanhamento4[[#This Row],[ID]]="","",VLOOKUP(Acompanhamento4[[#This Row],[ID]],Plano[],2,FALSE))</f>
        <v>DTI</v>
      </c>
      <c r="D98" s="202" t="str">
        <f>IF(Acompanhamento4[[#This Row],[ID]]="","",VLOOKUP(Acompanhamento4[[#This Row],[ID]],Plano[],3,FALSE))</f>
        <v>Aquisição de computadores portáteis - laptops/notebooks - para renovação do parque tecnológico do PJSC e atendimento de diversas áreas do TJSC</v>
      </c>
      <c r="E98" s="202" t="str">
        <f>IF(Acompanhamento4[[#This Row],[ID]]="","",VLOOKUP(Acompanhamento4[[#This Row],[ID]],Plano[],7,FALSE))</f>
        <v>Pregão</v>
      </c>
      <c r="F98" s="203">
        <f>IF(Acompanhamento4[[#This Row],[ID]]="","",VLOOKUP(Acompanhamento4[[#This Row],[ID]],Plano[],14,FALSE))</f>
        <v>45717</v>
      </c>
      <c r="G98" s="203">
        <f>IF(Acompanhamento4[[#This Row],[ID]]="","",VLOOKUP(Acompanhamento4[[#This Row],[ID]],Plano[],15,FALSE))</f>
        <v>45777</v>
      </c>
      <c r="H98" s="203">
        <f>IF(Acompanhamento4[[#This Row],[ID]]="","",VLOOKUP(Acompanhamento4[[#This Row],[ID]],Plano[],16,FALSE))</f>
        <v>45787</v>
      </c>
      <c r="I98" s="203">
        <f>IF(Acompanhamento4[[#This Row],[ID]]="","",VLOOKUP(Acompanhamento4[[#This Row],[ID]],Plano[],17,FALSE))</f>
        <v>45943</v>
      </c>
      <c r="J98" s="204">
        <f>IF(Acompanhamento4[[#This Row],[ID]]="","",VLOOKUP(Acompanhamento4[[#This Row],[ID]],Plano[],18,FALSE))</f>
        <v>46052</v>
      </c>
      <c r="K98" s="230" t="s">
        <v>1779</v>
      </c>
      <c r="L98" s="238"/>
      <c r="M98" s="235" t="s">
        <v>1783</v>
      </c>
      <c r="N98" s="240" t="str">
        <f>IF(Acompanhamento4[[#This Row],[ID]]="","",VLOOKUP(Acompanhamento4[[#This Row],[ID]],Plano[],19,FALSE))</f>
        <v>024746-19.2025.8.24.0710</v>
      </c>
      <c r="O98" s="241"/>
      <c r="P98" s="241"/>
      <c r="Q98" s="242"/>
      <c r="R98" s="203"/>
      <c r="S98" s="203"/>
      <c r="T98" s="203"/>
      <c r="U98" s="243"/>
      <c r="V98" s="244"/>
    </row>
    <row r="99" spans="1:22" s="207" customFormat="1" ht="60" x14ac:dyDescent="0.2">
      <c r="A99" s="200">
        <v>11</v>
      </c>
      <c r="B99" s="226" t="s">
        <v>347</v>
      </c>
      <c r="C99" s="202" t="str">
        <f>IF(Acompanhamento4[[#This Row],[ID]]="","",VLOOKUP(Acompanhamento4[[#This Row],[ID]],Plano[],2,FALSE))</f>
        <v>DTI</v>
      </c>
      <c r="D99" s="202" t="str">
        <f>IF(Acompanhamento4[[#This Row],[ID]]="","",VLOOKUP(Acompanhamento4[[#This Row],[ID]],Plano[],3,FALSE))</f>
        <v>Solução para digitalização de documentos históricos  para a Diretoria de Gestão Documental e Memória do TJSC</v>
      </c>
      <c r="E99" s="202" t="str">
        <f>IF(Acompanhamento4[[#This Row],[ID]]="","",VLOOKUP(Acompanhamento4[[#This Row],[ID]],Plano[],7,FALSE))</f>
        <v>Inexigibilidade</v>
      </c>
      <c r="F99" s="203">
        <f>IF(Acompanhamento4[[#This Row],[ID]]="","",VLOOKUP(Acompanhamento4[[#This Row],[ID]],Plano[],14,FALSE))</f>
        <v>46083</v>
      </c>
      <c r="G99" s="203">
        <f>IF(Acompanhamento4[[#This Row],[ID]]="","",VLOOKUP(Acompanhamento4[[#This Row],[ID]],Plano[],15,FALSE))</f>
        <v>46146</v>
      </c>
      <c r="H99" s="203">
        <f>IF(Acompanhamento4[[#This Row],[ID]]="","",VLOOKUP(Acompanhamento4[[#This Row],[ID]],Plano[],16,FALSE))</f>
        <v>46147</v>
      </c>
      <c r="I99" s="203">
        <f>IF(Acompanhamento4[[#This Row],[ID]]="","",VLOOKUP(Acompanhamento4[[#This Row],[ID]],Plano[],17,FALSE))</f>
        <v>46213</v>
      </c>
      <c r="J99" s="204">
        <f>IF(Acompanhamento4[[#This Row],[ID]]="","",VLOOKUP(Acompanhamento4[[#This Row],[ID]],Plano[],18,FALSE))</f>
        <v>46311</v>
      </c>
      <c r="K99" s="230" t="s">
        <v>1787</v>
      </c>
      <c r="L99" s="238"/>
      <c r="M99" s="237" t="s">
        <v>1777</v>
      </c>
      <c r="N99" s="240"/>
      <c r="O99" s="241"/>
      <c r="P99" s="241"/>
      <c r="Q99" s="242"/>
      <c r="R99" s="203"/>
      <c r="S99" s="203"/>
      <c r="T99" s="203"/>
      <c r="U99" s="243"/>
      <c r="V99" s="244"/>
    </row>
    <row r="100" spans="1:22" s="207" customFormat="1" ht="75" x14ac:dyDescent="0.2">
      <c r="A100" s="205">
        <v>12</v>
      </c>
      <c r="B100" s="226" t="s">
        <v>350</v>
      </c>
      <c r="C100" s="202" t="str">
        <f>IF(Acompanhamento4[[#This Row],[ID]]="","",VLOOKUP(Acompanhamento4[[#This Row],[ID]],Plano[],2,FALSE))</f>
        <v>DTI</v>
      </c>
      <c r="D100" s="202" t="str">
        <f>IF(Acompanhamento4[[#This Row],[ID]]="","",VLOOKUP(Acompanhamento4[[#This Row],[ID]],Plano[],3,FALSE))</f>
        <v>Serviços de atualização, manutenção e suporte do Sistema Pergamum relativo aos módulos de biblioteca, museu e arquivo.</v>
      </c>
      <c r="E100" s="202" t="str">
        <f>IF(Acompanhamento4[[#This Row],[ID]]="","",VLOOKUP(Acompanhamento4[[#This Row],[ID]],Plano[],7,FALSE))</f>
        <v>Inexigibilidade</v>
      </c>
      <c r="F100" s="203">
        <f>IF(Acompanhamento4[[#This Row],[ID]]="","",VLOOKUP(Acompanhamento4[[#This Row],[ID]],Plano[],14,FALSE))</f>
        <v>45779</v>
      </c>
      <c r="G100" s="203">
        <f>IF(Acompanhamento4[[#This Row],[ID]]="","",VLOOKUP(Acompanhamento4[[#This Row],[ID]],Plano[],15,FALSE))</f>
        <v>45839</v>
      </c>
      <c r="H100" s="203">
        <f>IF(Acompanhamento4[[#This Row],[ID]]="","",VLOOKUP(Acompanhamento4[[#This Row],[ID]],Plano[],16,FALSE))</f>
        <v>45840</v>
      </c>
      <c r="I100" s="203">
        <f>IF(Acompanhamento4[[#This Row],[ID]]="","",VLOOKUP(Acompanhamento4[[#This Row],[ID]],Plano[],17,FALSE))</f>
        <v>45931</v>
      </c>
      <c r="J100" s="204">
        <f>IF(Acompanhamento4[[#This Row],[ID]]="","",VLOOKUP(Acompanhamento4[[#This Row],[ID]],Plano[],18,FALSE))</f>
        <v>46042</v>
      </c>
      <c r="K100" s="230" t="s">
        <v>1784</v>
      </c>
      <c r="L100" s="238"/>
      <c r="M100" s="237" t="s">
        <v>1777</v>
      </c>
      <c r="N100" s="240" t="str">
        <f>IF(Acompanhamento4[[#This Row],[ID]]="","",VLOOKUP(Acompanhamento4[[#This Row],[ID]],Plano[],19,FALSE))</f>
        <v>0039076-21.2025.8.24.0710</v>
      </c>
      <c r="O100" s="241"/>
      <c r="P100" s="241"/>
      <c r="Q100" s="242"/>
      <c r="R100" s="203"/>
      <c r="S100" s="203"/>
      <c r="T100" s="203"/>
      <c r="U100" s="243"/>
      <c r="V100" s="244"/>
    </row>
    <row r="101" spans="1:22" s="207" customFormat="1" ht="30" x14ac:dyDescent="0.2">
      <c r="A101" s="200">
        <v>13</v>
      </c>
      <c r="B101" s="226" t="s">
        <v>356</v>
      </c>
      <c r="C101" s="202" t="str">
        <f>IF(Acompanhamento4[[#This Row],[ID]]="","",VLOOKUP(Acompanhamento4[[#This Row],[ID]],Plano[],2,FALSE))</f>
        <v>DTI</v>
      </c>
      <c r="D101" s="202" t="str">
        <f>IF(Acompanhamento4[[#This Row],[ID]]="","",VLOOKUP(Acompanhamento4[[#This Row],[ID]],Plano[],3,FALSE))</f>
        <v>Contratação de solução de suporte exclusivo Microsoft</v>
      </c>
      <c r="E101" s="202" t="str">
        <f>IF(Acompanhamento4[[#This Row],[ID]]="","",VLOOKUP(Acompanhamento4[[#This Row],[ID]],Plano[],7,FALSE))</f>
        <v>Inexigibilidade</v>
      </c>
      <c r="F101" s="203">
        <f>IF(Acompanhamento4[[#This Row],[ID]]="","",VLOOKUP(Acompanhamento4[[#This Row],[ID]],Plano[],14,FALSE))</f>
        <v>46034</v>
      </c>
      <c r="G101" s="203">
        <f>IF(Acompanhamento4[[#This Row],[ID]]="","",VLOOKUP(Acompanhamento4[[#This Row],[ID]],Plano[],15,FALSE))</f>
        <v>46080</v>
      </c>
      <c r="H101" s="203">
        <f>IF(Acompanhamento4[[#This Row],[ID]]="","",VLOOKUP(Acompanhamento4[[#This Row],[ID]],Plano[],16,FALSE))</f>
        <v>46083</v>
      </c>
      <c r="I101" s="203">
        <f>IF(Acompanhamento4[[#This Row],[ID]]="","",VLOOKUP(Acompanhamento4[[#This Row],[ID]],Plano[],17,FALSE))</f>
        <v>46142</v>
      </c>
      <c r="J101" s="204">
        <f>IF(Acompanhamento4[[#This Row],[ID]]="","",VLOOKUP(Acompanhamento4[[#This Row],[ID]],Plano[],18,FALSE))</f>
        <v>46203</v>
      </c>
      <c r="K101" s="230" t="s">
        <v>1786</v>
      </c>
      <c r="L101" s="238"/>
      <c r="M101" s="235" t="s">
        <v>1782</v>
      </c>
      <c r="N101" s="240"/>
      <c r="O101" s="241"/>
      <c r="P101" s="241"/>
      <c r="Q101" s="242"/>
      <c r="R101" s="203"/>
      <c r="S101" s="203"/>
      <c r="T101" s="203"/>
      <c r="U101" s="243"/>
      <c r="V101" s="244"/>
    </row>
    <row r="102" spans="1:22" s="207" customFormat="1" ht="60" x14ac:dyDescent="0.2">
      <c r="A102" s="205">
        <v>14</v>
      </c>
      <c r="B102" s="226" t="s">
        <v>360</v>
      </c>
      <c r="C102" s="202" t="str">
        <f>IF(Acompanhamento4[[#This Row],[ID]]="","",VLOOKUP(Acompanhamento4[[#This Row],[ID]],Plano[],2,FALSE))</f>
        <v>DTI</v>
      </c>
      <c r="D102" s="202" t="str">
        <f>IF(Acompanhamento4[[#This Row],[ID]]="","",VLOOKUP(Acompanhamento4[[#This Row],[ID]],Plano[],3,FALSE))</f>
        <v>Aquisição de licenças do software Adobe Creative Cloud, Adobe Acrobat, Adobe Stock e Articulate 360</v>
      </c>
      <c r="E102" s="202" t="str">
        <f>IF(Acompanhamento4[[#This Row],[ID]]="","",VLOOKUP(Acompanhamento4[[#This Row],[ID]],Plano[],7,FALSE))</f>
        <v>Pregão</v>
      </c>
      <c r="F102" s="203">
        <f>IF(Acompanhamento4[[#This Row],[ID]]="","",VLOOKUP(Acompanhamento4[[#This Row],[ID]],Plano[],14,FALSE))</f>
        <v>46029</v>
      </c>
      <c r="G102" s="203">
        <f>IF(Acompanhamento4[[#This Row],[ID]]="","",VLOOKUP(Acompanhamento4[[#This Row],[ID]],Plano[],15,FALSE))</f>
        <v>46062</v>
      </c>
      <c r="H102" s="203">
        <f>IF(Acompanhamento4[[#This Row],[ID]]="","",VLOOKUP(Acompanhamento4[[#This Row],[ID]],Plano[],16,FALSE))</f>
        <v>46063</v>
      </c>
      <c r="I102" s="203">
        <f>IF(Acompanhamento4[[#This Row],[ID]]="","",VLOOKUP(Acompanhamento4[[#This Row],[ID]],Plano[],17,FALSE))</f>
        <v>46080</v>
      </c>
      <c r="J102" s="204">
        <f>IF(Acompanhamento4[[#This Row],[ID]]="","",VLOOKUP(Acompanhamento4[[#This Row],[ID]],Plano[],18,FALSE))</f>
        <v>46172</v>
      </c>
      <c r="K102" s="230" t="s">
        <v>1779</v>
      </c>
      <c r="L102" s="238"/>
      <c r="M102" s="237" t="s">
        <v>1777</v>
      </c>
      <c r="N102" s="240"/>
      <c r="O102" s="241"/>
      <c r="P102" s="241"/>
      <c r="Q102" s="242"/>
      <c r="R102" s="203"/>
      <c r="S102" s="203"/>
      <c r="T102" s="203"/>
      <c r="U102" s="243"/>
      <c r="V102" s="244"/>
    </row>
    <row r="103" spans="1:22" s="207" customFormat="1" ht="75" x14ac:dyDescent="0.2">
      <c r="A103" s="200">
        <v>15</v>
      </c>
      <c r="B103" s="226" t="s">
        <v>363</v>
      </c>
      <c r="C103" s="202" t="str">
        <f>IF(Acompanhamento4[[#This Row],[ID]]="","",VLOOKUP(Acompanhamento4[[#This Row],[ID]],Plano[],2,FALSE))</f>
        <v>DTI</v>
      </c>
      <c r="D103" s="202" t="str">
        <f>IF(Acompanhamento4[[#This Row],[ID]]="","",VLOOKUP(Acompanhamento4[[#This Row],[ID]],Plano[],3,FALSE))</f>
        <v>Contratação de solução PAM - Privileged Access Management para melhoria na gestão de credenciais de acesso (acesso privilegiado)</v>
      </c>
      <c r="E103" s="202" t="str">
        <f>IF(Acompanhamento4[[#This Row],[ID]]="","",VLOOKUP(Acompanhamento4[[#This Row],[ID]],Plano[],7,FALSE))</f>
        <v>Pregão</v>
      </c>
      <c r="F103" s="203">
        <f>IF(Acompanhamento4[[#This Row],[ID]]="","",VLOOKUP(Acompanhamento4[[#This Row],[ID]],Plano[],14,FALSE))</f>
        <v>46174</v>
      </c>
      <c r="G103" s="203">
        <f>IF(Acompanhamento4[[#This Row],[ID]]="","",VLOOKUP(Acompanhamento4[[#This Row],[ID]],Plano[],15,FALSE))</f>
        <v>46204</v>
      </c>
      <c r="H103" s="203">
        <f>IF(Acompanhamento4[[#This Row],[ID]]="","",VLOOKUP(Acompanhamento4[[#This Row],[ID]],Plano[],16,FALSE))</f>
        <v>46205</v>
      </c>
      <c r="I103" s="203">
        <f>IF(Acompanhamento4[[#This Row],[ID]]="","",VLOOKUP(Acompanhamento4[[#This Row],[ID]],Plano[],17,FALSE))</f>
        <v>46283</v>
      </c>
      <c r="J103" s="204">
        <f>IF(Acompanhamento4[[#This Row],[ID]]="","",VLOOKUP(Acompanhamento4[[#This Row],[ID]],Plano[],18,FALSE))</f>
        <v>46375</v>
      </c>
      <c r="K103" s="230" t="s">
        <v>1783</v>
      </c>
      <c r="L103" s="238"/>
      <c r="M103" s="235" t="s">
        <v>1781</v>
      </c>
      <c r="N103" s="240"/>
      <c r="O103" s="241"/>
      <c r="P103" s="241"/>
      <c r="Q103" s="242"/>
      <c r="R103" s="203"/>
      <c r="S103" s="203"/>
      <c r="T103" s="203"/>
      <c r="U103" s="243"/>
      <c r="V103" s="244"/>
    </row>
    <row r="104" spans="1:22" s="207" customFormat="1" ht="150" x14ac:dyDescent="0.2">
      <c r="A104" s="205">
        <v>16</v>
      </c>
      <c r="B104" s="226" t="s">
        <v>367</v>
      </c>
      <c r="C104" s="202" t="str">
        <f>IF(Acompanhamento4[[#This Row],[ID]]="","",VLOOKUP(Acompanhamento4[[#This Row],[ID]],Plano[],2,FALSE))</f>
        <v>DTI</v>
      </c>
      <c r="D104" s="202" t="str">
        <f>IF(Acompanhamento4[[#This Row],[ID]]="","",VLOOKUP(Acompanhamento4[[#This Row],[ID]],Plano[],3,FALSE))</f>
        <v>Contratação de serviço de gerência da infraestrutura de rede (NOC) que compõe a rede SD-WAN do PJSC, com atividades de monitoramento, configuração e suporte ao atendimento de incidentes dos usuários e de serviços/aplicações suportados pela infraestrutura SD-WAN</v>
      </c>
      <c r="E104" s="202" t="str">
        <f>IF(Acompanhamento4[[#This Row],[ID]]="","",VLOOKUP(Acompanhamento4[[#This Row],[ID]],Plano[],7,FALSE))</f>
        <v>Pregão</v>
      </c>
      <c r="F104" s="203">
        <f>IF(Acompanhamento4[[#This Row],[ID]]="","",VLOOKUP(Acompanhamento4[[#This Row],[ID]],Plano[],14,FALSE))</f>
        <v>46082</v>
      </c>
      <c r="G104" s="203">
        <f>IF(Acompanhamento4[[#This Row],[ID]]="","",VLOOKUP(Acompanhamento4[[#This Row],[ID]],Plano[],15,FALSE))</f>
        <v>46168</v>
      </c>
      <c r="H104" s="203">
        <f>IF(Acompanhamento4[[#This Row],[ID]]="","",VLOOKUP(Acompanhamento4[[#This Row],[ID]],Plano[],16,FALSE))</f>
        <v>46169</v>
      </c>
      <c r="I104" s="203">
        <f>IF(Acompanhamento4[[#This Row],[ID]]="","",VLOOKUP(Acompanhamento4[[#This Row],[ID]],Plano[],17,FALSE))</f>
        <v>46234</v>
      </c>
      <c r="J104" s="204">
        <f>IF(Acompanhamento4[[#This Row],[ID]]="","",VLOOKUP(Acompanhamento4[[#This Row],[ID]],Plano[],18,FALSE))</f>
        <v>46325</v>
      </c>
      <c r="K104" s="230" t="s">
        <v>1778</v>
      </c>
      <c r="L104" s="238"/>
      <c r="M104" s="235" t="s">
        <v>1780</v>
      </c>
      <c r="N104" s="240"/>
      <c r="O104" s="241"/>
      <c r="P104" s="241"/>
      <c r="Q104" s="242"/>
      <c r="R104" s="203"/>
      <c r="S104" s="203"/>
      <c r="T104" s="203"/>
      <c r="U104" s="243"/>
      <c r="V104" s="244"/>
    </row>
    <row r="105" spans="1:22" s="207" customFormat="1" ht="60" x14ac:dyDescent="0.2">
      <c r="A105" s="200">
        <v>17</v>
      </c>
      <c r="B105" s="226" t="s">
        <v>371</v>
      </c>
      <c r="C105" s="202" t="str">
        <f>IF(Acompanhamento4[[#This Row],[ID]]="","",VLOOKUP(Acompanhamento4[[#This Row],[ID]],Plano[],2,FALSE))</f>
        <v>DTI</v>
      </c>
      <c r="D105" s="202" t="str">
        <f>IF(Acompanhamento4[[#This Row],[ID]]="","",VLOOKUP(Acompanhamento4[[#This Row],[ID]],Plano[],3,FALSE))</f>
        <v>Contratação de equipamentos roteadores ASN e concentrador MPLS com serviço de instalação e configuração</v>
      </c>
      <c r="E105" s="202" t="str">
        <f>IF(Acompanhamento4[[#This Row],[ID]]="","",VLOOKUP(Acompanhamento4[[#This Row],[ID]],Plano[],7,FALSE))</f>
        <v>Pregão</v>
      </c>
      <c r="F105" s="203">
        <f>IF(Acompanhamento4[[#This Row],[ID]]="","",VLOOKUP(Acompanhamento4[[#This Row],[ID]],Plano[],14,FALSE))</f>
        <v>46143</v>
      </c>
      <c r="G105" s="203">
        <f>IF(Acompanhamento4[[#This Row],[ID]]="","",VLOOKUP(Acompanhamento4[[#This Row],[ID]],Plano[],15,FALSE))</f>
        <v>46229</v>
      </c>
      <c r="H105" s="203">
        <f>IF(Acompanhamento4[[#This Row],[ID]]="","",VLOOKUP(Acompanhamento4[[#This Row],[ID]],Plano[],16,FALSE))</f>
        <v>46230</v>
      </c>
      <c r="I105" s="203">
        <f>IF(Acompanhamento4[[#This Row],[ID]]="","",VLOOKUP(Acompanhamento4[[#This Row],[ID]],Plano[],17,FALSE))</f>
        <v>46295</v>
      </c>
      <c r="J105" s="204">
        <f>IF(Acompanhamento4[[#This Row],[ID]]="","",VLOOKUP(Acompanhamento4[[#This Row],[ID]],Plano[],18,FALSE))</f>
        <v>46419</v>
      </c>
      <c r="K105" s="230" t="s">
        <v>1782</v>
      </c>
      <c r="L105" s="238"/>
      <c r="M105" s="235" t="s">
        <v>1779</v>
      </c>
      <c r="N105" s="240"/>
      <c r="O105" s="241"/>
      <c r="P105" s="241"/>
      <c r="Q105" s="242"/>
      <c r="R105" s="203"/>
      <c r="S105" s="203"/>
      <c r="T105" s="203"/>
      <c r="U105" s="243"/>
      <c r="V105" s="244"/>
    </row>
    <row r="106" spans="1:22" s="207" customFormat="1" ht="45" x14ac:dyDescent="0.2">
      <c r="A106" s="205">
        <v>18</v>
      </c>
      <c r="B106" s="226" t="s">
        <v>375</v>
      </c>
      <c r="C106" s="202" t="str">
        <f>IF(Acompanhamento4[[#This Row],[ID]]="","",VLOOKUP(Acompanhamento4[[#This Row],[ID]],Plano[],2,FALSE))</f>
        <v>DTI</v>
      </c>
      <c r="D106" s="202" t="str">
        <f>IF(Acompanhamento4[[#This Row],[ID]]="","",VLOOKUP(Acompanhamento4[[#This Row],[ID]],Plano[],3,FALSE))</f>
        <v>Contratação da nova solução de DATACENTER (substituição dos NEXUS)</v>
      </c>
      <c r="E106" s="202" t="str">
        <f>IF(Acompanhamento4[[#This Row],[ID]]="","",VLOOKUP(Acompanhamento4[[#This Row],[ID]],Plano[],7,FALSE))</f>
        <v>Pregão</v>
      </c>
      <c r="F106" s="203">
        <f>IF(Acompanhamento4[[#This Row],[ID]]="","",VLOOKUP(Acompanhamento4[[#This Row],[ID]],Plano[],14,FALSE))</f>
        <v>46054</v>
      </c>
      <c r="G106" s="203">
        <f>IF(Acompanhamento4[[#This Row],[ID]]="","",VLOOKUP(Acompanhamento4[[#This Row],[ID]],Plano[],15,FALSE))</f>
        <v>46203</v>
      </c>
      <c r="H106" s="203">
        <f>IF(Acompanhamento4[[#This Row],[ID]]="","",VLOOKUP(Acompanhamento4[[#This Row],[ID]],Plano[],16,FALSE))</f>
        <v>46204</v>
      </c>
      <c r="I106" s="203">
        <f>IF(Acompanhamento4[[#This Row],[ID]]="","",VLOOKUP(Acompanhamento4[[#This Row],[ID]],Plano[],17,FALSE))</f>
        <v>46283</v>
      </c>
      <c r="J106" s="204">
        <f>IF(Acompanhamento4[[#This Row],[ID]]="","",VLOOKUP(Acompanhamento4[[#This Row],[ID]],Plano[],18,FALSE))</f>
        <v>46375</v>
      </c>
      <c r="K106" s="230" t="s">
        <v>1781</v>
      </c>
      <c r="L106" s="238"/>
      <c r="M106" s="235" t="s">
        <v>1781</v>
      </c>
      <c r="N106" s="240"/>
      <c r="O106" s="241"/>
      <c r="P106" s="241"/>
      <c r="Q106" s="242"/>
      <c r="R106" s="203"/>
      <c r="S106" s="203"/>
      <c r="T106" s="203"/>
      <c r="U106" s="243"/>
      <c r="V106" s="244"/>
    </row>
    <row r="107" spans="1:22" s="207" customFormat="1" ht="30" x14ac:dyDescent="0.2">
      <c r="A107" s="200">
        <v>19</v>
      </c>
      <c r="B107" s="226" t="s">
        <v>379</v>
      </c>
      <c r="C107" s="202" t="str">
        <f>IF(Acompanhamento4[[#This Row],[ID]]="","",VLOOKUP(Acompanhamento4[[#This Row],[ID]],Plano[],2,FALSE))</f>
        <v>DTI</v>
      </c>
      <c r="D107" s="202" t="str">
        <f>IF(Acompanhamento4[[#This Row],[ID]]="","",VLOOKUP(Acompanhamento4[[#This Row],[ID]],Plano[],3,FALSE))</f>
        <v>Contratação de telefone Voip para rede Wi-Fi</v>
      </c>
      <c r="E107" s="202" t="str">
        <f>IF(Acompanhamento4[[#This Row],[ID]]="","",VLOOKUP(Acompanhamento4[[#This Row],[ID]],Plano[],7,FALSE))</f>
        <v>Pregão</v>
      </c>
      <c r="F107" s="203">
        <f>IF(Acompanhamento4[[#This Row],[ID]]="","",VLOOKUP(Acompanhamento4[[#This Row],[ID]],Plano[],14,FALSE))</f>
        <v>46237</v>
      </c>
      <c r="G107" s="203">
        <f>IF(Acompanhamento4[[#This Row],[ID]]="","",VLOOKUP(Acompanhamento4[[#This Row],[ID]],Plano[],15,FALSE))</f>
        <v>46294</v>
      </c>
      <c r="H107" s="203">
        <f>IF(Acompanhamento4[[#This Row],[ID]]="","",VLOOKUP(Acompanhamento4[[#This Row],[ID]],Plano[],16,FALSE))</f>
        <v>46295</v>
      </c>
      <c r="I107" s="203">
        <f>IF(Acompanhamento4[[#This Row],[ID]]="","",VLOOKUP(Acompanhamento4[[#This Row],[ID]],Plano[],17,FALSE))</f>
        <v>46325</v>
      </c>
      <c r="J107" s="204">
        <f>IF(Acompanhamento4[[#This Row],[ID]]="","",VLOOKUP(Acompanhamento4[[#This Row],[ID]],Plano[],18,FALSE))</f>
        <v>46445</v>
      </c>
      <c r="K107" s="230" t="s">
        <v>1780</v>
      </c>
      <c r="L107" s="238"/>
      <c r="M107" s="237" t="s">
        <v>1777</v>
      </c>
      <c r="N107" s="240"/>
      <c r="O107" s="241"/>
      <c r="P107" s="241"/>
      <c r="Q107" s="242"/>
      <c r="R107" s="203"/>
      <c r="S107" s="203"/>
      <c r="T107" s="203"/>
      <c r="U107" s="243"/>
      <c r="V107" s="244"/>
    </row>
    <row r="108" spans="1:22" s="207" customFormat="1" ht="60" x14ac:dyDescent="0.2">
      <c r="A108" s="205">
        <v>20</v>
      </c>
      <c r="B108" s="226" t="s">
        <v>383</v>
      </c>
      <c r="C108" s="202" t="str">
        <f>IF(Acompanhamento4[[#This Row],[ID]]="","",VLOOKUP(Acompanhamento4[[#This Row],[ID]],Plano[],2,FALSE))</f>
        <v>DTI</v>
      </c>
      <c r="D108" s="202" t="str">
        <f>IF(Acompanhamento4[[#This Row],[ID]]="","",VLOOKUP(Acompanhamento4[[#This Row],[ID]],Plano[],3,FALSE))</f>
        <v>Contratação de serviços de telefonia móvel pessoal (Serviço Móvel Pessoal – SMP) - Comarcas</v>
      </c>
      <c r="E108" s="202" t="str">
        <f>IF(Acompanhamento4[[#This Row],[ID]]="","",VLOOKUP(Acompanhamento4[[#This Row],[ID]],Plano[],7,FALSE))</f>
        <v>Pregão</v>
      </c>
      <c r="F108" s="203">
        <f>IF(Acompanhamento4[[#This Row],[ID]]="","",VLOOKUP(Acompanhamento4[[#This Row],[ID]],Plano[],14,FALSE))</f>
        <v>46029</v>
      </c>
      <c r="G108" s="203">
        <f>IF(Acompanhamento4[[#This Row],[ID]]="","",VLOOKUP(Acompanhamento4[[#This Row],[ID]],Plano[],15,FALSE))</f>
        <v>46163</v>
      </c>
      <c r="H108" s="203">
        <f>IF(Acompanhamento4[[#This Row],[ID]]="","",VLOOKUP(Acompanhamento4[[#This Row],[ID]],Plano[],16,FALSE))</f>
        <v>46164</v>
      </c>
      <c r="I108" s="203">
        <f>IF(Acompanhamento4[[#This Row],[ID]]="","",VLOOKUP(Acompanhamento4[[#This Row],[ID]],Plano[],17,FALSE))</f>
        <v>46223</v>
      </c>
      <c r="J108" s="204">
        <f>IF(Acompanhamento4[[#This Row],[ID]]="","",VLOOKUP(Acompanhamento4[[#This Row],[ID]],Plano[],18,FALSE))</f>
        <v>46314</v>
      </c>
      <c r="K108" s="230" t="s">
        <v>1782</v>
      </c>
      <c r="L108" s="238"/>
      <c r="M108" s="235" t="s">
        <v>1778</v>
      </c>
      <c r="N108" s="240"/>
      <c r="O108" s="241"/>
      <c r="P108" s="241"/>
      <c r="Q108" s="242"/>
      <c r="R108" s="203"/>
      <c r="S108" s="203"/>
      <c r="T108" s="203"/>
      <c r="U108" s="243"/>
      <c r="V108" s="244"/>
    </row>
    <row r="109" spans="1:22" s="207" customFormat="1" ht="60" x14ac:dyDescent="0.2">
      <c r="A109" s="200">
        <v>21</v>
      </c>
      <c r="B109" s="226" t="s">
        <v>387</v>
      </c>
      <c r="C109" s="202" t="str">
        <f>IF(Acompanhamento4[[#This Row],[ID]]="","",VLOOKUP(Acompanhamento4[[#This Row],[ID]],Plano[],2,FALSE))</f>
        <v>DTI</v>
      </c>
      <c r="D109" s="202" t="str">
        <f>IF(Acompanhamento4[[#This Row],[ID]]="","",VLOOKUP(Acompanhamento4[[#This Row],[ID]],Plano[],3,FALSE))</f>
        <v>Contratação de serviços de telefonia móvel pessoal (Serviço Móvel Pessoal – SMP) - NIS e Desembargadores</v>
      </c>
      <c r="E109" s="202" t="str">
        <f>IF(Acompanhamento4[[#This Row],[ID]]="","",VLOOKUP(Acompanhamento4[[#This Row],[ID]],Plano[],7,FALSE))</f>
        <v>Pregão</v>
      </c>
      <c r="F109" s="203">
        <f>IF(Acompanhamento4[[#This Row],[ID]]="","",VLOOKUP(Acompanhamento4[[#This Row],[ID]],Plano[],14,FALSE))</f>
        <v>46235</v>
      </c>
      <c r="G109" s="203">
        <f>IF(Acompanhamento4[[#This Row],[ID]]="","",VLOOKUP(Acompanhamento4[[#This Row],[ID]],Plano[],15,FALSE))</f>
        <v>46296</v>
      </c>
      <c r="H109" s="203">
        <f>IF(Acompanhamento4[[#This Row],[ID]]="","",VLOOKUP(Acompanhamento4[[#This Row],[ID]],Plano[],16,FALSE))</f>
        <v>46297</v>
      </c>
      <c r="I109" s="203">
        <f>IF(Acompanhamento4[[#This Row],[ID]]="","",VLOOKUP(Acompanhamento4[[#This Row],[ID]],Plano[],17,FALSE))</f>
        <v>46419</v>
      </c>
      <c r="J109" s="204">
        <f>IF(Acompanhamento4[[#This Row],[ID]]="","",VLOOKUP(Acompanhamento4[[#This Row],[ID]],Plano[],18,FALSE))</f>
        <v>46600</v>
      </c>
      <c r="K109" s="230" t="s">
        <v>1780</v>
      </c>
      <c r="L109" s="238"/>
      <c r="M109" s="237" t="s">
        <v>1777</v>
      </c>
      <c r="N109" s="240"/>
      <c r="O109" s="241"/>
      <c r="P109" s="241"/>
      <c r="Q109" s="242"/>
      <c r="R109" s="203"/>
      <c r="S109" s="203"/>
      <c r="T109" s="203"/>
      <c r="U109" s="243"/>
      <c r="V109" s="244"/>
    </row>
    <row r="110" spans="1:22" s="207" customFormat="1" ht="60" x14ac:dyDescent="0.2">
      <c r="A110" s="205">
        <v>22</v>
      </c>
      <c r="B110" s="226" t="s">
        <v>391</v>
      </c>
      <c r="C110" s="202" t="str">
        <f>IF(Acompanhamento4[[#This Row],[ID]]="","",VLOOKUP(Acompanhamento4[[#This Row],[ID]],Plano[],2,FALSE))</f>
        <v>DTI</v>
      </c>
      <c r="D110" s="202" t="str">
        <f>IF(Acompanhamento4[[#This Row],[ID]]="","",VLOOKUP(Acompanhamento4[[#This Row],[ID]],Plano[],3,FALSE))</f>
        <v>Contratação de Serviço de Centro de Operações de Segurança (SOC), para gestão de alertas de incidentes</v>
      </c>
      <c r="E110" s="202" t="str">
        <f>IF(Acompanhamento4[[#This Row],[ID]]="","",VLOOKUP(Acompanhamento4[[#This Row],[ID]],Plano[],7,FALSE))</f>
        <v>Pregão</v>
      </c>
      <c r="F110" s="203">
        <f>IF(Acompanhamento4[[#This Row],[ID]]="","",VLOOKUP(Acompanhamento4[[#This Row],[ID]],Plano[],14,FALSE))</f>
        <v>46174</v>
      </c>
      <c r="G110" s="203">
        <f>IF(Acompanhamento4[[#This Row],[ID]]="","",VLOOKUP(Acompanhamento4[[#This Row],[ID]],Plano[],15,FALSE))</f>
        <v>46204</v>
      </c>
      <c r="H110" s="203">
        <f>IF(Acompanhamento4[[#This Row],[ID]]="","",VLOOKUP(Acompanhamento4[[#This Row],[ID]],Plano[],16,FALSE))</f>
        <v>46205</v>
      </c>
      <c r="I110" s="203">
        <f>IF(Acompanhamento4[[#This Row],[ID]]="","",VLOOKUP(Acompanhamento4[[#This Row],[ID]],Plano[],17,FALSE))</f>
        <v>46283</v>
      </c>
      <c r="J110" s="204">
        <f>IF(Acompanhamento4[[#This Row],[ID]]="","",VLOOKUP(Acompanhamento4[[#This Row],[ID]],Plano[],18,FALSE))</f>
        <v>46375</v>
      </c>
      <c r="K110" s="230" t="s">
        <v>1778</v>
      </c>
      <c r="L110" s="238"/>
      <c r="M110" s="235" t="s">
        <v>1782</v>
      </c>
      <c r="N110" s="240"/>
      <c r="O110" s="241"/>
      <c r="P110" s="241"/>
      <c r="Q110" s="242"/>
      <c r="R110" s="203"/>
      <c r="S110" s="203"/>
      <c r="T110" s="203"/>
      <c r="U110" s="243"/>
      <c r="V110" s="244"/>
    </row>
    <row r="111" spans="1:22" s="207" customFormat="1" ht="75" x14ac:dyDescent="0.2">
      <c r="A111" s="200">
        <v>23</v>
      </c>
      <c r="B111" s="226" t="s">
        <v>394</v>
      </c>
      <c r="C111" s="202" t="str">
        <f>IF(Acompanhamento4[[#This Row],[ID]]="","",VLOOKUP(Acompanhamento4[[#This Row],[ID]],Plano[],2,FALSE))</f>
        <v>DTI</v>
      </c>
      <c r="D111" s="202" t="str">
        <f>IF(Acompanhamento4[[#This Row],[ID]]="","",VLOOKUP(Acompanhamento4[[#This Row],[ID]],Plano[],3,FALSE))</f>
        <v>Aquisição de microcomputadores de alta perfomance e de uso comum para renovação do parque tecnológico do PJSC.</v>
      </c>
      <c r="E111" s="202" t="str">
        <f>IF(Acompanhamento4[[#This Row],[ID]]="","",VLOOKUP(Acompanhamento4[[#This Row],[ID]],Plano[],7,FALSE))</f>
        <v>Pregão</v>
      </c>
      <c r="F111" s="203">
        <f>IF(Acompanhamento4[[#This Row],[ID]]="","",VLOOKUP(Acompanhamento4[[#This Row],[ID]],Plano[],14,FALSE))</f>
        <v>46174</v>
      </c>
      <c r="G111" s="203">
        <f>IF(Acompanhamento4[[#This Row],[ID]]="","",VLOOKUP(Acompanhamento4[[#This Row],[ID]],Plano[],15,FALSE))</f>
        <v>46227</v>
      </c>
      <c r="H111" s="203">
        <f>IF(Acompanhamento4[[#This Row],[ID]]="","",VLOOKUP(Acompanhamento4[[#This Row],[ID]],Plano[],16,FALSE))</f>
        <v>46230</v>
      </c>
      <c r="I111" s="203">
        <f>IF(Acompanhamento4[[#This Row],[ID]]="","",VLOOKUP(Acompanhamento4[[#This Row],[ID]],Plano[],17,FALSE))</f>
        <v>46269</v>
      </c>
      <c r="J111" s="204">
        <f>IF(Acompanhamento4[[#This Row],[ID]]="","",VLOOKUP(Acompanhamento4[[#This Row],[ID]],Plano[],18,FALSE))</f>
        <v>46360</v>
      </c>
      <c r="K111" s="230" t="s">
        <v>1783</v>
      </c>
      <c r="L111" s="238"/>
      <c r="M111" s="235" t="s">
        <v>1780</v>
      </c>
      <c r="N111" s="240"/>
      <c r="O111" s="241"/>
      <c r="P111" s="241"/>
      <c r="Q111" s="242"/>
      <c r="R111" s="203"/>
      <c r="S111" s="203"/>
      <c r="T111" s="203"/>
      <c r="U111" s="243"/>
      <c r="V111" s="244"/>
    </row>
    <row r="112" spans="1:22" s="207" customFormat="1" ht="45" x14ac:dyDescent="0.2">
      <c r="A112" s="205">
        <v>24</v>
      </c>
      <c r="B112" s="226" t="s">
        <v>398</v>
      </c>
      <c r="C112" s="202" t="str">
        <f>IF(Acompanhamento4[[#This Row],[ID]]="","",VLOOKUP(Acompanhamento4[[#This Row],[ID]],Plano[],2,FALSE))</f>
        <v>DTI</v>
      </c>
      <c r="D112" s="202" t="str">
        <f>IF(Acompanhamento4[[#This Row],[ID]]="","",VLOOKUP(Acompanhamento4[[#This Row],[ID]],Plano[],3,FALSE))</f>
        <v>Aquisição de STI para captação de áudio e vídeo nas salas de Depoimento Especial</v>
      </c>
      <c r="E112" s="202" t="str">
        <f>IF(Acompanhamento4[[#This Row],[ID]]="","",VLOOKUP(Acompanhamento4[[#This Row],[ID]],Plano[],7,FALSE))</f>
        <v>Pregão</v>
      </c>
      <c r="F112" s="203">
        <f>IF(Acompanhamento4[[#This Row],[ID]]="","",VLOOKUP(Acompanhamento4[[#This Row],[ID]],Plano[],14,FALSE))</f>
        <v>46062</v>
      </c>
      <c r="G112" s="203">
        <f>IF(Acompanhamento4[[#This Row],[ID]]="","",VLOOKUP(Acompanhamento4[[#This Row],[ID]],Plano[],15,FALSE))</f>
        <v>46101</v>
      </c>
      <c r="H112" s="203">
        <f>IF(Acompanhamento4[[#This Row],[ID]]="","",VLOOKUP(Acompanhamento4[[#This Row],[ID]],Plano[],16,FALSE))</f>
        <v>46105</v>
      </c>
      <c r="I112" s="203">
        <f>IF(Acompanhamento4[[#This Row],[ID]]="","",VLOOKUP(Acompanhamento4[[#This Row],[ID]],Plano[],17,FALSE))</f>
        <v>46142</v>
      </c>
      <c r="J112" s="204">
        <f>IF(Acompanhamento4[[#This Row],[ID]]="","",VLOOKUP(Acompanhamento4[[#This Row],[ID]],Plano[],18,FALSE))</f>
        <v>46234</v>
      </c>
      <c r="K112" s="230" t="s">
        <v>1778</v>
      </c>
      <c r="L112" s="238"/>
      <c r="M112" s="237" t="s">
        <v>1777</v>
      </c>
      <c r="N112" s="240"/>
      <c r="O112" s="241"/>
      <c r="P112" s="241"/>
      <c r="Q112" s="242"/>
      <c r="R112" s="203"/>
      <c r="S112" s="203"/>
      <c r="T112" s="203"/>
      <c r="U112" s="243"/>
      <c r="V112" s="244"/>
    </row>
    <row r="113" spans="1:22" s="207" customFormat="1" ht="60" x14ac:dyDescent="0.2">
      <c r="A113" s="200">
        <v>25</v>
      </c>
      <c r="B113" s="226" t="s">
        <v>401</v>
      </c>
      <c r="C113" s="202" t="str">
        <f>IF(Acompanhamento4[[#This Row],[ID]]="","",VLOOKUP(Acompanhamento4[[#This Row],[ID]],Plano[],2,FALSE))</f>
        <v>DTI</v>
      </c>
      <c r="D113" s="202" t="str">
        <f>IF(Acompanhamento4[[#This Row],[ID]]="","",VLOOKUP(Acompanhamento4[[#This Row],[ID]],Plano[],3,FALSE))</f>
        <v>Aquisição de STI para videoconferência com apenados do sistema prisional e realização de audiências de custódia</v>
      </c>
      <c r="E113" s="202" t="str">
        <f>IF(Acompanhamento4[[#This Row],[ID]]="","",VLOOKUP(Acompanhamento4[[#This Row],[ID]],Plano[],7,FALSE))</f>
        <v>Pregão</v>
      </c>
      <c r="F113" s="203">
        <f>IF(Acompanhamento4[[#This Row],[ID]]="","",VLOOKUP(Acompanhamento4[[#This Row],[ID]],Plano[],14,FALSE))</f>
        <v>46174</v>
      </c>
      <c r="G113" s="203">
        <f>IF(Acompanhamento4[[#This Row],[ID]]="","",VLOOKUP(Acompanhamento4[[#This Row],[ID]],Plano[],15,FALSE))</f>
        <v>46227</v>
      </c>
      <c r="H113" s="203">
        <f>IF(Acompanhamento4[[#This Row],[ID]]="","",VLOOKUP(Acompanhamento4[[#This Row],[ID]],Plano[],16,FALSE))</f>
        <v>46230</v>
      </c>
      <c r="I113" s="203">
        <f>IF(Acompanhamento4[[#This Row],[ID]]="","",VLOOKUP(Acompanhamento4[[#This Row],[ID]],Plano[],17,FALSE))</f>
        <v>46269</v>
      </c>
      <c r="J113" s="204">
        <f>IF(Acompanhamento4[[#This Row],[ID]]="","",VLOOKUP(Acompanhamento4[[#This Row],[ID]],Plano[],18,FALSE))</f>
        <v>46360</v>
      </c>
      <c r="K113" s="230" t="s">
        <v>1778</v>
      </c>
      <c r="L113" s="238"/>
      <c r="M113" s="237" t="s">
        <v>1777</v>
      </c>
      <c r="N113" s="240"/>
      <c r="O113" s="241"/>
      <c r="P113" s="241"/>
      <c r="Q113" s="242"/>
      <c r="R113" s="203"/>
      <c r="S113" s="203"/>
      <c r="T113" s="203"/>
      <c r="U113" s="243"/>
      <c r="V113" s="244"/>
    </row>
    <row r="114" spans="1:22" s="207" customFormat="1" ht="105" x14ac:dyDescent="0.2">
      <c r="A114" s="205">
        <v>26</v>
      </c>
      <c r="B114" s="226" t="s">
        <v>404</v>
      </c>
      <c r="C114" s="202" t="str">
        <f>IF(Acompanhamento4[[#This Row],[ID]]="","",VLOOKUP(Acompanhamento4[[#This Row],[ID]],Plano[],2,FALSE))</f>
        <v>DTI</v>
      </c>
      <c r="D114" s="202" t="str">
        <f>IF(Acompanhamento4[[#This Row],[ID]]="","",VLOOKUP(Acompanhamento4[[#This Row],[ID]],Plano[],3,FALSE))</f>
        <v>Aquisição de computadores portáteis (tanto de uso comum quanto de alta performance), para renovação do parque tecnológico do PJSC e atendimento de áreas específicas do TJSC</v>
      </c>
      <c r="E114" s="202" t="str">
        <f>IF(Acompanhamento4[[#This Row],[ID]]="","",VLOOKUP(Acompanhamento4[[#This Row],[ID]],Plano[],7,FALSE))</f>
        <v>Pregão</v>
      </c>
      <c r="F114" s="203">
        <f>IF(Acompanhamento4[[#This Row],[ID]]="","",VLOOKUP(Acompanhamento4[[#This Row],[ID]],Plano[],14,FALSE))</f>
        <v>46062</v>
      </c>
      <c r="G114" s="203">
        <f>IF(Acompanhamento4[[#This Row],[ID]]="","",VLOOKUP(Acompanhamento4[[#This Row],[ID]],Plano[],15,FALSE))</f>
        <v>46101</v>
      </c>
      <c r="H114" s="203">
        <f>IF(Acompanhamento4[[#This Row],[ID]]="","",VLOOKUP(Acompanhamento4[[#This Row],[ID]],Plano[],16,FALSE))</f>
        <v>46105</v>
      </c>
      <c r="I114" s="203">
        <f>IF(Acompanhamento4[[#This Row],[ID]]="","",VLOOKUP(Acompanhamento4[[#This Row],[ID]],Plano[],17,FALSE))</f>
        <v>46142</v>
      </c>
      <c r="J114" s="204">
        <f>IF(Acompanhamento4[[#This Row],[ID]]="","",VLOOKUP(Acompanhamento4[[#This Row],[ID]],Plano[],18,FALSE))</f>
        <v>46234</v>
      </c>
      <c r="K114" s="230" t="s">
        <v>1782</v>
      </c>
      <c r="L114" s="238"/>
      <c r="M114" s="235" t="s">
        <v>1783</v>
      </c>
      <c r="N114" s="240"/>
      <c r="O114" s="241"/>
      <c r="P114" s="241"/>
      <c r="Q114" s="242"/>
      <c r="R114" s="203"/>
      <c r="S114" s="203"/>
      <c r="T114" s="203"/>
      <c r="U114" s="243"/>
      <c r="V114" s="244"/>
    </row>
    <row r="115" spans="1:22" s="207" customFormat="1" ht="45" x14ac:dyDescent="0.2">
      <c r="A115" s="200">
        <v>27</v>
      </c>
      <c r="B115" s="226" t="s">
        <v>408</v>
      </c>
      <c r="C115" s="202" t="str">
        <f>IF(Acompanhamento4[[#This Row],[ID]]="","",VLOOKUP(Acompanhamento4[[#This Row],[ID]],Plano[],2,FALSE))</f>
        <v>DTI</v>
      </c>
      <c r="D115" s="202" t="str">
        <f>IF(Acompanhamento4[[#This Row],[ID]]="","",VLOOKUP(Acompanhamento4[[#This Row],[ID]],Plano[],3,FALSE))</f>
        <v>Renovação das licenças do software OMNISSA Horizon Standard</v>
      </c>
      <c r="E115" s="202" t="str">
        <f>IF(Acompanhamento4[[#This Row],[ID]]="","",VLOOKUP(Acompanhamento4[[#This Row],[ID]],Plano[],7,FALSE))</f>
        <v>Pregão</v>
      </c>
      <c r="F115" s="203">
        <f>IF(Acompanhamento4[[#This Row],[ID]]="","",VLOOKUP(Acompanhamento4[[#This Row],[ID]],Plano[],14,FALSE))</f>
        <v>46310</v>
      </c>
      <c r="G115" s="203">
        <f>IF(Acompanhamento4[[#This Row],[ID]]="","",VLOOKUP(Acompanhamento4[[#This Row],[ID]],Plano[],15,FALSE))</f>
        <v>46375</v>
      </c>
      <c r="H115" s="203">
        <f>IF(Acompanhamento4[[#This Row],[ID]]="","",VLOOKUP(Acompanhamento4[[#This Row],[ID]],Plano[],16,FALSE))</f>
        <v>46394</v>
      </c>
      <c r="I115" s="203">
        <f>IF(Acompanhamento4[[#This Row],[ID]]="","",VLOOKUP(Acompanhamento4[[#This Row],[ID]],Plano[],17,FALSE))</f>
        <v>46522</v>
      </c>
      <c r="J115" s="204">
        <f>IF(Acompanhamento4[[#This Row],[ID]]="","",VLOOKUP(Acompanhamento4[[#This Row],[ID]],Plano[],18,FALSE))</f>
        <v>46614</v>
      </c>
      <c r="K115" s="230" t="s">
        <v>1781</v>
      </c>
      <c r="L115" s="238"/>
      <c r="M115" s="237" t="s">
        <v>1777</v>
      </c>
      <c r="N115" s="240"/>
      <c r="O115" s="241"/>
      <c r="P115" s="241"/>
      <c r="Q115" s="242"/>
      <c r="R115" s="203"/>
      <c r="S115" s="203"/>
      <c r="T115" s="203"/>
      <c r="U115" s="243"/>
      <c r="V115" s="244"/>
    </row>
    <row r="116" spans="1:22" s="207" customFormat="1" ht="45" x14ac:dyDescent="0.2">
      <c r="A116" s="205">
        <v>28</v>
      </c>
      <c r="B116" s="226" t="s">
        <v>412</v>
      </c>
      <c r="C116" s="202" t="str">
        <f>IF(Acompanhamento4[[#This Row],[ID]]="","",VLOOKUP(Acompanhamento4[[#This Row],[ID]],Plano[],2,FALSE))</f>
        <v>DTI</v>
      </c>
      <c r="D116" s="202" t="str">
        <f>IF(Acompanhamento4[[#This Row],[ID]]="","",VLOOKUP(Acompanhamento4[[#This Row],[ID]],Plano[],3,FALSE))</f>
        <v>Aquisição de infraestrutura para armazenamento seguro de documentos - eproc</v>
      </c>
      <c r="E116" s="202" t="str">
        <f>IF(Acompanhamento4[[#This Row],[ID]]="","",VLOOKUP(Acompanhamento4[[#This Row],[ID]],Plano[],7,FALSE))</f>
        <v>Pregão</v>
      </c>
      <c r="F116" s="203">
        <f>IF(Acompanhamento4[[#This Row],[ID]]="","",VLOOKUP(Acompanhamento4[[#This Row],[ID]],Plano[],14,FALSE))</f>
        <v>46029</v>
      </c>
      <c r="G116" s="203">
        <f>IF(Acompanhamento4[[#This Row],[ID]]="","",VLOOKUP(Acompanhamento4[[#This Row],[ID]],Plano[],15,FALSE))</f>
        <v>46111</v>
      </c>
      <c r="H116" s="203">
        <f>IF(Acompanhamento4[[#This Row],[ID]]="","",VLOOKUP(Acompanhamento4[[#This Row],[ID]],Plano[],16,FALSE))</f>
        <v>46113</v>
      </c>
      <c r="I116" s="203">
        <f>IF(Acompanhamento4[[#This Row],[ID]]="","",VLOOKUP(Acompanhamento4[[#This Row],[ID]],Plano[],17,FALSE))</f>
        <v>46172</v>
      </c>
      <c r="J116" s="204">
        <f>IF(Acompanhamento4[[#This Row],[ID]]="","",VLOOKUP(Acompanhamento4[[#This Row],[ID]],Plano[],18,FALSE))</f>
        <v>46264</v>
      </c>
      <c r="K116" s="230" t="s">
        <v>1780</v>
      </c>
      <c r="L116" s="238"/>
      <c r="M116" s="237" t="s">
        <v>1777</v>
      </c>
      <c r="N116" s="240"/>
      <c r="O116" s="241"/>
      <c r="P116" s="241"/>
      <c r="Q116" s="242"/>
      <c r="R116" s="203"/>
      <c r="S116" s="203"/>
      <c r="T116" s="203"/>
      <c r="U116" s="243"/>
      <c r="V116" s="244"/>
    </row>
    <row r="117" spans="1:22" s="207" customFormat="1" ht="60" x14ac:dyDescent="0.2">
      <c r="A117" s="200">
        <v>29</v>
      </c>
      <c r="B117" s="226" t="s">
        <v>416</v>
      </c>
      <c r="C117" s="202" t="str">
        <f>IF(Acompanhamento4[[#This Row],[ID]]="","",VLOOKUP(Acompanhamento4[[#This Row],[ID]],Plano[],2,FALSE))</f>
        <v>DTI</v>
      </c>
      <c r="D117" s="202" t="str">
        <f>IF(Acompanhamento4[[#This Row],[ID]]="","",VLOOKUP(Acompanhamento4[[#This Row],[ID]],Plano[],3,FALSE))</f>
        <v>Contratação de ferramenta de inteligência para varredura de fontes abertas e redes sociais - SNAP Crimewall</v>
      </c>
      <c r="E117" s="202" t="str">
        <f>IF(Acompanhamento4[[#This Row],[ID]]="","",VLOOKUP(Acompanhamento4[[#This Row],[ID]],Plano[],7,FALSE))</f>
        <v>Inexigibilidade</v>
      </c>
      <c r="F117" s="203">
        <f>IF(Acompanhamento4[[#This Row],[ID]]="","",VLOOKUP(Acompanhamento4[[#This Row],[ID]],Plano[],14,FALSE))</f>
        <v>46029</v>
      </c>
      <c r="G117" s="203">
        <f>IF(Acompanhamento4[[#This Row],[ID]]="","",VLOOKUP(Acompanhamento4[[#This Row],[ID]],Plano[],15,FALSE))</f>
        <v>46101</v>
      </c>
      <c r="H117" s="203">
        <f>IF(Acompanhamento4[[#This Row],[ID]]="","",VLOOKUP(Acompanhamento4[[#This Row],[ID]],Plano[],16,FALSE))</f>
        <v>46104</v>
      </c>
      <c r="I117" s="203">
        <f>IF(Acompanhamento4[[#This Row],[ID]]="","",VLOOKUP(Acompanhamento4[[#This Row],[ID]],Plano[],17,FALSE))</f>
        <v>46125</v>
      </c>
      <c r="J117" s="204">
        <f>IF(Acompanhamento4[[#This Row],[ID]]="","",VLOOKUP(Acompanhamento4[[#This Row],[ID]],Plano[],18,FALSE))</f>
        <v>46188</v>
      </c>
      <c r="K117" s="230" t="s">
        <v>1788</v>
      </c>
      <c r="L117" s="238"/>
      <c r="M117" s="235" t="s">
        <v>1779</v>
      </c>
      <c r="N117" s="240"/>
      <c r="O117" s="241"/>
      <c r="P117" s="241"/>
      <c r="Q117" s="242"/>
      <c r="R117" s="203"/>
      <c r="S117" s="203"/>
      <c r="T117" s="203"/>
      <c r="U117" s="243"/>
      <c r="V117" s="244"/>
    </row>
    <row r="118" spans="1:22" s="207" customFormat="1" ht="45" x14ac:dyDescent="0.2">
      <c r="A118" s="205">
        <v>30</v>
      </c>
      <c r="B118" s="226" t="s">
        <v>420</v>
      </c>
      <c r="C118" s="202" t="str">
        <f>IF(Acompanhamento4[[#This Row],[ID]]="","",VLOOKUP(Acompanhamento4[[#This Row],[ID]],Plano[],2,FALSE))</f>
        <v>DTI</v>
      </c>
      <c r="D118" s="202" t="str">
        <f>IF(Acompanhamento4[[#This Row],[ID]]="","",VLOOKUP(Acompanhamento4[[#This Row],[ID]],Plano[],3,FALSE))</f>
        <v>Contratação de serviços de internet móvel para veículos oficiais</v>
      </c>
      <c r="E118" s="202" t="str">
        <f>IF(Acompanhamento4[[#This Row],[ID]]="","",VLOOKUP(Acompanhamento4[[#This Row],[ID]],Plano[],7,FALSE))</f>
        <v>Pregão</v>
      </c>
      <c r="F118" s="203">
        <f>IF(Acompanhamento4[[#This Row],[ID]]="","",VLOOKUP(Acompanhamento4[[#This Row],[ID]],Plano[],14,FALSE))</f>
        <v>46146</v>
      </c>
      <c r="G118" s="203">
        <f>IF(Acompanhamento4[[#This Row],[ID]]="","",VLOOKUP(Acompanhamento4[[#This Row],[ID]],Plano[],15,FALSE))</f>
        <v>46203</v>
      </c>
      <c r="H118" s="203">
        <f>IF(Acompanhamento4[[#This Row],[ID]]="","",VLOOKUP(Acompanhamento4[[#This Row],[ID]],Plano[],16,FALSE))</f>
        <v>46204</v>
      </c>
      <c r="I118" s="203">
        <f>IF(Acompanhamento4[[#This Row],[ID]]="","",VLOOKUP(Acompanhamento4[[#This Row],[ID]],Plano[],17,FALSE))</f>
        <v>46283</v>
      </c>
      <c r="J118" s="204">
        <f>IF(Acompanhamento4[[#This Row],[ID]]="","",VLOOKUP(Acompanhamento4[[#This Row],[ID]],Plano[],18,FALSE))</f>
        <v>46375</v>
      </c>
      <c r="K118" s="230" t="s">
        <v>1779</v>
      </c>
      <c r="L118" s="238"/>
      <c r="M118" s="235" t="s">
        <v>1781</v>
      </c>
      <c r="N118" s="240"/>
      <c r="O118" s="241"/>
      <c r="P118" s="241"/>
      <c r="Q118" s="242"/>
      <c r="R118" s="203"/>
      <c r="S118" s="203"/>
      <c r="T118" s="203"/>
      <c r="U118" s="243"/>
      <c r="V118" s="244"/>
    </row>
    <row r="119" spans="1:22" s="207" customFormat="1" ht="60" x14ac:dyDescent="0.2">
      <c r="A119" s="200">
        <v>31</v>
      </c>
      <c r="B119" s="226" t="s">
        <v>424</v>
      </c>
      <c r="C119" s="202" t="str">
        <f>IF(Acompanhamento4[[#This Row],[ID]]="","",VLOOKUP(Acompanhamento4[[#This Row],[ID]],Plano[],2,FALSE))</f>
        <v>DTI</v>
      </c>
      <c r="D119" s="202" t="str">
        <f>IF(Acompanhamento4[[#This Row],[ID]]="","",VLOOKUP(Acompanhamento4[[#This Row],[ID]],Plano[],3,FALSE))</f>
        <v xml:space="preserve">Aquisição de tonners e cartuchos para impressoras diversas do PJSC
</v>
      </c>
      <c r="E119" s="202" t="str">
        <f>IF(Acompanhamento4[[#This Row],[ID]]="","",VLOOKUP(Acompanhamento4[[#This Row],[ID]],Plano[],7,FALSE))</f>
        <v>Pregão</v>
      </c>
      <c r="F119" s="203">
        <f>IF(Acompanhamento4[[#This Row],[ID]]="","",VLOOKUP(Acompanhamento4[[#This Row],[ID]],Plano[],14,FALSE))</f>
        <v>46266</v>
      </c>
      <c r="G119" s="203">
        <f>IF(Acompanhamento4[[#This Row],[ID]]="","",VLOOKUP(Acompanhamento4[[#This Row],[ID]],Plano[],15,FALSE))</f>
        <v>46335</v>
      </c>
      <c r="H119" s="203">
        <f>IF(Acompanhamento4[[#This Row],[ID]]="","",VLOOKUP(Acompanhamento4[[#This Row],[ID]],Plano[],16,FALSE))</f>
        <v>46336</v>
      </c>
      <c r="I119" s="203">
        <f>IF(Acompanhamento4[[#This Row],[ID]]="","",VLOOKUP(Acompanhamento4[[#This Row],[ID]],Plano[],17,FALSE))</f>
        <v>46447</v>
      </c>
      <c r="J119" s="204">
        <f>IF(Acompanhamento4[[#This Row],[ID]]="","",VLOOKUP(Acompanhamento4[[#This Row],[ID]],Plano[],18,FALSE))</f>
        <v>46568</v>
      </c>
      <c r="K119" s="230" t="s">
        <v>1782</v>
      </c>
      <c r="L119" s="238"/>
      <c r="M119" s="237" t="s">
        <v>1777</v>
      </c>
      <c r="N119" s="240"/>
      <c r="O119" s="241"/>
      <c r="P119" s="241"/>
      <c r="Q119" s="242"/>
      <c r="R119" s="203"/>
      <c r="S119" s="203"/>
      <c r="T119" s="203"/>
      <c r="U119" s="243"/>
      <c r="V119" s="244"/>
    </row>
    <row r="120" spans="1:22" s="207" customFormat="1" ht="270" x14ac:dyDescent="0.2">
      <c r="A120" s="200">
        <v>109</v>
      </c>
      <c r="B120" s="226" t="s">
        <v>428</v>
      </c>
      <c r="C120" s="202" t="str">
        <f>IF(Acompanhamento4[[#This Row],[ID]]="","",VLOOKUP(Acompanhamento4[[#This Row],[ID]],Plano[],2,FALSE))</f>
        <v>NCI</v>
      </c>
      <c r="D120" s="202" t="str">
        <f>IF(Acompanhamento4[[#This Row],[ID]]="","",VLOOKUP(Acompanhamento4[[#This Row],[ID]],Plano[],3,FALSE))</f>
        <v>Contraração de Solução de TI para implementação de TV Indoor nas unidades administrativas e judiciárias do TJSC.
A solução deverá contemplar:
Fornecimento de equipamentos (monitores profissionais, players, suportes);
Software de gerenciamento de conteúdo com interface amigável e controle centralizado;
Serviços de instalação, configuração e treinamento;
Suporte técnico e manutenção preventiva e corretiva.</v>
      </c>
      <c r="E120" s="202" t="str">
        <f>IF(Acompanhamento4[[#This Row],[ID]]="","",VLOOKUP(Acompanhamento4[[#This Row],[ID]],Plano[],7,FALSE))</f>
        <v>Pregão</v>
      </c>
      <c r="F120" s="203">
        <f>IF(Acompanhamento4[[#This Row],[ID]]="","",VLOOKUP(Acompanhamento4[[#This Row],[ID]],Plano[],14,FALSE))</f>
        <v>46029</v>
      </c>
      <c r="G120" s="203">
        <f>IF(Acompanhamento4[[#This Row],[ID]]="","",VLOOKUP(Acompanhamento4[[#This Row],[ID]],Plano[],15,FALSE))</f>
        <v>46090</v>
      </c>
      <c r="H120" s="203">
        <f>IF(Acompanhamento4[[#This Row],[ID]]="","",VLOOKUP(Acompanhamento4[[#This Row],[ID]],Plano[],16,FALSE))</f>
        <v>46091</v>
      </c>
      <c r="I120" s="203">
        <f>IF(Acompanhamento4[[#This Row],[ID]]="","",VLOOKUP(Acompanhamento4[[#This Row],[ID]],Plano[],17,FALSE))</f>
        <v>46153</v>
      </c>
      <c r="J120" s="204">
        <f>IF(Acompanhamento4[[#This Row],[ID]]="","",VLOOKUP(Acompanhamento4[[#This Row],[ID]],Plano[],18,FALSE))</f>
        <v>46244</v>
      </c>
      <c r="K120" s="230" t="s">
        <v>1783</v>
      </c>
      <c r="L120" s="238"/>
      <c r="M120" s="235" t="s">
        <v>1780</v>
      </c>
      <c r="N120" s="240"/>
      <c r="O120" s="241"/>
      <c r="P120" s="241"/>
      <c r="Q120" s="242"/>
      <c r="R120" s="203"/>
      <c r="S120" s="203"/>
      <c r="T120" s="203"/>
      <c r="U120" s="243"/>
      <c r="V120" s="244"/>
    </row>
    <row r="121" spans="1:22" s="207" customFormat="1" ht="30" x14ac:dyDescent="0.2">
      <c r="A121" s="200">
        <v>89</v>
      </c>
      <c r="B121" s="226" t="s">
        <v>437</v>
      </c>
      <c r="C121" s="202" t="str">
        <f>IF(Acompanhamento4[[#This Row],[ID]]="","",VLOOKUP(Acompanhamento4[[#This Row],[ID]],Plano[],2,FALSE))</f>
        <v>NIS</v>
      </c>
      <c r="D121" s="202" t="str">
        <f>IF(Acompanhamento4[[#This Row],[ID]]="","",VLOOKUP(Acompanhamento4[[#This Row],[ID]],Plano[],3,FALSE))</f>
        <v>Aquisição de rádios comunicadores digitais - NIS</v>
      </c>
      <c r="E121" s="202" t="str">
        <f>IF(Acompanhamento4[[#This Row],[ID]]="","",VLOOKUP(Acompanhamento4[[#This Row],[ID]],Plano[],7,FALSE))</f>
        <v>Pregão</v>
      </c>
      <c r="F121" s="203">
        <f>IF(Acompanhamento4[[#This Row],[ID]]="","",VLOOKUP(Acompanhamento4[[#This Row],[ID]],Plano[],14,FALSE))</f>
        <v>46174</v>
      </c>
      <c r="G121" s="203">
        <f>IF(Acompanhamento4[[#This Row],[ID]]="","",VLOOKUP(Acompanhamento4[[#This Row],[ID]],Plano[],15,FALSE))</f>
        <v>46204</v>
      </c>
      <c r="H121" s="203">
        <f>IF(Acompanhamento4[[#This Row],[ID]]="","",VLOOKUP(Acompanhamento4[[#This Row],[ID]],Plano[],16,FALSE))</f>
        <v>46235</v>
      </c>
      <c r="I121" s="203">
        <f>IF(Acompanhamento4[[#This Row],[ID]]="","",VLOOKUP(Acompanhamento4[[#This Row],[ID]],Plano[],17,FALSE))</f>
        <v>46266</v>
      </c>
      <c r="J121" s="204">
        <f>IF(Acompanhamento4[[#This Row],[ID]]="","",VLOOKUP(Acompanhamento4[[#This Row],[ID]],Plano[],18,FALSE))</f>
        <v>46297</v>
      </c>
      <c r="K121" s="230" t="s">
        <v>1778</v>
      </c>
      <c r="L121" s="238"/>
      <c r="M121" s="237" t="s">
        <v>1777</v>
      </c>
      <c r="N121" s="240"/>
      <c r="O121" s="241"/>
      <c r="P121" s="241"/>
      <c r="Q121" s="242"/>
      <c r="R121" s="203"/>
      <c r="S121" s="203"/>
      <c r="T121" s="203"/>
      <c r="U121" s="243"/>
      <c r="V121" s="244"/>
    </row>
    <row r="122" spans="1:22" s="207" customFormat="1" ht="60" x14ac:dyDescent="0.2">
      <c r="A122" s="205">
        <v>90</v>
      </c>
      <c r="B122" s="226" t="s">
        <v>441</v>
      </c>
      <c r="C122" s="202" t="str">
        <f>IF(Acompanhamento4[[#This Row],[ID]]="","",VLOOKUP(Acompanhamento4[[#This Row],[ID]],Plano[],2,FALSE))</f>
        <v>NIS</v>
      </c>
      <c r="D122" s="202" t="str">
        <f>IF(Acompanhamento4[[#This Row],[ID]]="","",VLOOKUP(Acompanhamento4[[#This Row],[ID]],Plano[],3,FALSE))</f>
        <v>Aquisição de scanners raio x de bagagem para instalação em unidades ainda não atendidas com o equipamento</v>
      </c>
      <c r="E122" s="202" t="str">
        <f>IF(Acompanhamento4[[#This Row],[ID]]="","",VLOOKUP(Acompanhamento4[[#This Row],[ID]],Plano[],7,FALSE))</f>
        <v>Inexigibilidade</v>
      </c>
      <c r="F122" s="203">
        <f>IF(Acompanhamento4[[#This Row],[ID]]="","",VLOOKUP(Acompanhamento4[[#This Row],[ID]],Plano[],14,FALSE))</f>
        <v>46054</v>
      </c>
      <c r="G122" s="203">
        <f>IF(Acompanhamento4[[#This Row],[ID]]="","",VLOOKUP(Acompanhamento4[[#This Row],[ID]],Plano[],15,FALSE))</f>
        <v>46082</v>
      </c>
      <c r="H122" s="203">
        <f>IF(Acompanhamento4[[#This Row],[ID]]="","",VLOOKUP(Acompanhamento4[[#This Row],[ID]],Plano[],16,FALSE))</f>
        <v>46113</v>
      </c>
      <c r="I122" s="203">
        <f>IF(Acompanhamento4[[#This Row],[ID]]="","",VLOOKUP(Acompanhamento4[[#This Row],[ID]],Plano[],17,FALSE))</f>
        <v>46143</v>
      </c>
      <c r="J122" s="204">
        <f>IF(Acompanhamento4[[#This Row],[ID]]="","",VLOOKUP(Acompanhamento4[[#This Row],[ID]],Plano[],18,FALSE))</f>
        <v>46204</v>
      </c>
      <c r="K122" s="230" t="s">
        <v>1788</v>
      </c>
      <c r="L122" s="238"/>
      <c r="M122" s="237" t="s">
        <v>1777</v>
      </c>
      <c r="N122" s="240"/>
      <c r="O122" s="241"/>
      <c r="P122" s="241"/>
      <c r="Q122" s="242"/>
      <c r="R122" s="203"/>
      <c r="S122" s="203"/>
      <c r="T122" s="203"/>
      <c r="U122" s="243"/>
      <c r="V122" s="244"/>
    </row>
    <row r="123" spans="1:22" s="207" customFormat="1" ht="45" x14ac:dyDescent="0.2">
      <c r="A123" s="200">
        <v>91</v>
      </c>
      <c r="B123" s="226" t="s">
        <v>444</v>
      </c>
      <c r="C123" s="202" t="str">
        <f>IF(Acompanhamento4[[#This Row],[ID]]="","",VLOOKUP(Acompanhamento4[[#This Row],[ID]],Plano[],2,FALSE))</f>
        <v>NIS</v>
      </c>
      <c r="D123" s="202" t="str">
        <f>IF(Acompanhamento4[[#This Row],[ID]]="","",VLOOKUP(Acompanhamento4[[#This Row],[ID]],Plano[],3,FALSE))</f>
        <v>Aquisição de MacBook M4 Pro Max para estração de dados e programação do SSI</v>
      </c>
      <c r="E123" s="202" t="str">
        <f>IF(Acompanhamento4[[#This Row],[ID]]="","",VLOOKUP(Acompanhamento4[[#This Row],[ID]],Plano[],7,FALSE))</f>
        <v>Pregão</v>
      </c>
      <c r="F123" s="203">
        <f>IF(Acompanhamento4[[#This Row],[ID]]="","",VLOOKUP(Acompanhamento4[[#This Row],[ID]],Plano[],14,FALSE))</f>
        <v>46082</v>
      </c>
      <c r="G123" s="203">
        <f>IF(Acompanhamento4[[#This Row],[ID]]="","",VLOOKUP(Acompanhamento4[[#This Row],[ID]],Plano[],15,FALSE))</f>
        <v>46113</v>
      </c>
      <c r="H123" s="203">
        <f>IF(Acompanhamento4[[#This Row],[ID]]="","",VLOOKUP(Acompanhamento4[[#This Row],[ID]],Plano[],16,FALSE))</f>
        <v>46143</v>
      </c>
      <c r="I123" s="203">
        <f>IF(Acompanhamento4[[#This Row],[ID]]="","",VLOOKUP(Acompanhamento4[[#This Row],[ID]],Plano[],17,FALSE))</f>
        <v>46174</v>
      </c>
      <c r="J123" s="204">
        <f>IF(Acompanhamento4[[#This Row],[ID]]="","",VLOOKUP(Acompanhamento4[[#This Row],[ID]],Plano[],18,FALSE))</f>
        <v>46235</v>
      </c>
      <c r="K123" s="230" t="s">
        <v>1781</v>
      </c>
      <c r="L123" s="238"/>
      <c r="M123" s="237" t="s">
        <v>1777</v>
      </c>
      <c r="N123" s="240"/>
      <c r="O123" s="241"/>
      <c r="P123" s="241"/>
      <c r="Q123" s="242"/>
      <c r="R123" s="203"/>
      <c r="S123" s="203"/>
      <c r="T123" s="203"/>
      <c r="U123" s="243"/>
      <c r="V123" s="244"/>
    </row>
    <row r="124" spans="1:22" s="207" customFormat="1" ht="30" x14ac:dyDescent="0.2">
      <c r="A124" s="205">
        <v>92</v>
      </c>
      <c r="B124" s="226" t="s">
        <v>447</v>
      </c>
      <c r="C124" s="202" t="str">
        <f>IF(Acompanhamento4[[#This Row],[ID]]="","",VLOOKUP(Acompanhamento4[[#This Row],[ID]],Plano[],2,FALSE))</f>
        <v>NIS</v>
      </c>
      <c r="D124" s="202" t="str">
        <f>IF(Acompanhamento4[[#This Row],[ID]]="","",VLOOKUP(Acompanhamento4[[#This Row],[ID]],Plano[],3,FALSE))</f>
        <v>Aquisição de monitor curvos
para o CISM</v>
      </c>
      <c r="E124" s="202" t="str">
        <f>IF(Acompanhamento4[[#This Row],[ID]]="","",VLOOKUP(Acompanhamento4[[#This Row],[ID]],Plano[],7,FALSE))</f>
        <v>Pregão</v>
      </c>
      <c r="F124" s="203">
        <f>IF(Acompanhamento4[[#This Row],[ID]]="","",VLOOKUP(Acompanhamento4[[#This Row],[ID]],Plano[],14,FALSE))</f>
        <v>46082</v>
      </c>
      <c r="G124" s="203">
        <f>IF(Acompanhamento4[[#This Row],[ID]]="","",VLOOKUP(Acompanhamento4[[#This Row],[ID]],Plano[],15,FALSE))</f>
        <v>46113</v>
      </c>
      <c r="H124" s="203">
        <f>IF(Acompanhamento4[[#This Row],[ID]]="","",VLOOKUP(Acompanhamento4[[#This Row],[ID]],Plano[],16,FALSE))</f>
        <v>46143</v>
      </c>
      <c r="I124" s="203">
        <f>IF(Acompanhamento4[[#This Row],[ID]]="","",VLOOKUP(Acompanhamento4[[#This Row],[ID]],Plano[],17,FALSE))</f>
        <v>46174</v>
      </c>
      <c r="J124" s="204">
        <f>IF(Acompanhamento4[[#This Row],[ID]]="","",VLOOKUP(Acompanhamento4[[#This Row],[ID]],Plano[],18,FALSE))</f>
        <v>46235</v>
      </c>
      <c r="K124" s="230" t="s">
        <v>1780</v>
      </c>
      <c r="L124" s="238"/>
      <c r="M124" s="237" t="s">
        <v>1777</v>
      </c>
      <c r="N124" s="240"/>
      <c r="O124" s="241"/>
      <c r="P124" s="241"/>
      <c r="Q124" s="242"/>
      <c r="R124" s="203"/>
      <c r="S124" s="203"/>
      <c r="T124" s="203"/>
      <c r="U124" s="243"/>
      <c r="V124" s="244"/>
    </row>
    <row r="125" spans="1:22" s="207" customFormat="1" ht="45" x14ac:dyDescent="0.2">
      <c r="A125" s="200">
        <v>93</v>
      </c>
      <c r="B125" s="226" t="s">
        <v>450</v>
      </c>
      <c r="C125" s="202" t="str">
        <f>IF(Acompanhamento4[[#This Row],[ID]]="","",VLOOKUP(Acompanhamento4[[#This Row],[ID]],Plano[],2,FALSE))</f>
        <v>NIS</v>
      </c>
      <c r="D125" s="202" t="str">
        <f>IF(Acompanhamento4[[#This Row],[ID]]="","",VLOOKUP(Acompanhamento4[[#This Row],[ID]],Plano[],3,FALSE))</f>
        <v>Aquisição de mobiliario para o Centro Integrado de Segurança e Monitoramento (CISM)</v>
      </c>
      <c r="E125" s="202" t="str">
        <f>IF(Acompanhamento4[[#This Row],[ID]]="","",VLOOKUP(Acompanhamento4[[#This Row],[ID]],Plano[],7,FALSE))</f>
        <v>Pregão</v>
      </c>
      <c r="F125" s="203">
        <f>IF(Acompanhamento4[[#This Row],[ID]]="","",VLOOKUP(Acompanhamento4[[#This Row],[ID]],Plano[],14,FALSE))</f>
        <v>46082</v>
      </c>
      <c r="G125" s="203">
        <f>IF(Acompanhamento4[[#This Row],[ID]]="","",VLOOKUP(Acompanhamento4[[#This Row],[ID]],Plano[],15,FALSE))</f>
        <v>46113</v>
      </c>
      <c r="H125" s="203">
        <f>IF(Acompanhamento4[[#This Row],[ID]]="","",VLOOKUP(Acompanhamento4[[#This Row],[ID]],Plano[],16,FALSE))</f>
        <v>46143</v>
      </c>
      <c r="I125" s="203">
        <f>IF(Acompanhamento4[[#This Row],[ID]]="","",VLOOKUP(Acompanhamento4[[#This Row],[ID]],Plano[],17,FALSE))</f>
        <v>46174</v>
      </c>
      <c r="J125" s="204">
        <f>IF(Acompanhamento4[[#This Row],[ID]]="","",VLOOKUP(Acompanhamento4[[#This Row],[ID]],Plano[],18,FALSE))</f>
        <v>46235</v>
      </c>
      <c r="K125" s="230" t="s">
        <v>1783</v>
      </c>
      <c r="L125" s="238"/>
      <c r="M125" s="237" t="s">
        <v>1777</v>
      </c>
      <c r="N125" s="240"/>
      <c r="O125" s="241"/>
      <c r="P125" s="241"/>
      <c r="Q125" s="242"/>
      <c r="R125" s="203"/>
      <c r="S125" s="203"/>
      <c r="T125" s="203"/>
      <c r="U125" s="243"/>
      <c r="V125" s="244"/>
    </row>
    <row r="126" spans="1:22" s="207" customFormat="1" ht="15" x14ac:dyDescent="0.2">
      <c r="A126" s="205">
        <v>110</v>
      </c>
      <c r="B126" s="201"/>
      <c r="C126" s="202" t="str">
        <f>IF(Acompanhamento4[[#This Row],[ID]]="","",VLOOKUP(Acompanhamento4[[#This Row],[ID]],Plano[],2,FALSE))</f>
        <v/>
      </c>
      <c r="D126" s="202" t="str">
        <f>IF(Acompanhamento4[[#This Row],[ID]]="","",VLOOKUP(Acompanhamento4[[#This Row],[ID]],Plano[],3,FALSE))</f>
        <v/>
      </c>
      <c r="E126" s="202" t="str">
        <f>IF(Acompanhamento4[[#This Row],[ID]]="","",VLOOKUP(Acompanhamento4[[#This Row],[ID]],Plano[],7,FALSE))</f>
        <v/>
      </c>
      <c r="F126" s="203" t="str">
        <f>IF(Acompanhamento4[[#This Row],[ID]]="","",VLOOKUP(Acompanhamento4[[#This Row],[ID]],Plano[],14,FALSE))</f>
        <v/>
      </c>
      <c r="G126" s="203" t="str">
        <f>IF(Acompanhamento4[[#This Row],[ID]]="","",VLOOKUP(Acompanhamento4[[#This Row],[ID]],Plano[],15,FALSE))</f>
        <v/>
      </c>
      <c r="H126" s="203" t="str">
        <f>IF(Acompanhamento4[[#This Row],[ID]]="","",VLOOKUP(Acompanhamento4[[#This Row],[ID]],Plano[],16,FALSE))</f>
        <v/>
      </c>
      <c r="I126" s="203" t="str">
        <f>IF(Acompanhamento4[[#This Row],[ID]]="","",VLOOKUP(Acompanhamento4[[#This Row],[ID]],Plano[],17,FALSE))</f>
        <v/>
      </c>
      <c r="J126" s="204" t="str">
        <f>IF(Acompanhamento4[[#This Row],[ID]]="","",VLOOKUP(Acompanhamento4[[#This Row],[ID]],Plano[],18,FALSE))</f>
        <v/>
      </c>
      <c r="K126" s="231"/>
      <c r="L126" s="238"/>
      <c r="M126" s="236"/>
      <c r="N126" s="240" t="str">
        <f>IF(Acompanhamento4[[#This Row],[ID]]="","",VLOOKUP(Acompanhamento4[[#This Row],[ID]],Plano[],19,FALSE))</f>
        <v/>
      </c>
      <c r="O126" s="241"/>
      <c r="P126" s="241"/>
      <c r="Q126" s="242"/>
      <c r="R126" s="203"/>
      <c r="S126" s="203"/>
      <c r="T126" s="203"/>
      <c r="U126" s="243"/>
      <c r="V126" s="244"/>
    </row>
    <row r="127" spans="1:22" s="207" customFormat="1" ht="15" x14ac:dyDescent="0.2">
      <c r="A127" s="200">
        <v>111</v>
      </c>
      <c r="B127" s="201"/>
      <c r="C127" s="202" t="str">
        <f>IF(Acompanhamento4[[#This Row],[ID]]="","",VLOOKUP(Acompanhamento4[[#This Row],[ID]],Plano[],2,FALSE))</f>
        <v/>
      </c>
      <c r="D127" s="202" t="str">
        <f>IF(Acompanhamento4[[#This Row],[ID]]="","",VLOOKUP(Acompanhamento4[[#This Row],[ID]],Plano[],3,FALSE))</f>
        <v/>
      </c>
      <c r="E127" s="202" t="str">
        <f>IF(Acompanhamento4[[#This Row],[ID]]="","",VLOOKUP(Acompanhamento4[[#This Row],[ID]],Plano[],7,FALSE))</f>
        <v/>
      </c>
      <c r="F127" s="203" t="str">
        <f>IF(Acompanhamento4[[#This Row],[ID]]="","",VLOOKUP(Acompanhamento4[[#This Row],[ID]],Plano[],14,FALSE))</f>
        <v/>
      </c>
      <c r="G127" s="203" t="str">
        <f>IF(Acompanhamento4[[#This Row],[ID]]="","",VLOOKUP(Acompanhamento4[[#This Row],[ID]],Plano[],15,FALSE))</f>
        <v/>
      </c>
      <c r="H127" s="203" t="str">
        <f>IF(Acompanhamento4[[#This Row],[ID]]="","",VLOOKUP(Acompanhamento4[[#This Row],[ID]],Plano[],16,FALSE))</f>
        <v/>
      </c>
      <c r="I127" s="203" t="str">
        <f>IF(Acompanhamento4[[#This Row],[ID]]="","",VLOOKUP(Acompanhamento4[[#This Row],[ID]],Plano[],17,FALSE))</f>
        <v/>
      </c>
      <c r="J127" s="204" t="str">
        <f>IF(Acompanhamento4[[#This Row],[ID]]="","",VLOOKUP(Acompanhamento4[[#This Row],[ID]],Plano[],18,FALSE))</f>
        <v/>
      </c>
      <c r="K127" s="231"/>
      <c r="L127" s="238"/>
      <c r="M127" s="236"/>
      <c r="N127" s="240" t="str">
        <f>IF(Acompanhamento4[[#This Row],[ID]]="","",VLOOKUP(Acompanhamento4[[#This Row],[ID]],Plano[],19,FALSE))</f>
        <v/>
      </c>
      <c r="O127" s="241"/>
      <c r="P127" s="241"/>
      <c r="Q127" s="242"/>
      <c r="R127" s="203"/>
      <c r="S127" s="203"/>
      <c r="T127" s="203"/>
      <c r="U127" s="243"/>
      <c r="V127" s="244"/>
    </row>
    <row r="128" spans="1:22" s="207" customFormat="1" ht="15" x14ac:dyDescent="0.2">
      <c r="A128" s="205">
        <v>112</v>
      </c>
      <c r="B128" s="201"/>
      <c r="C128" s="202" t="str">
        <f>IF(Acompanhamento4[[#This Row],[ID]]="","",VLOOKUP(Acompanhamento4[[#This Row],[ID]],Plano[],2,FALSE))</f>
        <v/>
      </c>
      <c r="D128" s="202" t="str">
        <f>IF(Acompanhamento4[[#This Row],[ID]]="","",VLOOKUP(Acompanhamento4[[#This Row],[ID]],Plano[],3,FALSE))</f>
        <v/>
      </c>
      <c r="E128" s="202" t="str">
        <f>IF(Acompanhamento4[[#This Row],[ID]]="","",VLOOKUP(Acompanhamento4[[#This Row],[ID]],Plano[],7,FALSE))</f>
        <v/>
      </c>
      <c r="F128" s="203" t="str">
        <f>IF(Acompanhamento4[[#This Row],[ID]]="","",VLOOKUP(Acompanhamento4[[#This Row],[ID]],Plano[],14,FALSE))</f>
        <v/>
      </c>
      <c r="G128" s="203" t="str">
        <f>IF(Acompanhamento4[[#This Row],[ID]]="","",VLOOKUP(Acompanhamento4[[#This Row],[ID]],Plano[],15,FALSE))</f>
        <v/>
      </c>
      <c r="H128" s="203" t="str">
        <f>IF(Acompanhamento4[[#This Row],[ID]]="","",VLOOKUP(Acompanhamento4[[#This Row],[ID]],Plano[],16,FALSE))</f>
        <v/>
      </c>
      <c r="I128" s="203" t="str">
        <f>IF(Acompanhamento4[[#This Row],[ID]]="","",VLOOKUP(Acompanhamento4[[#This Row],[ID]],Plano[],17,FALSE))</f>
        <v/>
      </c>
      <c r="J128" s="204" t="str">
        <f>IF(Acompanhamento4[[#This Row],[ID]]="","",VLOOKUP(Acompanhamento4[[#This Row],[ID]],Plano[],18,FALSE))</f>
        <v/>
      </c>
      <c r="K128" s="231"/>
      <c r="L128" s="238"/>
      <c r="M128" s="236"/>
      <c r="N128" s="240" t="str">
        <f>IF(Acompanhamento4[[#This Row],[ID]]="","",VLOOKUP(Acompanhamento4[[#This Row],[ID]],Plano[],19,FALSE))</f>
        <v/>
      </c>
      <c r="O128" s="241"/>
      <c r="P128" s="241"/>
      <c r="Q128" s="242"/>
      <c r="R128" s="203"/>
      <c r="S128" s="203"/>
      <c r="T128" s="203"/>
      <c r="U128" s="243"/>
      <c r="V128" s="244"/>
    </row>
    <row r="129" spans="1:22" s="207" customFormat="1" ht="15" x14ac:dyDescent="0.2">
      <c r="A129" s="200">
        <v>113</v>
      </c>
      <c r="B129" s="201"/>
      <c r="C129" s="202" t="str">
        <f>IF(Acompanhamento4[[#This Row],[ID]]="","",VLOOKUP(Acompanhamento4[[#This Row],[ID]],Plano[],2,FALSE))</f>
        <v/>
      </c>
      <c r="D129" s="202" t="str">
        <f>IF(Acompanhamento4[[#This Row],[ID]]="","",VLOOKUP(Acompanhamento4[[#This Row],[ID]],Plano[],3,FALSE))</f>
        <v/>
      </c>
      <c r="E129" s="202" t="str">
        <f>IF(Acompanhamento4[[#This Row],[ID]]="","",VLOOKUP(Acompanhamento4[[#This Row],[ID]],Plano[],7,FALSE))</f>
        <v/>
      </c>
      <c r="F129" s="203" t="str">
        <f>IF(Acompanhamento4[[#This Row],[ID]]="","",VLOOKUP(Acompanhamento4[[#This Row],[ID]],Plano[],14,FALSE))</f>
        <v/>
      </c>
      <c r="G129" s="203" t="str">
        <f>IF(Acompanhamento4[[#This Row],[ID]]="","",VLOOKUP(Acompanhamento4[[#This Row],[ID]],Plano[],15,FALSE))</f>
        <v/>
      </c>
      <c r="H129" s="203" t="str">
        <f>IF(Acompanhamento4[[#This Row],[ID]]="","",VLOOKUP(Acompanhamento4[[#This Row],[ID]],Plano[],16,FALSE))</f>
        <v/>
      </c>
      <c r="I129" s="203" t="str">
        <f>IF(Acompanhamento4[[#This Row],[ID]]="","",VLOOKUP(Acompanhamento4[[#This Row],[ID]],Plano[],17,FALSE))</f>
        <v/>
      </c>
      <c r="J129" s="204" t="str">
        <f>IF(Acompanhamento4[[#This Row],[ID]]="","",VLOOKUP(Acompanhamento4[[#This Row],[ID]],Plano[],18,FALSE))</f>
        <v/>
      </c>
      <c r="K129" s="231"/>
      <c r="L129" s="238"/>
      <c r="M129" s="236"/>
      <c r="N129" s="240" t="str">
        <f>IF(Acompanhamento4[[#This Row],[ID]]="","",VLOOKUP(Acompanhamento4[[#This Row],[ID]],Plano[],19,FALSE))</f>
        <v/>
      </c>
      <c r="O129" s="241"/>
      <c r="P129" s="241"/>
      <c r="Q129" s="242"/>
      <c r="R129" s="203"/>
      <c r="S129" s="203"/>
      <c r="T129" s="203"/>
      <c r="U129" s="243"/>
      <c r="V129" s="244"/>
    </row>
    <row r="130" spans="1:22" s="207" customFormat="1" ht="15" x14ac:dyDescent="0.2">
      <c r="A130" s="205">
        <v>114</v>
      </c>
      <c r="B130" s="201"/>
      <c r="C130" s="202" t="str">
        <f>IF(Acompanhamento4[[#This Row],[ID]]="","",VLOOKUP(Acompanhamento4[[#This Row],[ID]],Plano[],2,FALSE))</f>
        <v/>
      </c>
      <c r="D130" s="202" t="str">
        <f>IF(Acompanhamento4[[#This Row],[ID]]="","",VLOOKUP(Acompanhamento4[[#This Row],[ID]],Plano[],3,FALSE))</f>
        <v/>
      </c>
      <c r="E130" s="202" t="str">
        <f>IF(Acompanhamento4[[#This Row],[ID]]="","",VLOOKUP(Acompanhamento4[[#This Row],[ID]],Plano[],7,FALSE))</f>
        <v/>
      </c>
      <c r="F130" s="203" t="str">
        <f>IF(Acompanhamento4[[#This Row],[ID]]="","",VLOOKUP(Acompanhamento4[[#This Row],[ID]],Plano[],14,FALSE))</f>
        <v/>
      </c>
      <c r="G130" s="203" t="str">
        <f>IF(Acompanhamento4[[#This Row],[ID]]="","",VLOOKUP(Acompanhamento4[[#This Row],[ID]],Plano[],15,FALSE))</f>
        <v/>
      </c>
      <c r="H130" s="203" t="str">
        <f>IF(Acompanhamento4[[#This Row],[ID]]="","",VLOOKUP(Acompanhamento4[[#This Row],[ID]],Plano[],16,FALSE))</f>
        <v/>
      </c>
      <c r="I130" s="203" t="str">
        <f>IF(Acompanhamento4[[#This Row],[ID]]="","",VLOOKUP(Acompanhamento4[[#This Row],[ID]],Plano[],17,FALSE))</f>
        <v/>
      </c>
      <c r="J130" s="204" t="str">
        <f>IF(Acompanhamento4[[#This Row],[ID]]="","",VLOOKUP(Acompanhamento4[[#This Row],[ID]],Plano[],18,FALSE))</f>
        <v/>
      </c>
      <c r="K130" s="231"/>
      <c r="L130" s="238"/>
      <c r="M130" s="236"/>
      <c r="N130" s="240" t="str">
        <f>IF(Acompanhamento4[[#This Row],[ID]]="","",VLOOKUP(Acompanhamento4[[#This Row],[ID]],Plano[],19,FALSE))</f>
        <v/>
      </c>
      <c r="O130" s="241"/>
      <c r="P130" s="241"/>
      <c r="Q130" s="242"/>
      <c r="R130" s="203"/>
      <c r="S130" s="203"/>
      <c r="T130" s="203"/>
      <c r="U130" s="243"/>
      <c r="V130" s="244"/>
    </row>
    <row r="131" spans="1:22" s="207" customFormat="1" ht="15" x14ac:dyDescent="0.2">
      <c r="A131" s="200">
        <v>115</v>
      </c>
      <c r="B131" s="201"/>
      <c r="C131" s="202" t="str">
        <f>IF(Acompanhamento4[[#This Row],[ID]]="","",VLOOKUP(Acompanhamento4[[#This Row],[ID]],Plano[],2,FALSE))</f>
        <v/>
      </c>
      <c r="D131" s="202" t="str">
        <f>IF(Acompanhamento4[[#This Row],[ID]]="","",VLOOKUP(Acompanhamento4[[#This Row],[ID]],Plano[],3,FALSE))</f>
        <v/>
      </c>
      <c r="E131" s="202" t="str">
        <f>IF(Acompanhamento4[[#This Row],[ID]]="","",VLOOKUP(Acompanhamento4[[#This Row],[ID]],Plano[],7,FALSE))</f>
        <v/>
      </c>
      <c r="F131" s="203" t="str">
        <f>IF(Acompanhamento4[[#This Row],[ID]]="","",VLOOKUP(Acompanhamento4[[#This Row],[ID]],Plano[],14,FALSE))</f>
        <v/>
      </c>
      <c r="G131" s="203" t="str">
        <f>IF(Acompanhamento4[[#This Row],[ID]]="","",VLOOKUP(Acompanhamento4[[#This Row],[ID]],Plano[],15,FALSE))</f>
        <v/>
      </c>
      <c r="H131" s="203" t="str">
        <f>IF(Acompanhamento4[[#This Row],[ID]]="","",VLOOKUP(Acompanhamento4[[#This Row],[ID]],Plano[],16,FALSE))</f>
        <v/>
      </c>
      <c r="I131" s="203" t="str">
        <f>IF(Acompanhamento4[[#This Row],[ID]]="","",VLOOKUP(Acompanhamento4[[#This Row],[ID]],Plano[],17,FALSE))</f>
        <v/>
      </c>
      <c r="J131" s="204" t="str">
        <f>IF(Acompanhamento4[[#This Row],[ID]]="","",VLOOKUP(Acompanhamento4[[#This Row],[ID]],Plano[],18,FALSE))</f>
        <v/>
      </c>
      <c r="K131" s="231"/>
      <c r="L131" s="238"/>
      <c r="M131" s="236"/>
      <c r="N131" s="240" t="str">
        <f>IF(Acompanhamento4[[#This Row],[ID]]="","",VLOOKUP(Acompanhamento4[[#This Row],[ID]],Plano[],19,FALSE))</f>
        <v/>
      </c>
      <c r="O131" s="241"/>
      <c r="P131" s="241"/>
      <c r="Q131" s="242"/>
      <c r="R131" s="203"/>
      <c r="S131" s="203"/>
      <c r="T131" s="203"/>
      <c r="U131" s="243"/>
      <c r="V131" s="244"/>
    </row>
    <row r="132" spans="1:22" s="207" customFormat="1" ht="15" x14ac:dyDescent="0.2">
      <c r="A132" s="205">
        <v>116</v>
      </c>
      <c r="B132" s="201"/>
      <c r="C132" s="202" t="str">
        <f>IF(Acompanhamento4[[#This Row],[ID]]="","",VLOOKUP(Acompanhamento4[[#This Row],[ID]],Plano[],2,FALSE))</f>
        <v/>
      </c>
      <c r="D132" s="202" t="str">
        <f>IF(Acompanhamento4[[#This Row],[ID]]="","",VLOOKUP(Acompanhamento4[[#This Row],[ID]],Plano[],3,FALSE))</f>
        <v/>
      </c>
      <c r="E132" s="202" t="str">
        <f>IF(Acompanhamento4[[#This Row],[ID]]="","",VLOOKUP(Acompanhamento4[[#This Row],[ID]],Plano[],7,FALSE))</f>
        <v/>
      </c>
      <c r="F132" s="203" t="str">
        <f>IF(Acompanhamento4[[#This Row],[ID]]="","",VLOOKUP(Acompanhamento4[[#This Row],[ID]],Plano[],14,FALSE))</f>
        <v/>
      </c>
      <c r="G132" s="203" t="str">
        <f>IF(Acompanhamento4[[#This Row],[ID]]="","",VLOOKUP(Acompanhamento4[[#This Row],[ID]],Plano[],15,FALSE))</f>
        <v/>
      </c>
      <c r="H132" s="203" t="str">
        <f>IF(Acompanhamento4[[#This Row],[ID]]="","",VLOOKUP(Acompanhamento4[[#This Row],[ID]],Plano[],16,FALSE))</f>
        <v/>
      </c>
      <c r="I132" s="203" t="str">
        <f>IF(Acompanhamento4[[#This Row],[ID]]="","",VLOOKUP(Acompanhamento4[[#This Row],[ID]],Plano[],17,FALSE))</f>
        <v/>
      </c>
      <c r="J132" s="204" t="str">
        <f>IF(Acompanhamento4[[#This Row],[ID]]="","",VLOOKUP(Acompanhamento4[[#This Row],[ID]],Plano[],18,FALSE))</f>
        <v/>
      </c>
      <c r="K132" s="231"/>
      <c r="L132" s="238"/>
      <c r="M132" s="236"/>
      <c r="N132" s="240" t="str">
        <f>IF(Acompanhamento4[[#This Row],[ID]]="","",VLOOKUP(Acompanhamento4[[#This Row],[ID]],Plano[],19,FALSE))</f>
        <v/>
      </c>
      <c r="O132" s="241"/>
      <c r="P132" s="241"/>
      <c r="Q132" s="242"/>
      <c r="R132" s="203"/>
      <c r="S132" s="203"/>
      <c r="T132" s="203"/>
      <c r="U132" s="243"/>
      <c r="V132" s="244"/>
    </row>
    <row r="133" spans="1:22" s="207" customFormat="1" ht="15" x14ac:dyDescent="0.2">
      <c r="A133" s="200">
        <v>117</v>
      </c>
      <c r="B133" s="201"/>
      <c r="C133" s="202" t="str">
        <f>IF(Acompanhamento4[[#This Row],[ID]]="","",VLOOKUP(Acompanhamento4[[#This Row],[ID]],Plano[],2,FALSE))</f>
        <v/>
      </c>
      <c r="D133" s="202" t="str">
        <f>IF(Acompanhamento4[[#This Row],[ID]]="","",VLOOKUP(Acompanhamento4[[#This Row],[ID]],Plano[],3,FALSE))</f>
        <v/>
      </c>
      <c r="E133" s="202" t="str">
        <f>IF(Acompanhamento4[[#This Row],[ID]]="","",VLOOKUP(Acompanhamento4[[#This Row],[ID]],Plano[],7,FALSE))</f>
        <v/>
      </c>
      <c r="F133" s="203" t="str">
        <f>IF(Acompanhamento4[[#This Row],[ID]]="","",VLOOKUP(Acompanhamento4[[#This Row],[ID]],Plano[],14,FALSE))</f>
        <v/>
      </c>
      <c r="G133" s="203" t="str">
        <f>IF(Acompanhamento4[[#This Row],[ID]]="","",VLOOKUP(Acompanhamento4[[#This Row],[ID]],Plano[],15,FALSE))</f>
        <v/>
      </c>
      <c r="H133" s="203" t="str">
        <f>IF(Acompanhamento4[[#This Row],[ID]]="","",VLOOKUP(Acompanhamento4[[#This Row],[ID]],Plano[],16,FALSE))</f>
        <v/>
      </c>
      <c r="I133" s="203" t="str">
        <f>IF(Acompanhamento4[[#This Row],[ID]]="","",VLOOKUP(Acompanhamento4[[#This Row],[ID]],Plano[],17,FALSE))</f>
        <v/>
      </c>
      <c r="J133" s="204" t="str">
        <f>IF(Acompanhamento4[[#This Row],[ID]]="","",VLOOKUP(Acompanhamento4[[#This Row],[ID]],Plano[],18,FALSE))</f>
        <v/>
      </c>
      <c r="K133" s="231"/>
      <c r="L133" s="238"/>
      <c r="M133" s="236"/>
      <c r="N133" s="240" t="str">
        <f>IF(Acompanhamento4[[#This Row],[ID]]="","",VLOOKUP(Acompanhamento4[[#This Row],[ID]],Plano[],19,FALSE))</f>
        <v/>
      </c>
      <c r="O133" s="241"/>
      <c r="P133" s="241"/>
      <c r="Q133" s="242"/>
      <c r="R133" s="203"/>
      <c r="S133" s="203"/>
      <c r="T133" s="203"/>
      <c r="U133" s="243"/>
      <c r="V133" s="244"/>
    </row>
    <row r="134" spans="1:22" s="207" customFormat="1" ht="15" x14ac:dyDescent="0.2">
      <c r="A134" s="205">
        <v>118</v>
      </c>
      <c r="B134" s="201"/>
      <c r="C134" s="202" t="str">
        <f>IF(Acompanhamento4[[#This Row],[ID]]="","",VLOOKUP(Acompanhamento4[[#This Row],[ID]],Plano[],2,FALSE))</f>
        <v/>
      </c>
      <c r="D134" s="202" t="str">
        <f>IF(Acompanhamento4[[#This Row],[ID]]="","",VLOOKUP(Acompanhamento4[[#This Row],[ID]],Plano[],3,FALSE))</f>
        <v/>
      </c>
      <c r="E134" s="202" t="str">
        <f>IF(Acompanhamento4[[#This Row],[ID]]="","",VLOOKUP(Acompanhamento4[[#This Row],[ID]],Plano[],7,FALSE))</f>
        <v/>
      </c>
      <c r="F134" s="203" t="str">
        <f>IF(Acompanhamento4[[#This Row],[ID]]="","",VLOOKUP(Acompanhamento4[[#This Row],[ID]],Plano[],14,FALSE))</f>
        <v/>
      </c>
      <c r="G134" s="203" t="str">
        <f>IF(Acompanhamento4[[#This Row],[ID]]="","",VLOOKUP(Acompanhamento4[[#This Row],[ID]],Plano[],15,FALSE))</f>
        <v/>
      </c>
      <c r="H134" s="203" t="str">
        <f>IF(Acompanhamento4[[#This Row],[ID]]="","",VLOOKUP(Acompanhamento4[[#This Row],[ID]],Plano[],16,FALSE))</f>
        <v/>
      </c>
      <c r="I134" s="203" t="str">
        <f>IF(Acompanhamento4[[#This Row],[ID]]="","",VLOOKUP(Acompanhamento4[[#This Row],[ID]],Plano[],17,FALSE))</f>
        <v/>
      </c>
      <c r="J134" s="204" t="str">
        <f>IF(Acompanhamento4[[#This Row],[ID]]="","",VLOOKUP(Acompanhamento4[[#This Row],[ID]],Plano[],18,FALSE))</f>
        <v/>
      </c>
      <c r="K134" s="231"/>
      <c r="L134" s="238"/>
      <c r="M134" s="236"/>
      <c r="N134" s="240" t="str">
        <f>IF(Acompanhamento4[[#This Row],[ID]]="","",VLOOKUP(Acompanhamento4[[#This Row],[ID]],Plano[],19,FALSE))</f>
        <v/>
      </c>
      <c r="O134" s="241"/>
      <c r="P134" s="241"/>
      <c r="Q134" s="242"/>
      <c r="R134" s="203"/>
      <c r="S134" s="203"/>
      <c r="T134" s="203"/>
      <c r="U134" s="243"/>
      <c r="V134" s="244"/>
    </row>
    <row r="135" spans="1:22" s="207" customFormat="1" ht="15" x14ac:dyDescent="0.2">
      <c r="A135" s="200">
        <v>119</v>
      </c>
      <c r="B135" s="201"/>
      <c r="C135" s="202" t="str">
        <f>IF(Acompanhamento4[[#This Row],[ID]]="","",VLOOKUP(Acompanhamento4[[#This Row],[ID]],Plano[],2,FALSE))</f>
        <v/>
      </c>
      <c r="D135" s="202" t="str">
        <f>IF(Acompanhamento4[[#This Row],[ID]]="","",VLOOKUP(Acompanhamento4[[#This Row],[ID]],Plano[],3,FALSE))</f>
        <v/>
      </c>
      <c r="E135" s="202" t="str">
        <f>IF(Acompanhamento4[[#This Row],[ID]]="","",VLOOKUP(Acompanhamento4[[#This Row],[ID]],Plano[],7,FALSE))</f>
        <v/>
      </c>
      <c r="F135" s="203" t="str">
        <f>IF(Acompanhamento4[[#This Row],[ID]]="","",VLOOKUP(Acompanhamento4[[#This Row],[ID]],Plano[],14,FALSE))</f>
        <v/>
      </c>
      <c r="G135" s="203" t="str">
        <f>IF(Acompanhamento4[[#This Row],[ID]]="","",VLOOKUP(Acompanhamento4[[#This Row],[ID]],Plano[],15,FALSE))</f>
        <v/>
      </c>
      <c r="H135" s="203" t="str">
        <f>IF(Acompanhamento4[[#This Row],[ID]]="","",VLOOKUP(Acompanhamento4[[#This Row],[ID]],Plano[],16,FALSE))</f>
        <v/>
      </c>
      <c r="I135" s="203" t="str">
        <f>IF(Acompanhamento4[[#This Row],[ID]]="","",VLOOKUP(Acompanhamento4[[#This Row],[ID]],Plano[],17,FALSE))</f>
        <v/>
      </c>
      <c r="J135" s="204" t="str">
        <f>IF(Acompanhamento4[[#This Row],[ID]]="","",VLOOKUP(Acompanhamento4[[#This Row],[ID]],Plano[],18,FALSE))</f>
        <v/>
      </c>
      <c r="K135" s="231"/>
      <c r="L135" s="238"/>
      <c r="M135" s="236"/>
      <c r="N135" s="240" t="str">
        <f>IF(Acompanhamento4[[#This Row],[ID]]="","",VLOOKUP(Acompanhamento4[[#This Row],[ID]],Plano[],19,FALSE))</f>
        <v/>
      </c>
      <c r="O135" s="241"/>
      <c r="P135" s="241"/>
      <c r="Q135" s="242"/>
      <c r="R135" s="203"/>
      <c r="S135" s="203"/>
      <c r="T135" s="203"/>
      <c r="U135" s="243"/>
      <c r="V135" s="244"/>
    </row>
    <row r="136" spans="1:22" s="207" customFormat="1" ht="15" x14ac:dyDescent="0.2">
      <c r="A136" s="205">
        <v>120</v>
      </c>
      <c r="B136" s="201"/>
      <c r="C136" s="202" t="str">
        <f>IF(Acompanhamento4[[#This Row],[ID]]="","",VLOOKUP(Acompanhamento4[[#This Row],[ID]],Plano[],2,FALSE))</f>
        <v/>
      </c>
      <c r="D136" s="202" t="str">
        <f>IF(Acompanhamento4[[#This Row],[ID]]="","",VLOOKUP(Acompanhamento4[[#This Row],[ID]],Plano[],3,FALSE))</f>
        <v/>
      </c>
      <c r="E136" s="202" t="str">
        <f>IF(Acompanhamento4[[#This Row],[ID]]="","",VLOOKUP(Acompanhamento4[[#This Row],[ID]],Plano[],7,FALSE))</f>
        <v/>
      </c>
      <c r="F136" s="203" t="str">
        <f>IF(Acompanhamento4[[#This Row],[ID]]="","",VLOOKUP(Acompanhamento4[[#This Row],[ID]],Plano[],14,FALSE))</f>
        <v/>
      </c>
      <c r="G136" s="203" t="str">
        <f>IF(Acompanhamento4[[#This Row],[ID]]="","",VLOOKUP(Acompanhamento4[[#This Row],[ID]],Plano[],15,FALSE))</f>
        <v/>
      </c>
      <c r="H136" s="203" t="str">
        <f>IF(Acompanhamento4[[#This Row],[ID]]="","",VLOOKUP(Acompanhamento4[[#This Row],[ID]],Plano[],16,FALSE))</f>
        <v/>
      </c>
      <c r="I136" s="203" t="str">
        <f>IF(Acompanhamento4[[#This Row],[ID]]="","",VLOOKUP(Acompanhamento4[[#This Row],[ID]],Plano[],17,FALSE))</f>
        <v/>
      </c>
      <c r="J136" s="204" t="str">
        <f>IF(Acompanhamento4[[#This Row],[ID]]="","",VLOOKUP(Acompanhamento4[[#This Row],[ID]],Plano[],18,FALSE))</f>
        <v/>
      </c>
      <c r="K136" s="231"/>
      <c r="L136" s="238"/>
      <c r="M136" s="236"/>
      <c r="N136" s="240" t="str">
        <f>IF(Acompanhamento4[[#This Row],[ID]]="","",VLOOKUP(Acompanhamento4[[#This Row],[ID]],Plano[],19,FALSE))</f>
        <v/>
      </c>
      <c r="O136" s="241"/>
      <c r="P136" s="241"/>
      <c r="Q136" s="242"/>
      <c r="R136" s="203"/>
      <c r="S136" s="203"/>
      <c r="T136" s="203"/>
      <c r="U136" s="243"/>
      <c r="V136" s="244"/>
    </row>
    <row r="137" spans="1:22" s="207" customFormat="1" ht="15" x14ac:dyDescent="0.2">
      <c r="A137" s="200">
        <v>121</v>
      </c>
      <c r="B137" s="201"/>
      <c r="C137" s="202" t="str">
        <f>IF(Acompanhamento4[[#This Row],[ID]]="","",VLOOKUP(Acompanhamento4[[#This Row],[ID]],Plano[],2,FALSE))</f>
        <v/>
      </c>
      <c r="D137" s="202" t="str">
        <f>IF(Acompanhamento4[[#This Row],[ID]]="","",VLOOKUP(Acompanhamento4[[#This Row],[ID]],Plano[],3,FALSE))</f>
        <v/>
      </c>
      <c r="E137" s="202" t="str">
        <f>IF(Acompanhamento4[[#This Row],[ID]]="","",VLOOKUP(Acompanhamento4[[#This Row],[ID]],Plano[],7,FALSE))</f>
        <v/>
      </c>
      <c r="F137" s="203" t="str">
        <f>IF(Acompanhamento4[[#This Row],[ID]]="","",VLOOKUP(Acompanhamento4[[#This Row],[ID]],Plano[],14,FALSE))</f>
        <v/>
      </c>
      <c r="G137" s="203" t="str">
        <f>IF(Acompanhamento4[[#This Row],[ID]]="","",VLOOKUP(Acompanhamento4[[#This Row],[ID]],Plano[],15,FALSE))</f>
        <v/>
      </c>
      <c r="H137" s="203" t="str">
        <f>IF(Acompanhamento4[[#This Row],[ID]]="","",VLOOKUP(Acompanhamento4[[#This Row],[ID]],Plano[],16,FALSE))</f>
        <v/>
      </c>
      <c r="I137" s="203" t="str">
        <f>IF(Acompanhamento4[[#This Row],[ID]]="","",VLOOKUP(Acompanhamento4[[#This Row],[ID]],Plano[],17,FALSE))</f>
        <v/>
      </c>
      <c r="J137" s="204" t="str">
        <f>IF(Acompanhamento4[[#This Row],[ID]]="","",VLOOKUP(Acompanhamento4[[#This Row],[ID]],Plano[],18,FALSE))</f>
        <v/>
      </c>
      <c r="K137" s="231"/>
      <c r="L137" s="238"/>
      <c r="M137" s="236"/>
      <c r="N137" s="240" t="str">
        <f>IF(Acompanhamento4[[#This Row],[ID]]="","",VLOOKUP(Acompanhamento4[[#This Row],[ID]],Plano[],19,FALSE))</f>
        <v/>
      </c>
      <c r="O137" s="241"/>
      <c r="P137" s="241"/>
      <c r="Q137" s="242"/>
      <c r="R137" s="203"/>
      <c r="S137" s="203"/>
      <c r="T137" s="203"/>
      <c r="U137" s="243"/>
      <c r="V137" s="244"/>
    </row>
    <row r="138" spans="1:22" s="207" customFormat="1" ht="15" x14ac:dyDescent="0.2">
      <c r="A138" s="205">
        <v>122</v>
      </c>
      <c r="B138" s="201"/>
      <c r="C138" s="202" t="str">
        <f>IF(Acompanhamento4[[#This Row],[ID]]="","",VLOOKUP(Acompanhamento4[[#This Row],[ID]],Plano[],2,FALSE))</f>
        <v/>
      </c>
      <c r="D138" s="202" t="str">
        <f>IF(Acompanhamento4[[#This Row],[ID]]="","",VLOOKUP(Acompanhamento4[[#This Row],[ID]],Plano[],3,FALSE))</f>
        <v/>
      </c>
      <c r="E138" s="202" t="str">
        <f>IF(Acompanhamento4[[#This Row],[ID]]="","",VLOOKUP(Acompanhamento4[[#This Row],[ID]],Plano[],7,FALSE))</f>
        <v/>
      </c>
      <c r="F138" s="203" t="str">
        <f>IF(Acompanhamento4[[#This Row],[ID]]="","",VLOOKUP(Acompanhamento4[[#This Row],[ID]],Plano[],14,FALSE))</f>
        <v/>
      </c>
      <c r="G138" s="203" t="str">
        <f>IF(Acompanhamento4[[#This Row],[ID]]="","",VLOOKUP(Acompanhamento4[[#This Row],[ID]],Plano[],15,FALSE))</f>
        <v/>
      </c>
      <c r="H138" s="203" t="str">
        <f>IF(Acompanhamento4[[#This Row],[ID]]="","",VLOOKUP(Acompanhamento4[[#This Row],[ID]],Plano[],16,FALSE))</f>
        <v/>
      </c>
      <c r="I138" s="203" t="str">
        <f>IF(Acompanhamento4[[#This Row],[ID]]="","",VLOOKUP(Acompanhamento4[[#This Row],[ID]],Plano[],17,FALSE))</f>
        <v/>
      </c>
      <c r="J138" s="204" t="str">
        <f>IF(Acompanhamento4[[#This Row],[ID]]="","",VLOOKUP(Acompanhamento4[[#This Row],[ID]],Plano[],18,FALSE))</f>
        <v/>
      </c>
      <c r="K138" s="231"/>
      <c r="L138" s="238"/>
      <c r="M138" s="236"/>
      <c r="N138" s="240" t="str">
        <f>IF(Acompanhamento4[[#This Row],[ID]]="","",VLOOKUP(Acompanhamento4[[#This Row],[ID]],Plano[],19,FALSE))</f>
        <v/>
      </c>
      <c r="O138" s="241"/>
      <c r="P138" s="241"/>
      <c r="Q138" s="242"/>
      <c r="R138" s="203"/>
      <c r="S138" s="203"/>
      <c r="T138" s="203"/>
      <c r="U138" s="243"/>
      <c r="V138" s="244"/>
    </row>
    <row r="139" spans="1:22" s="207" customFormat="1" ht="15" x14ac:dyDescent="0.2">
      <c r="A139" s="200">
        <v>123</v>
      </c>
      <c r="B139" s="201"/>
      <c r="C139" s="202" t="str">
        <f>IF(Acompanhamento4[[#This Row],[ID]]="","",VLOOKUP(Acompanhamento4[[#This Row],[ID]],Plano[],2,FALSE))</f>
        <v/>
      </c>
      <c r="D139" s="202" t="str">
        <f>IF(Acompanhamento4[[#This Row],[ID]]="","",VLOOKUP(Acompanhamento4[[#This Row],[ID]],Plano[],3,FALSE))</f>
        <v/>
      </c>
      <c r="E139" s="202" t="str">
        <f>IF(Acompanhamento4[[#This Row],[ID]]="","",VLOOKUP(Acompanhamento4[[#This Row],[ID]],Plano[],7,FALSE))</f>
        <v/>
      </c>
      <c r="F139" s="203" t="str">
        <f>IF(Acompanhamento4[[#This Row],[ID]]="","",VLOOKUP(Acompanhamento4[[#This Row],[ID]],Plano[],14,FALSE))</f>
        <v/>
      </c>
      <c r="G139" s="203" t="str">
        <f>IF(Acompanhamento4[[#This Row],[ID]]="","",VLOOKUP(Acompanhamento4[[#This Row],[ID]],Plano[],15,FALSE))</f>
        <v/>
      </c>
      <c r="H139" s="203" t="str">
        <f>IF(Acompanhamento4[[#This Row],[ID]]="","",VLOOKUP(Acompanhamento4[[#This Row],[ID]],Plano[],16,FALSE))</f>
        <v/>
      </c>
      <c r="I139" s="203" t="str">
        <f>IF(Acompanhamento4[[#This Row],[ID]]="","",VLOOKUP(Acompanhamento4[[#This Row],[ID]],Plano[],17,FALSE))</f>
        <v/>
      </c>
      <c r="J139" s="204" t="str">
        <f>IF(Acompanhamento4[[#This Row],[ID]]="","",VLOOKUP(Acompanhamento4[[#This Row],[ID]],Plano[],18,FALSE))</f>
        <v/>
      </c>
      <c r="K139" s="231"/>
      <c r="L139" s="238"/>
      <c r="M139" s="236"/>
      <c r="N139" s="240" t="str">
        <f>IF(Acompanhamento4[[#This Row],[ID]]="","",VLOOKUP(Acompanhamento4[[#This Row],[ID]],Plano[],19,FALSE))</f>
        <v/>
      </c>
      <c r="O139" s="241"/>
      <c r="P139" s="241"/>
      <c r="Q139" s="242"/>
      <c r="R139" s="203"/>
      <c r="S139" s="203"/>
      <c r="T139" s="203"/>
      <c r="U139" s="243"/>
      <c r="V139" s="244"/>
    </row>
    <row r="140" spans="1:22" s="207" customFormat="1" ht="15" x14ac:dyDescent="0.2">
      <c r="A140" s="205">
        <v>124</v>
      </c>
      <c r="B140" s="201"/>
      <c r="C140" s="202" t="str">
        <f>IF(Acompanhamento4[[#This Row],[ID]]="","",VLOOKUP(Acompanhamento4[[#This Row],[ID]],Plano[],2,FALSE))</f>
        <v/>
      </c>
      <c r="D140" s="202" t="str">
        <f>IF(Acompanhamento4[[#This Row],[ID]]="","",VLOOKUP(Acompanhamento4[[#This Row],[ID]],Plano[],3,FALSE))</f>
        <v/>
      </c>
      <c r="E140" s="202" t="str">
        <f>IF(Acompanhamento4[[#This Row],[ID]]="","",VLOOKUP(Acompanhamento4[[#This Row],[ID]],Plano[],7,FALSE))</f>
        <v/>
      </c>
      <c r="F140" s="203" t="str">
        <f>IF(Acompanhamento4[[#This Row],[ID]]="","",VLOOKUP(Acompanhamento4[[#This Row],[ID]],Plano[],14,FALSE))</f>
        <v/>
      </c>
      <c r="G140" s="203" t="str">
        <f>IF(Acompanhamento4[[#This Row],[ID]]="","",VLOOKUP(Acompanhamento4[[#This Row],[ID]],Plano[],15,FALSE))</f>
        <v/>
      </c>
      <c r="H140" s="203" t="str">
        <f>IF(Acompanhamento4[[#This Row],[ID]]="","",VLOOKUP(Acompanhamento4[[#This Row],[ID]],Plano[],16,FALSE))</f>
        <v/>
      </c>
      <c r="I140" s="203" t="str">
        <f>IF(Acompanhamento4[[#This Row],[ID]]="","",VLOOKUP(Acompanhamento4[[#This Row],[ID]],Plano[],17,FALSE))</f>
        <v/>
      </c>
      <c r="J140" s="204" t="str">
        <f>IF(Acompanhamento4[[#This Row],[ID]]="","",VLOOKUP(Acompanhamento4[[#This Row],[ID]],Plano[],18,FALSE))</f>
        <v/>
      </c>
      <c r="K140" s="231"/>
      <c r="L140" s="238"/>
      <c r="M140" s="236"/>
      <c r="N140" s="240" t="str">
        <f>IF(Acompanhamento4[[#This Row],[ID]]="","",VLOOKUP(Acompanhamento4[[#This Row],[ID]],Plano[],19,FALSE))</f>
        <v/>
      </c>
      <c r="O140" s="241"/>
      <c r="P140" s="241"/>
      <c r="Q140" s="242"/>
      <c r="R140" s="203"/>
      <c r="S140" s="203"/>
      <c r="T140" s="203"/>
      <c r="U140" s="243"/>
      <c r="V140" s="244"/>
    </row>
    <row r="141" spans="1:22" s="207" customFormat="1" ht="15" x14ac:dyDescent="0.2">
      <c r="A141" s="200">
        <v>125</v>
      </c>
      <c r="B141" s="201"/>
      <c r="C141" s="202" t="str">
        <f>IF(Acompanhamento4[[#This Row],[ID]]="","",VLOOKUP(Acompanhamento4[[#This Row],[ID]],Plano[],2,FALSE))</f>
        <v/>
      </c>
      <c r="D141" s="202" t="str">
        <f>IF(Acompanhamento4[[#This Row],[ID]]="","",VLOOKUP(Acompanhamento4[[#This Row],[ID]],Plano[],3,FALSE))</f>
        <v/>
      </c>
      <c r="E141" s="202" t="str">
        <f>IF(Acompanhamento4[[#This Row],[ID]]="","",VLOOKUP(Acompanhamento4[[#This Row],[ID]],Plano[],7,FALSE))</f>
        <v/>
      </c>
      <c r="F141" s="203" t="str">
        <f>IF(Acompanhamento4[[#This Row],[ID]]="","",VLOOKUP(Acompanhamento4[[#This Row],[ID]],Plano[],14,FALSE))</f>
        <v/>
      </c>
      <c r="G141" s="203" t="str">
        <f>IF(Acompanhamento4[[#This Row],[ID]]="","",VLOOKUP(Acompanhamento4[[#This Row],[ID]],Plano[],15,FALSE))</f>
        <v/>
      </c>
      <c r="H141" s="203" t="str">
        <f>IF(Acompanhamento4[[#This Row],[ID]]="","",VLOOKUP(Acompanhamento4[[#This Row],[ID]],Plano[],16,FALSE))</f>
        <v/>
      </c>
      <c r="I141" s="203" t="str">
        <f>IF(Acompanhamento4[[#This Row],[ID]]="","",VLOOKUP(Acompanhamento4[[#This Row],[ID]],Plano[],17,FALSE))</f>
        <v/>
      </c>
      <c r="J141" s="204" t="str">
        <f>IF(Acompanhamento4[[#This Row],[ID]]="","",VLOOKUP(Acompanhamento4[[#This Row],[ID]],Plano[],18,FALSE))</f>
        <v/>
      </c>
      <c r="K141" s="231"/>
      <c r="L141" s="238"/>
      <c r="M141" s="236"/>
      <c r="N141" s="240" t="str">
        <f>IF(Acompanhamento4[[#This Row],[ID]]="","",VLOOKUP(Acompanhamento4[[#This Row],[ID]],Plano[],19,FALSE))</f>
        <v/>
      </c>
      <c r="O141" s="241"/>
      <c r="P141" s="241"/>
      <c r="Q141" s="242"/>
      <c r="R141" s="203"/>
      <c r="S141" s="203"/>
      <c r="T141" s="203"/>
      <c r="U141" s="243"/>
      <c r="V141" s="244"/>
    </row>
    <row r="142" spans="1:22" s="207" customFormat="1" ht="15" x14ac:dyDescent="0.2">
      <c r="A142" s="205">
        <v>126</v>
      </c>
      <c r="B142" s="201"/>
      <c r="C142" s="202" t="str">
        <f>IF(Acompanhamento4[[#This Row],[ID]]="","",VLOOKUP(Acompanhamento4[[#This Row],[ID]],Plano[],2,FALSE))</f>
        <v/>
      </c>
      <c r="D142" s="202" t="str">
        <f>IF(Acompanhamento4[[#This Row],[ID]]="","",VLOOKUP(Acompanhamento4[[#This Row],[ID]],Plano[],3,FALSE))</f>
        <v/>
      </c>
      <c r="E142" s="202" t="str">
        <f>IF(Acompanhamento4[[#This Row],[ID]]="","",VLOOKUP(Acompanhamento4[[#This Row],[ID]],Plano[],7,FALSE))</f>
        <v/>
      </c>
      <c r="F142" s="203" t="str">
        <f>IF(Acompanhamento4[[#This Row],[ID]]="","",VLOOKUP(Acompanhamento4[[#This Row],[ID]],Plano[],14,FALSE))</f>
        <v/>
      </c>
      <c r="G142" s="203" t="str">
        <f>IF(Acompanhamento4[[#This Row],[ID]]="","",VLOOKUP(Acompanhamento4[[#This Row],[ID]],Plano[],15,FALSE))</f>
        <v/>
      </c>
      <c r="H142" s="203" t="str">
        <f>IF(Acompanhamento4[[#This Row],[ID]]="","",VLOOKUP(Acompanhamento4[[#This Row],[ID]],Plano[],16,FALSE))</f>
        <v/>
      </c>
      <c r="I142" s="203" t="str">
        <f>IF(Acompanhamento4[[#This Row],[ID]]="","",VLOOKUP(Acompanhamento4[[#This Row],[ID]],Plano[],17,FALSE))</f>
        <v/>
      </c>
      <c r="J142" s="204" t="str">
        <f>IF(Acompanhamento4[[#This Row],[ID]]="","",VLOOKUP(Acompanhamento4[[#This Row],[ID]],Plano[],18,FALSE))</f>
        <v/>
      </c>
      <c r="K142" s="231"/>
      <c r="L142" s="238"/>
      <c r="M142" s="236"/>
      <c r="N142" s="240" t="str">
        <f>IF(Acompanhamento4[[#This Row],[ID]]="","",VLOOKUP(Acompanhamento4[[#This Row],[ID]],Plano[],19,FALSE))</f>
        <v/>
      </c>
      <c r="O142" s="241"/>
      <c r="P142" s="241"/>
      <c r="Q142" s="242"/>
      <c r="R142" s="203"/>
      <c r="S142" s="203"/>
      <c r="T142" s="203"/>
      <c r="U142" s="243"/>
      <c r="V142" s="244"/>
    </row>
    <row r="143" spans="1:22" s="207" customFormat="1" ht="15" x14ac:dyDescent="0.2">
      <c r="A143" s="200">
        <v>127</v>
      </c>
      <c r="B143" s="201"/>
      <c r="C143" s="202" t="str">
        <f>IF(Acompanhamento4[[#This Row],[ID]]="","",VLOOKUP(Acompanhamento4[[#This Row],[ID]],Plano[],2,FALSE))</f>
        <v/>
      </c>
      <c r="D143" s="202" t="str">
        <f>IF(Acompanhamento4[[#This Row],[ID]]="","",VLOOKUP(Acompanhamento4[[#This Row],[ID]],Plano[],3,FALSE))</f>
        <v/>
      </c>
      <c r="E143" s="202" t="str">
        <f>IF(Acompanhamento4[[#This Row],[ID]]="","",VLOOKUP(Acompanhamento4[[#This Row],[ID]],Plano[],7,FALSE))</f>
        <v/>
      </c>
      <c r="F143" s="203" t="str">
        <f>IF(Acompanhamento4[[#This Row],[ID]]="","",VLOOKUP(Acompanhamento4[[#This Row],[ID]],Plano[],14,FALSE))</f>
        <v/>
      </c>
      <c r="G143" s="203" t="str">
        <f>IF(Acompanhamento4[[#This Row],[ID]]="","",VLOOKUP(Acompanhamento4[[#This Row],[ID]],Plano[],15,FALSE))</f>
        <v/>
      </c>
      <c r="H143" s="203" t="str">
        <f>IF(Acompanhamento4[[#This Row],[ID]]="","",VLOOKUP(Acompanhamento4[[#This Row],[ID]],Plano[],16,FALSE))</f>
        <v/>
      </c>
      <c r="I143" s="203" t="str">
        <f>IF(Acompanhamento4[[#This Row],[ID]]="","",VLOOKUP(Acompanhamento4[[#This Row],[ID]],Plano[],17,FALSE))</f>
        <v/>
      </c>
      <c r="J143" s="204" t="str">
        <f>IF(Acompanhamento4[[#This Row],[ID]]="","",VLOOKUP(Acompanhamento4[[#This Row],[ID]],Plano[],18,FALSE))</f>
        <v/>
      </c>
      <c r="K143" s="231"/>
      <c r="L143" s="238"/>
      <c r="M143" s="236"/>
      <c r="N143" s="240" t="str">
        <f>IF(Acompanhamento4[[#This Row],[ID]]="","",VLOOKUP(Acompanhamento4[[#This Row],[ID]],Plano[],19,FALSE))</f>
        <v/>
      </c>
      <c r="O143" s="241"/>
      <c r="P143" s="241"/>
      <c r="Q143" s="242"/>
      <c r="R143" s="203"/>
      <c r="S143" s="203"/>
      <c r="T143" s="203"/>
      <c r="U143" s="243"/>
      <c r="V143" s="244"/>
    </row>
    <row r="144" spans="1:22" s="207" customFormat="1" ht="15" x14ac:dyDescent="0.2">
      <c r="A144" s="205">
        <v>128</v>
      </c>
      <c r="B144" s="201"/>
      <c r="C144" s="202" t="str">
        <f>IF(Acompanhamento4[[#This Row],[ID]]="","",VLOOKUP(Acompanhamento4[[#This Row],[ID]],Plano[],2,FALSE))</f>
        <v/>
      </c>
      <c r="D144" s="202" t="str">
        <f>IF(Acompanhamento4[[#This Row],[ID]]="","",VLOOKUP(Acompanhamento4[[#This Row],[ID]],Plano[],3,FALSE))</f>
        <v/>
      </c>
      <c r="E144" s="202" t="str">
        <f>IF(Acompanhamento4[[#This Row],[ID]]="","",VLOOKUP(Acompanhamento4[[#This Row],[ID]],Plano[],7,FALSE))</f>
        <v/>
      </c>
      <c r="F144" s="203" t="str">
        <f>IF(Acompanhamento4[[#This Row],[ID]]="","",VLOOKUP(Acompanhamento4[[#This Row],[ID]],Plano[],14,FALSE))</f>
        <v/>
      </c>
      <c r="G144" s="203" t="str">
        <f>IF(Acompanhamento4[[#This Row],[ID]]="","",VLOOKUP(Acompanhamento4[[#This Row],[ID]],Plano[],15,FALSE))</f>
        <v/>
      </c>
      <c r="H144" s="203" t="str">
        <f>IF(Acompanhamento4[[#This Row],[ID]]="","",VLOOKUP(Acompanhamento4[[#This Row],[ID]],Plano[],16,FALSE))</f>
        <v/>
      </c>
      <c r="I144" s="203" t="str">
        <f>IF(Acompanhamento4[[#This Row],[ID]]="","",VLOOKUP(Acompanhamento4[[#This Row],[ID]],Plano[],17,FALSE))</f>
        <v/>
      </c>
      <c r="J144" s="204" t="str">
        <f>IF(Acompanhamento4[[#This Row],[ID]]="","",VLOOKUP(Acompanhamento4[[#This Row],[ID]],Plano[],18,FALSE))</f>
        <v/>
      </c>
      <c r="K144" s="231"/>
      <c r="L144" s="238"/>
      <c r="M144" s="236"/>
      <c r="N144" s="240" t="str">
        <f>IF(Acompanhamento4[[#This Row],[ID]]="","",VLOOKUP(Acompanhamento4[[#This Row],[ID]],Plano[],19,FALSE))</f>
        <v/>
      </c>
      <c r="O144" s="241"/>
      <c r="P144" s="241"/>
      <c r="Q144" s="242"/>
      <c r="R144" s="203"/>
      <c r="S144" s="203"/>
      <c r="T144" s="203"/>
      <c r="U144" s="243"/>
      <c r="V144" s="244"/>
    </row>
    <row r="145" spans="1:22" s="207" customFormat="1" ht="15" x14ac:dyDescent="0.2">
      <c r="A145" s="200">
        <v>129</v>
      </c>
      <c r="B145" s="201"/>
      <c r="C145" s="202" t="str">
        <f>IF(Acompanhamento4[[#This Row],[ID]]="","",VLOOKUP(Acompanhamento4[[#This Row],[ID]],Plano[],2,FALSE))</f>
        <v/>
      </c>
      <c r="D145" s="202" t="str">
        <f>IF(Acompanhamento4[[#This Row],[ID]]="","",VLOOKUP(Acompanhamento4[[#This Row],[ID]],Plano[],3,FALSE))</f>
        <v/>
      </c>
      <c r="E145" s="202" t="str">
        <f>IF(Acompanhamento4[[#This Row],[ID]]="","",VLOOKUP(Acompanhamento4[[#This Row],[ID]],Plano[],7,FALSE))</f>
        <v/>
      </c>
      <c r="F145" s="203" t="str">
        <f>IF(Acompanhamento4[[#This Row],[ID]]="","",VLOOKUP(Acompanhamento4[[#This Row],[ID]],Plano[],14,FALSE))</f>
        <v/>
      </c>
      <c r="G145" s="203" t="str">
        <f>IF(Acompanhamento4[[#This Row],[ID]]="","",VLOOKUP(Acompanhamento4[[#This Row],[ID]],Plano[],15,FALSE))</f>
        <v/>
      </c>
      <c r="H145" s="203" t="str">
        <f>IF(Acompanhamento4[[#This Row],[ID]]="","",VLOOKUP(Acompanhamento4[[#This Row],[ID]],Plano[],16,FALSE))</f>
        <v/>
      </c>
      <c r="I145" s="203" t="str">
        <f>IF(Acompanhamento4[[#This Row],[ID]]="","",VLOOKUP(Acompanhamento4[[#This Row],[ID]],Plano[],17,FALSE))</f>
        <v/>
      </c>
      <c r="J145" s="204" t="str">
        <f>IF(Acompanhamento4[[#This Row],[ID]]="","",VLOOKUP(Acompanhamento4[[#This Row],[ID]],Plano[],18,FALSE))</f>
        <v/>
      </c>
      <c r="K145" s="231"/>
      <c r="L145" s="238"/>
      <c r="M145" s="236"/>
      <c r="N145" s="240" t="str">
        <f>IF(Acompanhamento4[[#This Row],[ID]]="","",VLOOKUP(Acompanhamento4[[#This Row],[ID]],Plano[],19,FALSE))</f>
        <v/>
      </c>
      <c r="O145" s="241"/>
      <c r="P145" s="241"/>
      <c r="Q145" s="242"/>
      <c r="R145" s="203"/>
      <c r="S145" s="203"/>
      <c r="T145" s="203"/>
      <c r="U145" s="243"/>
      <c r="V145" s="244"/>
    </row>
    <row r="146" spans="1:22" s="207" customFormat="1" ht="15" x14ac:dyDescent="0.2">
      <c r="A146" s="205">
        <v>130</v>
      </c>
      <c r="B146" s="201"/>
      <c r="C146" s="202" t="str">
        <f>IF(Acompanhamento4[[#This Row],[ID]]="","",VLOOKUP(Acompanhamento4[[#This Row],[ID]],Plano[],2,FALSE))</f>
        <v/>
      </c>
      <c r="D146" s="202" t="str">
        <f>IF(Acompanhamento4[[#This Row],[ID]]="","",VLOOKUP(Acompanhamento4[[#This Row],[ID]],Plano[],3,FALSE))</f>
        <v/>
      </c>
      <c r="E146" s="202" t="str">
        <f>IF(Acompanhamento4[[#This Row],[ID]]="","",VLOOKUP(Acompanhamento4[[#This Row],[ID]],Plano[],7,FALSE))</f>
        <v/>
      </c>
      <c r="F146" s="203" t="str">
        <f>IF(Acompanhamento4[[#This Row],[ID]]="","",VLOOKUP(Acompanhamento4[[#This Row],[ID]],Plano[],14,FALSE))</f>
        <v/>
      </c>
      <c r="G146" s="203" t="str">
        <f>IF(Acompanhamento4[[#This Row],[ID]]="","",VLOOKUP(Acompanhamento4[[#This Row],[ID]],Plano[],15,FALSE))</f>
        <v/>
      </c>
      <c r="H146" s="203" t="str">
        <f>IF(Acompanhamento4[[#This Row],[ID]]="","",VLOOKUP(Acompanhamento4[[#This Row],[ID]],Plano[],16,FALSE))</f>
        <v/>
      </c>
      <c r="I146" s="203" t="str">
        <f>IF(Acompanhamento4[[#This Row],[ID]]="","",VLOOKUP(Acompanhamento4[[#This Row],[ID]],Plano[],17,FALSE))</f>
        <v/>
      </c>
      <c r="J146" s="204" t="str">
        <f>IF(Acompanhamento4[[#This Row],[ID]]="","",VLOOKUP(Acompanhamento4[[#This Row],[ID]],Plano[],18,FALSE))</f>
        <v/>
      </c>
      <c r="K146" s="231"/>
      <c r="L146" s="238"/>
      <c r="M146" s="236"/>
      <c r="N146" s="240" t="str">
        <f>IF(Acompanhamento4[[#This Row],[ID]]="","",VLOOKUP(Acompanhamento4[[#This Row],[ID]],Plano[],19,FALSE))</f>
        <v/>
      </c>
      <c r="O146" s="241"/>
      <c r="P146" s="241"/>
      <c r="Q146" s="242"/>
      <c r="R146" s="203"/>
      <c r="S146" s="203"/>
      <c r="T146" s="203"/>
      <c r="U146" s="243"/>
      <c r="V146" s="244"/>
    </row>
    <row r="147" spans="1:22" s="207" customFormat="1" ht="15" x14ac:dyDescent="0.2">
      <c r="A147" s="200">
        <v>131</v>
      </c>
      <c r="B147" s="201"/>
      <c r="C147" s="202" t="str">
        <f>IF(Acompanhamento4[[#This Row],[ID]]="","",VLOOKUP(Acompanhamento4[[#This Row],[ID]],Plano[],2,FALSE))</f>
        <v/>
      </c>
      <c r="D147" s="202" t="str">
        <f>IF(Acompanhamento4[[#This Row],[ID]]="","",VLOOKUP(Acompanhamento4[[#This Row],[ID]],Plano[],3,FALSE))</f>
        <v/>
      </c>
      <c r="E147" s="202" t="str">
        <f>IF(Acompanhamento4[[#This Row],[ID]]="","",VLOOKUP(Acompanhamento4[[#This Row],[ID]],Plano[],7,FALSE))</f>
        <v/>
      </c>
      <c r="F147" s="203" t="str">
        <f>IF(Acompanhamento4[[#This Row],[ID]]="","",VLOOKUP(Acompanhamento4[[#This Row],[ID]],Plano[],14,FALSE))</f>
        <v/>
      </c>
      <c r="G147" s="203" t="str">
        <f>IF(Acompanhamento4[[#This Row],[ID]]="","",VLOOKUP(Acompanhamento4[[#This Row],[ID]],Plano[],15,FALSE))</f>
        <v/>
      </c>
      <c r="H147" s="203" t="str">
        <f>IF(Acompanhamento4[[#This Row],[ID]]="","",VLOOKUP(Acompanhamento4[[#This Row],[ID]],Plano[],16,FALSE))</f>
        <v/>
      </c>
      <c r="I147" s="203" t="str">
        <f>IF(Acompanhamento4[[#This Row],[ID]]="","",VLOOKUP(Acompanhamento4[[#This Row],[ID]],Plano[],17,FALSE))</f>
        <v/>
      </c>
      <c r="J147" s="204" t="str">
        <f>IF(Acompanhamento4[[#This Row],[ID]]="","",VLOOKUP(Acompanhamento4[[#This Row],[ID]],Plano[],18,FALSE))</f>
        <v/>
      </c>
      <c r="K147" s="231"/>
      <c r="L147" s="238"/>
      <c r="M147" s="236"/>
      <c r="N147" s="240" t="str">
        <f>IF(Acompanhamento4[[#This Row],[ID]]="","",VLOOKUP(Acompanhamento4[[#This Row],[ID]],Plano[],19,FALSE))</f>
        <v/>
      </c>
      <c r="O147" s="241"/>
      <c r="P147" s="241"/>
      <c r="Q147" s="242"/>
      <c r="R147" s="203"/>
      <c r="S147" s="203"/>
      <c r="T147" s="203"/>
      <c r="U147" s="243"/>
      <c r="V147" s="244"/>
    </row>
    <row r="148" spans="1:22" s="207" customFormat="1" ht="15" x14ac:dyDescent="0.2">
      <c r="A148" s="205">
        <v>132</v>
      </c>
      <c r="B148" s="201"/>
      <c r="C148" s="202" t="str">
        <f>IF(Acompanhamento4[[#This Row],[ID]]="","",VLOOKUP(Acompanhamento4[[#This Row],[ID]],Plano[],2,FALSE))</f>
        <v/>
      </c>
      <c r="D148" s="202" t="str">
        <f>IF(Acompanhamento4[[#This Row],[ID]]="","",VLOOKUP(Acompanhamento4[[#This Row],[ID]],Plano[],3,FALSE))</f>
        <v/>
      </c>
      <c r="E148" s="202" t="str">
        <f>IF(Acompanhamento4[[#This Row],[ID]]="","",VLOOKUP(Acompanhamento4[[#This Row],[ID]],Plano[],7,FALSE))</f>
        <v/>
      </c>
      <c r="F148" s="203" t="str">
        <f>IF(Acompanhamento4[[#This Row],[ID]]="","",VLOOKUP(Acompanhamento4[[#This Row],[ID]],Plano[],14,FALSE))</f>
        <v/>
      </c>
      <c r="G148" s="203" t="str">
        <f>IF(Acompanhamento4[[#This Row],[ID]]="","",VLOOKUP(Acompanhamento4[[#This Row],[ID]],Plano[],15,FALSE))</f>
        <v/>
      </c>
      <c r="H148" s="203" t="str">
        <f>IF(Acompanhamento4[[#This Row],[ID]]="","",VLOOKUP(Acompanhamento4[[#This Row],[ID]],Plano[],16,FALSE))</f>
        <v/>
      </c>
      <c r="I148" s="203" t="str">
        <f>IF(Acompanhamento4[[#This Row],[ID]]="","",VLOOKUP(Acompanhamento4[[#This Row],[ID]],Plano[],17,FALSE))</f>
        <v/>
      </c>
      <c r="J148" s="204" t="str">
        <f>IF(Acompanhamento4[[#This Row],[ID]]="","",VLOOKUP(Acompanhamento4[[#This Row],[ID]],Plano[],18,FALSE))</f>
        <v/>
      </c>
      <c r="K148" s="231"/>
      <c r="L148" s="238"/>
      <c r="M148" s="236"/>
      <c r="N148" s="240" t="str">
        <f>IF(Acompanhamento4[[#This Row],[ID]]="","",VLOOKUP(Acompanhamento4[[#This Row],[ID]],Plano[],19,FALSE))</f>
        <v/>
      </c>
      <c r="O148" s="241"/>
      <c r="P148" s="241"/>
      <c r="Q148" s="242"/>
      <c r="R148" s="203"/>
      <c r="S148" s="203"/>
      <c r="T148" s="203"/>
      <c r="U148" s="243"/>
      <c r="V148" s="244"/>
    </row>
    <row r="149" spans="1:22" s="207" customFormat="1" ht="15" x14ac:dyDescent="0.2">
      <c r="A149" s="200">
        <v>133</v>
      </c>
      <c r="B149" s="201"/>
      <c r="C149" s="202" t="str">
        <f>IF(Acompanhamento4[[#This Row],[ID]]="","",VLOOKUP(Acompanhamento4[[#This Row],[ID]],Plano[],2,FALSE))</f>
        <v/>
      </c>
      <c r="D149" s="202" t="str">
        <f>IF(Acompanhamento4[[#This Row],[ID]]="","",VLOOKUP(Acompanhamento4[[#This Row],[ID]],Plano[],3,FALSE))</f>
        <v/>
      </c>
      <c r="E149" s="202" t="str">
        <f>IF(Acompanhamento4[[#This Row],[ID]]="","",VLOOKUP(Acompanhamento4[[#This Row],[ID]],Plano[],7,FALSE))</f>
        <v/>
      </c>
      <c r="F149" s="203" t="str">
        <f>IF(Acompanhamento4[[#This Row],[ID]]="","",VLOOKUP(Acompanhamento4[[#This Row],[ID]],Plano[],14,FALSE))</f>
        <v/>
      </c>
      <c r="G149" s="203" t="str">
        <f>IF(Acompanhamento4[[#This Row],[ID]]="","",VLOOKUP(Acompanhamento4[[#This Row],[ID]],Plano[],15,FALSE))</f>
        <v/>
      </c>
      <c r="H149" s="203" t="str">
        <f>IF(Acompanhamento4[[#This Row],[ID]]="","",VLOOKUP(Acompanhamento4[[#This Row],[ID]],Plano[],16,FALSE))</f>
        <v/>
      </c>
      <c r="I149" s="203" t="str">
        <f>IF(Acompanhamento4[[#This Row],[ID]]="","",VLOOKUP(Acompanhamento4[[#This Row],[ID]],Plano[],17,FALSE))</f>
        <v/>
      </c>
      <c r="J149" s="204" t="str">
        <f>IF(Acompanhamento4[[#This Row],[ID]]="","",VLOOKUP(Acompanhamento4[[#This Row],[ID]],Plano[],18,FALSE))</f>
        <v/>
      </c>
      <c r="K149" s="231"/>
      <c r="L149" s="238"/>
      <c r="M149" s="236"/>
      <c r="N149" s="240" t="str">
        <f>IF(Acompanhamento4[[#This Row],[ID]]="","",VLOOKUP(Acompanhamento4[[#This Row],[ID]],Plano[],19,FALSE))</f>
        <v/>
      </c>
      <c r="O149" s="241"/>
      <c r="P149" s="241"/>
      <c r="Q149" s="242"/>
      <c r="R149" s="203"/>
      <c r="S149" s="203"/>
      <c r="T149" s="203"/>
      <c r="U149" s="243"/>
      <c r="V149" s="244"/>
    </row>
    <row r="150" spans="1:22" s="207" customFormat="1" ht="15" x14ac:dyDescent="0.2">
      <c r="A150" s="205">
        <v>134</v>
      </c>
      <c r="B150" s="201"/>
      <c r="C150" s="202" t="str">
        <f>IF(Acompanhamento4[[#This Row],[ID]]="","",VLOOKUP(Acompanhamento4[[#This Row],[ID]],Plano[],2,FALSE))</f>
        <v/>
      </c>
      <c r="D150" s="202" t="str">
        <f>IF(Acompanhamento4[[#This Row],[ID]]="","",VLOOKUP(Acompanhamento4[[#This Row],[ID]],Plano[],3,FALSE))</f>
        <v/>
      </c>
      <c r="E150" s="202" t="str">
        <f>IF(Acompanhamento4[[#This Row],[ID]]="","",VLOOKUP(Acompanhamento4[[#This Row],[ID]],Plano[],7,FALSE))</f>
        <v/>
      </c>
      <c r="F150" s="203" t="str">
        <f>IF(Acompanhamento4[[#This Row],[ID]]="","",VLOOKUP(Acompanhamento4[[#This Row],[ID]],Plano[],14,FALSE))</f>
        <v/>
      </c>
      <c r="G150" s="203" t="str">
        <f>IF(Acompanhamento4[[#This Row],[ID]]="","",VLOOKUP(Acompanhamento4[[#This Row],[ID]],Plano[],15,FALSE))</f>
        <v/>
      </c>
      <c r="H150" s="203" t="str">
        <f>IF(Acompanhamento4[[#This Row],[ID]]="","",VLOOKUP(Acompanhamento4[[#This Row],[ID]],Plano[],16,FALSE))</f>
        <v/>
      </c>
      <c r="I150" s="203" t="str">
        <f>IF(Acompanhamento4[[#This Row],[ID]]="","",VLOOKUP(Acompanhamento4[[#This Row],[ID]],Plano[],17,FALSE))</f>
        <v/>
      </c>
      <c r="J150" s="204" t="str">
        <f>IF(Acompanhamento4[[#This Row],[ID]]="","",VLOOKUP(Acompanhamento4[[#This Row],[ID]],Plano[],18,FALSE))</f>
        <v/>
      </c>
      <c r="K150" s="231"/>
      <c r="L150" s="238"/>
      <c r="M150" s="236"/>
      <c r="N150" s="240" t="str">
        <f>IF(Acompanhamento4[[#This Row],[ID]]="","",VLOOKUP(Acompanhamento4[[#This Row],[ID]],Plano[],19,FALSE))</f>
        <v/>
      </c>
      <c r="O150" s="241"/>
      <c r="P150" s="241"/>
      <c r="Q150" s="242"/>
      <c r="R150" s="203"/>
      <c r="S150" s="203"/>
      <c r="T150" s="203"/>
      <c r="U150" s="243"/>
      <c r="V150" s="244"/>
    </row>
    <row r="151" spans="1:22" s="207" customFormat="1" ht="15" x14ac:dyDescent="0.2">
      <c r="A151" s="200">
        <v>135</v>
      </c>
      <c r="B151" s="201"/>
      <c r="C151" s="202" t="str">
        <f>IF(Acompanhamento4[[#This Row],[ID]]="","",VLOOKUP(Acompanhamento4[[#This Row],[ID]],Plano[],2,FALSE))</f>
        <v/>
      </c>
      <c r="D151" s="202" t="str">
        <f>IF(Acompanhamento4[[#This Row],[ID]]="","",VLOOKUP(Acompanhamento4[[#This Row],[ID]],Plano[],3,FALSE))</f>
        <v/>
      </c>
      <c r="E151" s="202" t="str">
        <f>IF(Acompanhamento4[[#This Row],[ID]]="","",VLOOKUP(Acompanhamento4[[#This Row],[ID]],Plano[],7,FALSE))</f>
        <v/>
      </c>
      <c r="F151" s="203" t="str">
        <f>IF(Acompanhamento4[[#This Row],[ID]]="","",VLOOKUP(Acompanhamento4[[#This Row],[ID]],Plano[],14,FALSE))</f>
        <v/>
      </c>
      <c r="G151" s="203" t="str">
        <f>IF(Acompanhamento4[[#This Row],[ID]]="","",VLOOKUP(Acompanhamento4[[#This Row],[ID]],Plano[],15,FALSE))</f>
        <v/>
      </c>
      <c r="H151" s="203" t="str">
        <f>IF(Acompanhamento4[[#This Row],[ID]]="","",VLOOKUP(Acompanhamento4[[#This Row],[ID]],Plano[],16,FALSE))</f>
        <v/>
      </c>
      <c r="I151" s="203" t="str">
        <f>IF(Acompanhamento4[[#This Row],[ID]]="","",VLOOKUP(Acompanhamento4[[#This Row],[ID]],Plano[],17,FALSE))</f>
        <v/>
      </c>
      <c r="J151" s="204" t="str">
        <f>IF(Acompanhamento4[[#This Row],[ID]]="","",VLOOKUP(Acompanhamento4[[#This Row],[ID]],Plano[],18,FALSE))</f>
        <v/>
      </c>
      <c r="K151" s="231"/>
      <c r="L151" s="238"/>
      <c r="M151" s="236"/>
      <c r="N151" s="240" t="str">
        <f>IF(Acompanhamento4[[#This Row],[ID]]="","",VLOOKUP(Acompanhamento4[[#This Row],[ID]],Plano[],19,FALSE))</f>
        <v/>
      </c>
      <c r="O151" s="241"/>
      <c r="P151" s="241"/>
      <c r="Q151" s="242"/>
      <c r="R151" s="203"/>
      <c r="S151" s="203"/>
      <c r="T151" s="203"/>
      <c r="U151" s="243"/>
      <c r="V151" s="244"/>
    </row>
    <row r="152" spans="1:22" s="207" customFormat="1" ht="15" x14ac:dyDescent="0.2">
      <c r="A152" s="205">
        <v>136</v>
      </c>
      <c r="B152" s="201"/>
      <c r="C152" s="202" t="str">
        <f>IF(Acompanhamento4[[#This Row],[ID]]="","",VLOOKUP(Acompanhamento4[[#This Row],[ID]],Plano[],2,FALSE))</f>
        <v/>
      </c>
      <c r="D152" s="202" t="str">
        <f>IF(Acompanhamento4[[#This Row],[ID]]="","",VLOOKUP(Acompanhamento4[[#This Row],[ID]],Plano[],3,FALSE))</f>
        <v/>
      </c>
      <c r="E152" s="202" t="str">
        <f>IF(Acompanhamento4[[#This Row],[ID]]="","",VLOOKUP(Acompanhamento4[[#This Row],[ID]],Plano[],7,FALSE))</f>
        <v/>
      </c>
      <c r="F152" s="203" t="str">
        <f>IF(Acompanhamento4[[#This Row],[ID]]="","",VLOOKUP(Acompanhamento4[[#This Row],[ID]],Plano[],14,FALSE))</f>
        <v/>
      </c>
      <c r="G152" s="203" t="str">
        <f>IF(Acompanhamento4[[#This Row],[ID]]="","",VLOOKUP(Acompanhamento4[[#This Row],[ID]],Plano[],15,FALSE))</f>
        <v/>
      </c>
      <c r="H152" s="203" t="str">
        <f>IF(Acompanhamento4[[#This Row],[ID]]="","",VLOOKUP(Acompanhamento4[[#This Row],[ID]],Plano[],16,FALSE))</f>
        <v/>
      </c>
      <c r="I152" s="203" t="str">
        <f>IF(Acompanhamento4[[#This Row],[ID]]="","",VLOOKUP(Acompanhamento4[[#This Row],[ID]],Plano[],17,FALSE))</f>
        <v/>
      </c>
      <c r="J152" s="204" t="str">
        <f>IF(Acompanhamento4[[#This Row],[ID]]="","",VLOOKUP(Acompanhamento4[[#This Row],[ID]],Plano[],18,FALSE))</f>
        <v/>
      </c>
      <c r="K152" s="231"/>
      <c r="L152" s="238"/>
      <c r="M152" s="236"/>
      <c r="N152" s="240" t="str">
        <f>IF(Acompanhamento4[[#This Row],[ID]]="","",VLOOKUP(Acompanhamento4[[#This Row],[ID]],Plano[],19,FALSE))</f>
        <v/>
      </c>
      <c r="O152" s="241"/>
      <c r="P152" s="241"/>
      <c r="Q152" s="242"/>
      <c r="R152" s="203"/>
      <c r="S152" s="203"/>
      <c r="T152" s="203"/>
      <c r="U152" s="243"/>
      <c r="V152" s="244"/>
    </row>
    <row r="153" spans="1:22" s="207" customFormat="1" ht="15" x14ac:dyDescent="0.2">
      <c r="A153" s="200">
        <v>137</v>
      </c>
      <c r="B153" s="201"/>
      <c r="C153" s="202" t="str">
        <f>IF(Acompanhamento4[[#This Row],[ID]]="","",VLOOKUP(Acompanhamento4[[#This Row],[ID]],Plano[],2,FALSE))</f>
        <v/>
      </c>
      <c r="D153" s="202" t="str">
        <f>IF(Acompanhamento4[[#This Row],[ID]]="","",VLOOKUP(Acompanhamento4[[#This Row],[ID]],Plano[],3,FALSE))</f>
        <v/>
      </c>
      <c r="E153" s="202" t="str">
        <f>IF(Acompanhamento4[[#This Row],[ID]]="","",VLOOKUP(Acompanhamento4[[#This Row],[ID]],Plano[],7,FALSE))</f>
        <v/>
      </c>
      <c r="F153" s="203" t="str">
        <f>IF(Acompanhamento4[[#This Row],[ID]]="","",VLOOKUP(Acompanhamento4[[#This Row],[ID]],Plano[],14,FALSE))</f>
        <v/>
      </c>
      <c r="G153" s="203" t="str">
        <f>IF(Acompanhamento4[[#This Row],[ID]]="","",VLOOKUP(Acompanhamento4[[#This Row],[ID]],Plano[],15,FALSE))</f>
        <v/>
      </c>
      <c r="H153" s="203" t="str">
        <f>IF(Acompanhamento4[[#This Row],[ID]]="","",VLOOKUP(Acompanhamento4[[#This Row],[ID]],Plano[],16,FALSE))</f>
        <v/>
      </c>
      <c r="I153" s="203" t="str">
        <f>IF(Acompanhamento4[[#This Row],[ID]]="","",VLOOKUP(Acompanhamento4[[#This Row],[ID]],Plano[],17,FALSE))</f>
        <v/>
      </c>
      <c r="J153" s="204" t="str">
        <f>IF(Acompanhamento4[[#This Row],[ID]]="","",VLOOKUP(Acompanhamento4[[#This Row],[ID]],Plano[],18,FALSE))</f>
        <v/>
      </c>
      <c r="K153" s="231"/>
      <c r="L153" s="238"/>
      <c r="M153" s="236"/>
      <c r="N153" s="240" t="str">
        <f>IF(Acompanhamento4[[#This Row],[ID]]="","",VLOOKUP(Acompanhamento4[[#This Row],[ID]],Plano[],19,FALSE))</f>
        <v/>
      </c>
      <c r="O153" s="241"/>
      <c r="P153" s="241"/>
      <c r="Q153" s="242"/>
      <c r="R153" s="203"/>
      <c r="S153" s="203"/>
      <c r="T153" s="203"/>
      <c r="U153" s="243"/>
      <c r="V153" s="244"/>
    </row>
    <row r="154" spans="1:22" s="207" customFormat="1" ht="15" x14ac:dyDescent="0.2">
      <c r="A154" s="205">
        <v>138</v>
      </c>
      <c r="B154" s="201"/>
      <c r="C154" s="202" t="str">
        <f>IF(Acompanhamento4[[#This Row],[ID]]="","",VLOOKUP(Acompanhamento4[[#This Row],[ID]],Plano[],2,FALSE))</f>
        <v/>
      </c>
      <c r="D154" s="202" t="str">
        <f>IF(Acompanhamento4[[#This Row],[ID]]="","",VLOOKUP(Acompanhamento4[[#This Row],[ID]],Plano[],3,FALSE))</f>
        <v/>
      </c>
      <c r="E154" s="202" t="str">
        <f>IF(Acompanhamento4[[#This Row],[ID]]="","",VLOOKUP(Acompanhamento4[[#This Row],[ID]],Plano[],7,FALSE))</f>
        <v/>
      </c>
      <c r="F154" s="203" t="str">
        <f>IF(Acompanhamento4[[#This Row],[ID]]="","",VLOOKUP(Acompanhamento4[[#This Row],[ID]],Plano[],14,FALSE))</f>
        <v/>
      </c>
      <c r="G154" s="203" t="str">
        <f>IF(Acompanhamento4[[#This Row],[ID]]="","",VLOOKUP(Acompanhamento4[[#This Row],[ID]],Plano[],15,FALSE))</f>
        <v/>
      </c>
      <c r="H154" s="203" t="str">
        <f>IF(Acompanhamento4[[#This Row],[ID]]="","",VLOOKUP(Acompanhamento4[[#This Row],[ID]],Plano[],16,FALSE))</f>
        <v/>
      </c>
      <c r="I154" s="203" t="str">
        <f>IF(Acompanhamento4[[#This Row],[ID]]="","",VLOOKUP(Acompanhamento4[[#This Row],[ID]],Plano[],17,FALSE))</f>
        <v/>
      </c>
      <c r="J154" s="204" t="str">
        <f>IF(Acompanhamento4[[#This Row],[ID]]="","",VLOOKUP(Acompanhamento4[[#This Row],[ID]],Plano[],18,FALSE))</f>
        <v/>
      </c>
      <c r="K154" s="231"/>
      <c r="L154" s="238"/>
      <c r="M154" s="236"/>
      <c r="N154" s="240" t="str">
        <f>IF(Acompanhamento4[[#This Row],[ID]]="","",VLOOKUP(Acompanhamento4[[#This Row],[ID]],Plano[],19,FALSE))</f>
        <v/>
      </c>
      <c r="O154" s="241"/>
      <c r="P154" s="241"/>
      <c r="Q154" s="242"/>
      <c r="R154" s="203"/>
      <c r="S154" s="203"/>
      <c r="T154" s="203"/>
      <c r="U154" s="243"/>
      <c r="V154" s="244"/>
    </row>
    <row r="155" spans="1:22" s="207" customFormat="1" ht="15" x14ac:dyDescent="0.2">
      <c r="A155" s="200">
        <v>139</v>
      </c>
      <c r="B155" s="201"/>
      <c r="C155" s="202" t="str">
        <f>IF(Acompanhamento4[[#This Row],[ID]]="","",VLOOKUP(Acompanhamento4[[#This Row],[ID]],Plano[],2,FALSE))</f>
        <v/>
      </c>
      <c r="D155" s="202" t="str">
        <f>IF(Acompanhamento4[[#This Row],[ID]]="","",VLOOKUP(Acompanhamento4[[#This Row],[ID]],Plano[],3,FALSE))</f>
        <v/>
      </c>
      <c r="E155" s="202" t="str">
        <f>IF(Acompanhamento4[[#This Row],[ID]]="","",VLOOKUP(Acompanhamento4[[#This Row],[ID]],Plano[],7,FALSE))</f>
        <v/>
      </c>
      <c r="F155" s="203" t="str">
        <f>IF(Acompanhamento4[[#This Row],[ID]]="","",VLOOKUP(Acompanhamento4[[#This Row],[ID]],Plano[],14,FALSE))</f>
        <v/>
      </c>
      <c r="G155" s="203" t="str">
        <f>IF(Acompanhamento4[[#This Row],[ID]]="","",VLOOKUP(Acompanhamento4[[#This Row],[ID]],Plano[],15,FALSE))</f>
        <v/>
      </c>
      <c r="H155" s="203" t="str">
        <f>IF(Acompanhamento4[[#This Row],[ID]]="","",VLOOKUP(Acompanhamento4[[#This Row],[ID]],Plano[],16,FALSE))</f>
        <v/>
      </c>
      <c r="I155" s="203" t="str">
        <f>IF(Acompanhamento4[[#This Row],[ID]]="","",VLOOKUP(Acompanhamento4[[#This Row],[ID]],Plano[],17,FALSE))</f>
        <v/>
      </c>
      <c r="J155" s="204" t="str">
        <f>IF(Acompanhamento4[[#This Row],[ID]]="","",VLOOKUP(Acompanhamento4[[#This Row],[ID]],Plano[],18,FALSE))</f>
        <v/>
      </c>
      <c r="K155" s="231"/>
      <c r="L155" s="238"/>
      <c r="M155" s="236"/>
      <c r="N155" s="240" t="str">
        <f>IF(Acompanhamento4[[#This Row],[ID]]="","",VLOOKUP(Acompanhamento4[[#This Row],[ID]],Plano[],19,FALSE))</f>
        <v/>
      </c>
      <c r="O155" s="241"/>
      <c r="P155" s="241"/>
      <c r="Q155" s="242"/>
      <c r="R155" s="203"/>
      <c r="S155" s="203"/>
      <c r="T155" s="203"/>
      <c r="U155" s="243"/>
      <c r="V155" s="244"/>
    </row>
    <row r="156" spans="1:22" s="207" customFormat="1" ht="15" x14ac:dyDescent="0.2">
      <c r="A156" s="205">
        <v>140</v>
      </c>
      <c r="B156" s="201"/>
      <c r="C156" s="202" t="str">
        <f>IF(Acompanhamento4[[#This Row],[ID]]="","",VLOOKUP(Acompanhamento4[[#This Row],[ID]],Plano[],2,FALSE))</f>
        <v/>
      </c>
      <c r="D156" s="202" t="str">
        <f>IF(Acompanhamento4[[#This Row],[ID]]="","",VLOOKUP(Acompanhamento4[[#This Row],[ID]],Plano[],3,FALSE))</f>
        <v/>
      </c>
      <c r="E156" s="202" t="str">
        <f>IF(Acompanhamento4[[#This Row],[ID]]="","",VLOOKUP(Acompanhamento4[[#This Row],[ID]],Plano[],7,FALSE))</f>
        <v/>
      </c>
      <c r="F156" s="203" t="str">
        <f>IF(Acompanhamento4[[#This Row],[ID]]="","",VLOOKUP(Acompanhamento4[[#This Row],[ID]],Plano[],14,FALSE))</f>
        <v/>
      </c>
      <c r="G156" s="203" t="str">
        <f>IF(Acompanhamento4[[#This Row],[ID]]="","",VLOOKUP(Acompanhamento4[[#This Row],[ID]],Plano[],15,FALSE))</f>
        <v/>
      </c>
      <c r="H156" s="203" t="str">
        <f>IF(Acompanhamento4[[#This Row],[ID]]="","",VLOOKUP(Acompanhamento4[[#This Row],[ID]],Plano[],16,FALSE))</f>
        <v/>
      </c>
      <c r="I156" s="203" t="str">
        <f>IF(Acompanhamento4[[#This Row],[ID]]="","",VLOOKUP(Acompanhamento4[[#This Row],[ID]],Plano[],17,FALSE))</f>
        <v/>
      </c>
      <c r="J156" s="204" t="str">
        <f>IF(Acompanhamento4[[#This Row],[ID]]="","",VLOOKUP(Acompanhamento4[[#This Row],[ID]],Plano[],18,FALSE))</f>
        <v/>
      </c>
      <c r="K156" s="231"/>
      <c r="L156" s="238"/>
      <c r="M156" s="236"/>
      <c r="N156" s="240" t="str">
        <f>IF(Acompanhamento4[[#This Row],[ID]]="","",VLOOKUP(Acompanhamento4[[#This Row],[ID]],Plano[],19,FALSE))</f>
        <v/>
      </c>
      <c r="O156" s="241"/>
      <c r="P156" s="241"/>
      <c r="Q156" s="242"/>
      <c r="R156" s="203"/>
      <c r="S156" s="203"/>
      <c r="T156" s="203"/>
      <c r="U156" s="243"/>
      <c r="V156" s="244"/>
    </row>
    <row r="157" spans="1:22" s="207" customFormat="1" ht="15" x14ac:dyDescent="0.2">
      <c r="A157" s="200">
        <v>141</v>
      </c>
      <c r="B157" s="201"/>
      <c r="C157" s="202" t="str">
        <f>IF(Acompanhamento4[[#This Row],[ID]]="","",VLOOKUP(Acompanhamento4[[#This Row],[ID]],Plano[],2,FALSE))</f>
        <v/>
      </c>
      <c r="D157" s="202" t="str">
        <f>IF(Acompanhamento4[[#This Row],[ID]]="","",VLOOKUP(Acompanhamento4[[#This Row],[ID]],Plano[],3,FALSE))</f>
        <v/>
      </c>
      <c r="E157" s="202" t="str">
        <f>IF(Acompanhamento4[[#This Row],[ID]]="","",VLOOKUP(Acompanhamento4[[#This Row],[ID]],Plano[],7,FALSE))</f>
        <v/>
      </c>
      <c r="F157" s="203" t="str">
        <f>IF(Acompanhamento4[[#This Row],[ID]]="","",VLOOKUP(Acompanhamento4[[#This Row],[ID]],Plano[],14,FALSE))</f>
        <v/>
      </c>
      <c r="G157" s="203" t="str">
        <f>IF(Acompanhamento4[[#This Row],[ID]]="","",VLOOKUP(Acompanhamento4[[#This Row],[ID]],Plano[],15,FALSE))</f>
        <v/>
      </c>
      <c r="H157" s="203" t="str">
        <f>IF(Acompanhamento4[[#This Row],[ID]]="","",VLOOKUP(Acompanhamento4[[#This Row],[ID]],Plano[],16,FALSE))</f>
        <v/>
      </c>
      <c r="I157" s="203" t="str">
        <f>IF(Acompanhamento4[[#This Row],[ID]]="","",VLOOKUP(Acompanhamento4[[#This Row],[ID]],Plano[],17,FALSE))</f>
        <v/>
      </c>
      <c r="J157" s="204" t="str">
        <f>IF(Acompanhamento4[[#This Row],[ID]]="","",VLOOKUP(Acompanhamento4[[#This Row],[ID]],Plano[],18,FALSE))</f>
        <v/>
      </c>
      <c r="K157" s="231"/>
      <c r="L157" s="238"/>
      <c r="M157" s="236"/>
      <c r="N157" s="240" t="str">
        <f>IF(Acompanhamento4[[#This Row],[ID]]="","",VLOOKUP(Acompanhamento4[[#This Row],[ID]],Plano[],19,FALSE))</f>
        <v/>
      </c>
      <c r="O157" s="241"/>
      <c r="P157" s="241"/>
      <c r="Q157" s="242"/>
      <c r="R157" s="203"/>
      <c r="S157" s="203"/>
      <c r="T157" s="203"/>
      <c r="U157" s="243"/>
      <c r="V157" s="244"/>
    </row>
    <row r="158" spans="1:22" s="207" customFormat="1" ht="15" x14ac:dyDescent="0.2">
      <c r="A158" s="205">
        <v>142</v>
      </c>
      <c r="B158" s="201"/>
      <c r="C158" s="202" t="str">
        <f>IF(Acompanhamento4[[#This Row],[ID]]="","",VLOOKUP(Acompanhamento4[[#This Row],[ID]],Plano[],2,FALSE))</f>
        <v/>
      </c>
      <c r="D158" s="202" t="str">
        <f>IF(Acompanhamento4[[#This Row],[ID]]="","",VLOOKUP(Acompanhamento4[[#This Row],[ID]],Plano[],3,FALSE))</f>
        <v/>
      </c>
      <c r="E158" s="202" t="str">
        <f>IF(Acompanhamento4[[#This Row],[ID]]="","",VLOOKUP(Acompanhamento4[[#This Row],[ID]],Plano[],7,FALSE))</f>
        <v/>
      </c>
      <c r="F158" s="203" t="str">
        <f>IF(Acompanhamento4[[#This Row],[ID]]="","",VLOOKUP(Acompanhamento4[[#This Row],[ID]],Plano[],14,FALSE))</f>
        <v/>
      </c>
      <c r="G158" s="203" t="str">
        <f>IF(Acompanhamento4[[#This Row],[ID]]="","",VLOOKUP(Acompanhamento4[[#This Row],[ID]],Plano[],15,FALSE))</f>
        <v/>
      </c>
      <c r="H158" s="203" t="str">
        <f>IF(Acompanhamento4[[#This Row],[ID]]="","",VLOOKUP(Acompanhamento4[[#This Row],[ID]],Plano[],16,FALSE))</f>
        <v/>
      </c>
      <c r="I158" s="203" t="str">
        <f>IF(Acompanhamento4[[#This Row],[ID]]="","",VLOOKUP(Acompanhamento4[[#This Row],[ID]],Plano[],17,FALSE))</f>
        <v/>
      </c>
      <c r="J158" s="204" t="str">
        <f>IF(Acompanhamento4[[#This Row],[ID]]="","",VLOOKUP(Acompanhamento4[[#This Row],[ID]],Plano[],18,FALSE))</f>
        <v/>
      </c>
      <c r="K158" s="231"/>
      <c r="L158" s="238"/>
      <c r="M158" s="236"/>
      <c r="N158" s="240" t="str">
        <f>IF(Acompanhamento4[[#This Row],[ID]]="","",VLOOKUP(Acompanhamento4[[#This Row],[ID]],Plano[],19,FALSE))</f>
        <v/>
      </c>
      <c r="O158" s="241"/>
      <c r="P158" s="241"/>
      <c r="Q158" s="242"/>
      <c r="R158" s="203"/>
      <c r="S158" s="203"/>
      <c r="T158" s="203"/>
      <c r="U158" s="243"/>
      <c r="V158" s="244"/>
    </row>
    <row r="159" spans="1:22" s="207" customFormat="1" ht="15" x14ac:dyDescent="0.2">
      <c r="A159" s="200">
        <v>143</v>
      </c>
      <c r="B159" s="201"/>
      <c r="C159" s="202" t="str">
        <f>IF(Acompanhamento4[[#This Row],[ID]]="","",VLOOKUP(Acompanhamento4[[#This Row],[ID]],Plano[],2,FALSE))</f>
        <v/>
      </c>
      <c r="D159" s="202" t="str">
        <f>IF(Acompanhamento4[[#This Row],[ID]]="","",VLOOKUP(Acompanhamento4[[#This Row],[ID]],Plano[],3,FALSE))</f>
        <v/>
      </c>
      <c r="E159" s="202" t="str">
        <f>IF(Acompanhamento4[[#This Row],[ID]]="","",VLOOKUP(Acompanhamento4[[#This Row],[ID]],Plano[],7,FALSE))</f>
        <v/>
      </c>
      <c r="F159" s="203" t="str">
        <f>IF(Acompanhamento4[[#This Row],[ID]]="","",VLOOKUP(Acompanhamento4[[#This Row],[ID]],Plano[],14,FALSE))</f>
        <v/>
      </c>
      <c r="G159" s="203" t="str">
        <f>IF(Acompanhamento4[[#This Row],[ID]]="","",VLOOKUP(Acompanhamento4[[#This Row],[ID]],Plano[],15,FALSE))</f>
        <v/>
      </c>
      <c r="H159" s="203" t="str">
        <f>IF(Acompanhamento4[[#This Row],[ID]]="","",VLOOKUP(Acompanhamento4[[#This Row],[ID]],Plano[],16,FALSE))</f>
        <v/>
      </c>
      <c r="I159" s="203" t="str">
        <f>IF(Acompanhamento4[[#This Row],[ID]]="","",VLOOKUP(Acompanhamento4[[#This Row],[ID]],Plano[],17,FALSE))</f>
        <v/>
      </c>
      <c r="J159" s="204" t="str">
        <f>IF(Acompanhamento4[[#This Row],[ID]]="","",VLOOKUP(Acompanhamento4[[#This Row],[ID]],Plano[],18,FALSE))</f>
        <v/>
      </c>
      <c r="K159" s="231"/>
      <c r="L159" s="238"/>
      <c r="M159" s="236"/>
      <c r="N159" s="240" t="str">
        <f>IF(Acompanhamento4[[#This Row],[ID]]="","",VLOOKUP(Acompanhamento4[[#This Row],[ID]],Plano[],19,FALSE))</f>
        <v/>
      </c>
      <c r="O159" s="241"/>
      <c r="P159" s="241"/>
      <c r="Q159" s="242"/>
      <c r="R159" s="203"/>
      <c r="S159" s="203"/>
      <c r="T159" s="203"/>
      <c r="U159" s="243"/>
      <c r="V159" s="244"/>
    </row>
    <row r="160" spans="1:22" s="207" customFormat="1" ht="15" x14ac:dyDescent="0.2">
      <c r="A160" s="205">
        <v>144</v>
      </c>
      <c r="B160" s="201"/>
      <c r="C160" s="202" t="str">
        <f>IF(Acompanhamento4[[#This Row],[ID]]="","",VLOOKUP(Acompanhamento4[[#This Row],[ID]],Plano[],2,FALSE))</f>
        <v/>
      </c>
      <c r="D160" s="202" t="str">
        <f>IF(Acompanhamento4[[#This Row],[ID]]="","",VLOOKUP(Acompanhamento4[[#This Row],[ID]],Plano[],3,FALSE))</f>
        <v/>
      </c>
      <c r="E160" s="202" t="str">
        <f>IF(Acompanhamento4[[#This Row],[ID]]="","",VLOOKUP(Acompanhamento4[[#This Row],[ID]],Plano[],7,FALSE))</f>
        <v/>
      </c>
      <c r="F160" s="203" t="str">
        <f>IF(Acompanhamento4[[#This Row],[ID]]="","",VLOOKUP(Acompanhamento4[[#This Row],[ID]],Plano[],14,FALSE))</f>
        <v/>
      </c>
      <c r="G160" s="203" t="str">
        <f>IF(Acompanhamento4[[#This Row],[ID]]="","",VLOOKUP(Acompanhamento4[[#This Row],[ID]],Plano[],15,FALSE))</f>
        <v/>
      </c>
      <c r="H160" s="203" t="str">
        <f>IF(Acompanhamento4[[#This Row],[ID]]="","",VLOOKUP(Acompanhamento4[[#This Row],[ID]],Plano[],16,FALSE))</f>
        <v/>
      </c>
      <c r="I160" s="203" t="str">
        <f>IF(Acompanhamento4[[#This Row],[ID]]="","",VLOOKUP(Acompanhamento4[[#This Row],[ID]],Plano[],17,FALSE))</f>
        <v/>
      </c>
      <c r="J160" s="204" t="str">
        <f>IF(Acompanhamento4[[#This Row],[ID]]="","",VLOOKUP(Acompanhamento4[[#This Row],[ID]],Plano[],18,FALSE))</f>
        <v/>
      </c>
      <c r="K160" s="231"/>
      <c r="L160" s="238"/>
      <c r="M160" s="236"/>
      <c r="N160" s="240" t="str">
        <f>IF(Acompanhamento4[[#This Row],[ID]]="","",VLOOKUP(Acompanhamento4[[#This Row],[ID]],Plano[],19,FALSE))</f>
        <v/>
      </c>
      <c r="O160" s="241"/>
      <c r="P160" s="241"/>
      <c r="Q160" s="242"/>
      <c r="R160" s="203"/>
      <c r="S160" s="203"/>
      <c r="T160" s="203"/>
      <c r="U160" s="243"/>
      <c r="V160" s="244"/>
    </row>
    <row r="161" spans="1:22" s="207" customFormat="1" ht="15" x14ac:dyDescent="0.2">
      <c r="A161" s="200">
        <v>145</v>
      </c>
      <c r="B161" s="201"/>
      <c r="C161" s="202" t="str">
        <f>IF(Acompanhamento4[[#This Row],[ID]]="","",VLOOKUP(Acompanhamento4[[#This Row],[ID]],Plano[],2,FALSE))</f>
        <v/>
      </c>
      <c r="D161" s="202" t="str">
        <f>IF(Acompanhamento4[[#This Row],[ID]]="","",VLOOKUP(Acompanhamento4[[#This Row],[ID]],Plano[],3,FALSE))</f>
        <v/>
      </c>
      <c r="E161" s="202" t="str">
        <f>IF(Acompanhamento4[[#This Row],[ID]]="","",VLOOKUP(Acompanhamento4[[#This Row],[ID]],Plano[],7,FALSE))</f>
        <v/>
      </c>
      <c r="F161" s="203" t="str">
        <f>IF(Acompanhamento4[[#This Row],[ID]]="","",VLOOKUP(Acompanhamento4[[#This Row],[ID]],Plano[],14,FALSE))</f>
        <v/>
      </c>
      <c r="G161" s="203" t="str">
        <f>IF(Acompanhamento4[[#This Row],[ID]]="","",VLOOKUP(Acompanhamento4[[#This Row],[ID]],Plano[],15,FALSE))</f>
        <v/>
      </c>
      <c r="H161" s="203" t="str">
        <f>IF(Acompanhamento4[[#This Row],[ID]]="","",VLOOKUP(Acompanhamento4[[#This Row],[ID]],Plano[],16,FALSE))</f>
        <v/>
      </c>
      <c r="I161" s="203" t="str">
        <f>IF(Acompanhamento4[[#This Row],[ID]]="","",VLOOKUP(Acompanhamento4[[#This Row],[ID]],Plano[],17,FALSE))</f>
        <v/>
      </c>
      <c r="J161" s="204" t="str">
        <f>IF(Acompanhamento4[[#This Row],[ID]]="","",VLOOKUP(Acompanhamento4[[#This Row],[ID]],Plano[],18,FALSE))</f>
        <v/>
      </c>
      <c r="K161" s="231"/>
      <c r="L161" s="238"/>
      <c r="M161" s="236"/>
      <c r="N161" s="240" t="str">
        <f>IF(Acompanhamento4[[#This Row],[ID]]="","",VLOOKUP(Acompanhamento4[[#This Row],[ID]],Plano[],19,FALSE))</f>
        <v/>
      </c>
      <c r="O161" s="241"/>
      <c r="P161" s="241"/>
      <c r="Q161" s="242"/>
      <c r="R161" s="203"/>
      <c r="S161" s="203"/>
      <c r="T161" s="203"/>
      <c r="U161" s="243"/>
      <c r="V161" s="244"/>
    </row>
    <row r="162" spans="1:22" s="207" customFormat="1" ht="15" x14ac:dyDescent="0.2">
      <c r="A162" s="205">
        <v>146</v>
      </c>
      <c r="B162" s="201"/>
      <c r="C162" s="202" t="str">
        <f>IF(Acompanhamento4[[#This Row],[ID]]="","",VLOOKUP(Acompanhamento4[[#This Row],[ID]],Plano[],2,FALSE))</f>
        <v/>
      </c>
      <c r="D162" s="202" t="str">
        <f>IF(Acompanhamento4[[#This Row],[ID]]="","",VLOOKUP(Acompanhamento4[[#This Row],[ID]],Plano[],3,FALSE))</f>
        <v/>
      </c>
      <c r="E162" s="202" t="str">
        <f>IF(Acompanhamento4[[#This Row],[ID]]="","",VLOOKUP(Acompanhamento4[[#This Row],[ID]],Plano[],7,FALSE))</f>
        <v/>
      </c>
      <c r="F162" s="203" t="str">
        <f>IF(Acompanhamento4[[#This Row],[ID]]="","",VLOOKUP(Acompanhamento4[[#This Row],[ID]],Plano[],14,FALSE))</f>
        <v/>
      </c>
      <c r="G162" s="203" t="str">
        <f>IF(Acompanhamento4[[#This Row],[ID]]="","",VLOOKUP(Acompanhamento4[[#This Row],[ID]],Plano[],15,FALSE))</f>
        <v/>
      </c>
      <c r="H162" s="203" t="str">
        <f>IF(Acompanhamento4[[#This Row],[ID]]="","",VLOOKUP(Acompanhamento4[[#This Row],[ID]],Plano[],16,FALSE))</f>
        <v/>
      </c>
      <c r="I162" s="203" t="str">
        <f>IF(Acompanhamento4[[#This Row],[ID]]="","",VLOOKUP(Acompanhamento4[[#This Row],[ID]],Plano[],17,FALSE))</f>
        <v/>
      </c>
      <c r="J162" s="204" t="str">
        <f>IF(Acompanhamento4[[#This Row],[ID]]="","",VLOOKUP(Acompanhamento4[[#This Row],[ID]],Plano[],18,FALSE))</f>
        <v/>
      </c>
      <c r="K162" s="231"/>
      <c r="L162" s="238"/>
      <c r="M162" s="236"/>
      <c r="N162" s="240" t="str">
        <f>IF(Acompanhamento4[[#This Row],[ID]]="","",VLOOKUP(Acompanhamento4[[#This Row],[ID]],Plano[],19,FALSE))</f>
        <v/>
      </c>
      <c r="O162" s="241"/>
      <c r="P162" s="241"/>
      <c r="Q162" s="242"/>
      <c r="R162" s="203"/>
      <c r="S162" s="203"/>
      <c r="T162" s="203"/>
      <c r="U162" s="243"/>
      <c r="V162" s="244"/>
    </row>
    <row r="163" spans="1:22" s="207" customFormat="1" ht="15" x14ac:dyDescent="0.2">
      <c r="A163" s="200">
        <v>147</v>
      </c>
      <c r="B163" s="201"/>
      <c r="C163" s="202" t="str">
        <f>IF(Acompanhamento4[[#This Row],[ID]]="","",VLOOKUP(Acompanhamento4[[#This Row],[ID]],Plano[],2,FALSE))</f>
        <v/>
      </c>
      <c r="D163" s="202" t="str">
        <f>IF(Acompanhamento4[[#This Row],[ID]]="","",VLOOKUP(Acompanhamento4[[#This Row],[ID]],Plano[],3,FALSE))</f>
        <v/>
      </c>
      <c r="E163" s="202" t="str">
        <f>IF(Acompanhamento4[[#This Row],[ID]]="","",VLOOKUP(Acompanhamento4[[#This Row],[ID]],Plano[],7,FALSE))</f>
        <v/>
      </c>
      <c r="F163" s="203" t="str">
        <f>IF(Acompanhamento4[[#This Row],[ID]]="","",VLOOKUP(Acompanhamento4[[#This Row],[ID]],Plano[],14,FALSE))</f>
        <v/>
      </c>
      <c r="G163" s="203" t="str">
        <f>IF(Acompanhamento4[[#This Row],[ID]]="","",VLOOKUP(Acompanhamento4[[#This Row],[ID]],Plano[],15,FALSE))</f>
        <v/>
      </c>
      <c r="H163" s="203" t="str">
        <f>IF(Acompanhamento4[[#This Row],[ID]]="","",VLOOKUP(Acompanhamento4[[#This Row],[ID]],Plano[],16,FALSE))</f>
        <v/>
      </c>
      <c r="I163" s="203" t="str">
        <f>IF(Acompanhamento4[[#This Row],[ID]]="","",VLOOKUP(Acompanhamento4[[#This Row],[ID]],Plano[],17,FALSE))</f>
        <v/>
      </c>
      <c r="J163" s="204" t="str">
        <f>IF(Acompanhamento4[[#This Row],[ID]]="","",VLOOKUP(Acompanhamento4[[#This Row],[ID]],Plano[],18,FALSE))</f>
        <v/>
      </c>
      <c r="K163" s="231"/>
      <c r="L163" s="238"/>
      <c r="M163" s="236"/>
      <c r="N163" s="240" t="str">
        <f>IF(Acompanhamento4[[#This Row],[ID]]="","",VLOOKUP(Acompanhamento4[[#This Row],[ID]],Plano[],19,FALSE))</f>
        <v/>
      </c>
      <c r="O163" s="241"/>
      <c r="P163" s="241"/>
      <c r="Q163" s="242"/>
      <c r="R163" s="203"/>
      <c r="S163" s="203"/>
      <c r="T163" s="203"/>
      <c r="U163" s="243"/>
      <c r="V163" s="244"/>
    </row>
    <row r="164" spans="1:22" s="207" customFormat="1" ht="15" x14ac:dyDescent="0.2">
      <c r="A164" s="205">
        <v>148</v>
      </c>
      <c r="B164" s="201"/>
      <c r="C164" s="202" t="str">
        <f>IF(Acompanhamento4[[#This Row],[ID]]="","",VLOOKUP(Acompanhamento4[[#This Row],[ID]],Plano[],2,FALSE))</f>
        <v/>
      </c>
      <c r="D164" s="202" t="str">
        <f>IF(Acompanhamento4[[#This Row],[ID]]="","",VLOOKUP(Acompanhamento4[[#This Row],[ID]],Plano[],3,FALSE))</f>
        <v/>
      </c>
      <c r="E164" s="202" t="str">
        <f>IF(Acompanhamento4[[#This Row],[ID]]="","",VLOOKUP(Acompanhamento4[[#This Row],[ID]],Plano[],7,FALSE))</f>
        <v/>
      </c>
      <c r="F164" s="203" t="str">
        <f>IF(Acompanhamento4[[#This Row],[ID]]="","",VLOOKUP(Acompanhamento4[[#This Row],[ID]],Plano[],14,FALSE))</f>
        <v/>
      </c>
      <c r="G164" s="203" t="str">
        <f>IF(Acompanhamento4[[#This Row],[ID]]="","",VLOOKUP(Acompanhamento4[[#This Row],[ID]],Plano[],15,FALSE))</f>
        <v/>
      </c>
      <c r="H164" s="203" t="str">
        <f>IF(Acompanhamento4[[#This Row],[ID]]="","",VLOOKUP(Acompanhamento4[[#This Row],[ID]],Plano[],16,FALSE))</f>
        <v/>
      </c>
      <c r="I164" s="203" t="str">
        <f>IF(Acompanhamento4[[#This Row],[ID]]="","",VLOOKUP(Acompanhamento4[[#This Row],[ID]],Plano[],17,FALSE))</f>
        <v/>
      </c>
      <c r="J164" s="204" t="str">
        <f>IF(Acompanhamento4[[#This Row],[ID]]="","",VLOOKUP(Acompanhamento4[[#This Row],[ID]],Plano[],18,FALSE))</f>
        <v/>
      </c>
      <c r="K164" s="231"/>
      <c r="L164" s="238"/>
      <c r="M164" s="236"/>
      <c r="N164" s="240" t="str">
        <f>IF(Acompanhamento4[[#This Row],[ID]]="","",VLOOKUP(Acompanhamento4[[#This Row],[ID]],Plano[],19,FALSE))</f>
        <v/>
      </c>
      <c r="O164" s="241"/>
      <c r="P164" s="241"/>
      <c r="Q164" s="242"/>
      <c r="R164" s="203"/>
      <c r="S164" s="203"/>
      <c r="T164" s="203"/>
      <c r="U164" s="243"/>
      <c r="V164" s="244"/>
    </row>
    <row r="165" spans="1:22" s="207" customFormat="1" ht="15" x14ac:dyDescent="0.2">
      <c r="A165" s="200">
        <v>149</v>
      </c>
      <c r="B165" s="201"/>
      <c r="C165" s="202" t="str">
        <f>IF(Acompanhamento4[[#This Row],[ID]]="","",VLOOKUP(Acompanhamento4[[#This Row],[ID]],Plano[],2,FALSE))</f>
        <v/>
      </c>
      <c r="D165" s="202" t="str">
        <f>IF(Acompanhamento4[[#This Row],[ID]]="","",VLOOKUP(Acompanhamento4[[#This Row],[ID]],Plano[],3,FALSE))</f>
        <v/>
      </c>
      <c r="E165" s="202" t="str">
        <f>IF(Acompanhamento4[[#This Row],[ID]]="","",VLOOKUP(Acompanhamento4[[#This Row],[ID]],Plano[],7,FALSE))</f>
        <v/>
      </c>
      <c r="F165" s="203" t="str">
        <f>IF(Acompanhamento4[[#This Row],[ID]]="","",VLOOKUP(Acompanhamento4[[#This Row],[ID]],Plano[],14,FALSE))</f>
        <v/>
      </c>
      <c r="G165" s="203" t="str">
        <f>IF(Acompanhamento4[[#This Row],[ID]]="","",VLOOKUP(Acompanhamento4[[#This Row],[ID]],Plano[],15,FALSE))</f>
        <v/>
      </c>
      <c r="H165" s="203" t="str">
        <f>IF(Acompanhamento4[[#This Row],[ID]]="","",VLOOKUP(Acompanhamento4[[#This Row],[ID]],Plano[],16,FALSE))</f>
        <v/>
      </c>
      <c r="I165" s="203" t="str">
        <f>IF(Acompanhamento4[[#This Row],[ID]]="","",VLOOKUP(Acompanhamento4[[#This Row],[ID]],Plano[],17,FALSE))</f>
        <v/>
      </c>
      <c r="J165" s="204" t="str">
        <f>IF(Acompanhamento4[[#This Row],[ID]]="","",VLOOKUP(Acompanhamento4[[#This Row],[ID]],Plano[],18,FALSE))</f>
        <v/>
      </c>
      <c r="K165" s="231"/>
      <c r="L165" s="238"/>
      <c r="M165" s="236"/>
      <c r="N165" s="240" t="str">
        <f>IF(Acompanhamento4[[#This Row],[ID]]="","",VLOOKUP(Acompanhamento4[[#This Row],[ID]],Plano[],19,FALSE))</f>
        <v/>
      </c>
      <c r="O165" s="241"/>
      <c r="P165" s="241"/>
      <c r="Q165" s="242"/>
      <c r="R165" s="203"/>
      <c r="S165" s="203"/>
      <c r="T165" s="203"/>
      <c r="U165" s="243"/>
      <c r="V165" s="244"/>
    </row>
    <row r="166" spans="1:22" s="207" customFormat="1" ht="15" x14ac:dyDescent="0.2">
      <c r="A166" s="205">
        <v>150</v>
      </c>
      <c r="B166" s="201"/>
      <c r="C166" s="202" t="str">
        <f>IF(Acompanhamento4[[#This Row],[ID]]="","",VLOOKUP(Acompanhamento4[[#This Row],[ID]],Plano[],2,FALSE))</f>
        <v/>
      </c>
      <c r="D166" s="202" t="str">
        <f>IF(Acompanhamento4[[#This Row],[ID]]="","",VLOOKUP(Acompanhamento4[[#This Row],[ID]],Plano[],3,FALSE))</f>
        <v/>
      </c>
      <c r="E166" s="202" t="str">
        <f>IF(Acompanhamento4[[#This Row],[ID]]="","",VLOOKUP(Acompanhamento4[[#This Row],[ID]],Plano[],7,FALSE))</f>
        <v/>
      </c>
      <c r="F166" s="203" t="str">
        <f>IF(Acompanhamento4[[#This Row],[ID]]="","",VLOOKUP(Acompanhamento4[[#This Row],[ID]],Plano[],14,FALSE))</f>
        <v/>
      </c>
      <c r="G166" s="203" t="str">
        <f>IF(Acompanhamento4[[#This Row],[ID]]="","",VLOOKUP(Acompanhamento4[[#This Row],[ID]],Plano[],15,FALSE))</f>
        <v/>
      </c>
      <c r="H166" s="203" t="str">
        <f>IF(Acompanhamento4[[#This Row],[ID]]="","",VLOOKUP(Acompanhamento4[[#This Row],[ID]],Plano[],16,FALSE))</f>
        <v/>
      </c>
      <c r="I166" s="203" t="str">
        <f>IF(Acompanhamento4[[#This Row],[ID]]="","",VLOOKUP(Acompanhamento4[[#This Row],[ID]],Plano[],17,FALSE))</f>
        <v/>
      </c>
      <c r="J166" s="204" t="str">
        <f>IF(Acompanhamento4[[#This Row],[ID]]="","",VLOOKUP(Acompanhamento4[[#This Row],[ID]],Plano[],18,FALSE))</f>
        <v/>
      </c>
      <c r="K166" s="231"/>
      <c r="L166" s="238"/>
      <c r="M166" s="236"/>
      <c r="N166" s="240" t="str">
        <f>IF(Acompanhamento4[[#This Row],[ID]]="","",VLOOKUP(Acompanhamento4[[#This Row],[ID]],Plano[],19,FALSE))</f>
        <v/>
      </c>
      <c r="O166" s="241"/>
      <c r="P166" s="241"/>
      <c r="Q166" s="242"/>
      <c r="R166" s="203"/>
      <c r="S166" s="203"/>
      <c r="T166" s="203"/>
      <c r="U166" s="243"/>
      <c r="V166" s="244"/>
    </row>
    <row r="167" spans="1:22" s="207" customFormat="1" ht="15" x14ac:dyDescent="0.2">
      <c r="A167" s="200">
        <v>151</v>
      </c>
      <c r="B167" s="201"/>
      <c r="C167" s="202" t="str">
        <f>IF(Acompanhamento4[[#This Row],[ID]]="","",VLOOKUP(Acompanhamento4[[#This Row],[ID]],Plano[],2,FALSE))</f>
        <v/>
      </c>
      <c r="D167" s="202" t="str">
        <f>IF(Acompanhamento4[[#This Row],[ID]]="","",VLOOKUP(Acompanhamento4[[#This Row],[ID]],Plano[],3,FALSE))</f>
        <v/>
      </c>
      <c r="E167" s="202" t="str">
        <f>IF(Acompanhamento4[[#This Row],[ID]]="","",VLOOKUP(Acompanhamento4[[#This Row],[ID]],Plano[],7,FALSE))</f>
        <v/>
      </c>
      <c r="F167" s="203" t="str">
        <f>IF(Acompanhamento4[[#This Row],[ID]]="","",VLOOKUP(Acompanhamento4[[#This Row],[ID]],Plano[],14,FALSE))</f>
        <v/>
      </c>
      <c r="G167" s="203" t="str">
        <f>IF(Acompanhamento4[[#This Row],[ID]]="","",VLOOKUP(Acompanhamento4[[#This Row],[ID]],Plano[],15,FALSE))</f>
        <v/>
      </c>
      <c r="H167" s="203" t="str">
        <f>IF(Acompanhamento4[[#This Row],[ID]]="","",VLOOKUP(Acompanhamento4[[#This Row],[ID]],Plano[],16,FALSE))</f>
        <v/>
      </c>
      <c r="I167" s="203" t="str">
        <f>IF(Acompanhamento4[[#This Row],[ID]]="","",VLOOKUP(Acompanhamento4[[#This Row],[ID]],Plano[],17,FALSE))</f>
        <v/>
      </c>
      <c r="J167" s="204" t="str">
        <f>IF(Acompanhamento4[[#This Row],[ID]]="","",VLOOKUP(Acompanhamento4[[#This Row],[ID]],Plano[],18,FALSE))</f>
        <v/>
      </c>
      <c r="K167" s="231"/>
      <c r="L167" s="238"/>
      <c r="M167" s="236"/>
      <c r="N167" s="240" t="str">
        <f>IF(Acompanhamento4[[#This Row],[ID]]="","",VLOOKUP(Acompanhamento4[[#This Row],[ID]],Plano[],19,FALSE))</f>
        <v/>
      </c>
      <c r="O167" s="241"/>
      <c r="P167" s="241"/>
      <c r="Q167" s="242"/>
      <c r="R167" s="203"/>
      <c r="S167" s="203"/>
      <c r="T167" s="203"/>
      <c r="U167" s="243"/>
      <c r="V167" s="244"/>
    </row>
    <row r="168" spans="1:22" s="207" customFormat="1" ht="15" x14ac:dyDescent="0.2">
      <c r="A168" s="205">
        <v>152</v>
      </c>
      <c r="B168" s="201"/>
      <c r="C168" s="202" t="str">
        <f>IF(Acompanhamento4[[#This Row],[ID]]="","",VLOOKUP(Acompanhamento4[[#This Row],[ID]],Plano[],2,FALSE))</f>
        <v/>
      </c>
      <c r="D168" s="202" t="str">
        <f>IF(Acompanhamento4[[#This Row],[ID]]="","",VLOOKUP(Acompanhamento4[[#This Row],[ID]],Plano[],3,FALSE))</f>
        <v/>
      </c>
      <c r="E168" s="202" t="str">
        <f>IF(Acompanhamento4[[#This Row],[ID]]="","",VLOOKUP(Acompanhamento4[[#This Row],[ID]],Plano[],7,FALSE))</f>
        <v/>
      </c>
      <c r="F168" s="203" t="str">
        <f>IF(Acompanhamento4[[#This Row],[ID]]="","",VLOOKUP(Acompanhamento4[[#This Row],[ID]],Plano[],14,FALSE))</f>
        <v/>
      </c>
      <c r="G168" s="203" t="str">
        <f>IF(Acompanhamento4[[#This Row],[ID]]="","",VLOOKUP(Acompanhamento4[[#This Row],[ID]],Plano[],15,FALSE))</f>
        <v/>
      </c>
      <c r="H168" s="203" t="str">
        <f>IF(Acompanhamento4[[#This Row],[ID]]="","",VLOOKUP(Acompanhamento4[[#This Row],[ID]],Plano[],16,FALSE))</f>
        <v/>
      </c>
      <c r="I168" s="203" t="str">
        <f>IF(Acompanhamento4[[#This Row],[ID]]="","",VLOOKUP(Acompanhamento4[[#This Row],[ID]],Plano[],17,FALSE))</f>
        <v/>
      </c>
      <c r="J168" s="204" t="str">
        <f>IF(Acompanhamento4[[#This Row],[ID]]="","",VLOOKUP(Acompanhamento4[[#This Row],[ID]],Plano[],18,FALSE))</f>
        <v/>
      </c>
      <c r="K168" s="231"/>
      <c r="L168" s="238"/>
      <c r="M168" s="236"/>
      <c r="N168" s="240" t="str">
        <f>IF(Acompanhamento4[[#This Row],[ID]]="","",VLOOKUP(Acompanhamento4[[#This Row],[ID]],Plano[],19,FALSE))</f>
        <v/>
      </c>
      <c r="O168" s="241"/>
      <c r="P168" s="241"/>
      <c r="Q168" s="242"/>
      <c r="R168" s="203"/>
      <c r="S168" s="203"/>
      <c r="T168" s="203"/>
      <c r="U168" s="243"/>
      <c r="V168" s="244"/>
    </row>
    <row r="169" spans="1:22" s="207" customFormat="1" ht="15" x14ac:dyDescent="0.2">
      <c r="A169" s="200">
        <v>153</v>
      </c>
      <c r="B169" s="201"/>
      <c r="C169" s="202" t="str">
        <f>IF(Acompanhamento4[[#This Row],[ID]]="","",VLOOKUP(Acompanhamento4[[#This Row],[ID]],Plano[],2,FALSE))</f>
        <v/>
      </c>
      <c r="D169" s="202" t="str">
        <f>IF(Acompanhamento4[[#This Row],[ID]]="","",VLOOKUP(Acompanhamento4[[#This Row],[ID]],Plano[],3,FALSE))</f>
        <v/>
      </c>
      <c r="E169" s="202" t="str">
        <f>IF(Acompanhamento4[[#This Row],[ID]]="","",VLOOKUP(Acompanhamento4[[#This Row],[ID]],Plano[],7,FALSE))</f>
        <v/>
      </c>
      <c r="F169" s="203" t="str">
        <f>IF(Acompanhamento4[[#This Row],[ID]]="","",VLOOKUP(Acompanhamento4[[#This Row],[ID]],Plano[],14,FALSE))</f>
        <v/>
      </c>
      <c r="G169" s="203" t="str">
        <f>IF(Acompanhamento4[[#This Row],[ID]]="","",VLOOKUP(Acompanhamento4[[#This Row],[ID]],Plano[],15,FALSE))</f>
        <v/>
      </c>
      <c r="H169" s="203" t="str">
        <f>IF(Acompanhamento4[[#This Row],[ID]]="","",VLOOKUP(Acompanhamento4[[#This Row],[ID]],Plano[],16,FALSE))</f>
        <v/>
      </c>
      <c r="I169" s="203" t="str">
        <f>IF(Acompanhamento4[[#This Row],[ID]]="","",VLOOKUP(Acompanhamento4[[#This Row],[ID]],Plano[],17,FALSE))</f>
        <v/>
      </c>
      <c r="J169" s="204" t="str">
        <f>IF(Acompanhamento4[[#This Row],[ID]]="","",VLOOKUP(Acompanhamento4[[#This Row],[ID]],Plano[],18,FALSE))</f>
        <v/>
      </c>
      <c r="K169" s="231"/>
      <c r="L169" s="238"/>
      <c r="M169" s="236"/>
      <c r="N169" s="240" t="str">
        <f>IF(Acompanhamento4[[#This Row],[ID]]="","",VLOOKUP(Acompanhamento4[[#This Row],[ID]],Plano[],19,FALSE))</f>
        <v/>
      </c>
      <c r="O169" s="241"/>
      <c r="P169" s="241"/>
      <c r="Q169" s="242"/>
      <c r="R169" s="203"/>
      <c r="S169" s="203"/>
      <c r="T169" s="203"/>
      <c r="U169" s="243"/>
      <c r="V169" s="244"/>
    </row>
    <row r="170" spans="1:22" s="207" customFormat="1" ht="15" x14ac:dyDescent="0.2">
      <c r="A170" s="205">
        <v>154</v>
      </c>
      <c r="B170" s="201"/>
      <c r="C170" s="202" t="str">
        <f>IF(Acompanhamento4[[#This Row],[ID]]="","",VLOOKUP(Acompanhamento4[[#This Row],[ID]],Plano[],2,FALSE))</f>
        <v/>
      </c>
      <c r="D170" s="202" t="str">
        <f>IF(Acompanhamento4[[#This Row],[ID]]="","",VLOOKUP(Acompanhamento4[[#This Row],[ID]],Plano[],3,FALSE))</f>
        <v/>
      </c>
      <c r="E170" s="202" t="str">
        <f>IF(Acompanhamento4[[#This Row],[ID]]="","",VLOOKUP(Acompanhamento4[[#This Row],[ID]],Plano[],7,FALSE))</f>
        <v/>
      </c>
      <c r="F170" s="203" t="str">
        <f>IF(Acompanhamento4[[#This Row],[ID]]="","",VLOOKUP(Acompanhamento4[[#This Row],[ID]],Plano[],14,FALSE))</f>
        <v/>
      </c>
      <c r="G170" s="203" t="str">
        <f>IF(Acompanhamento4[[#This Row],[ID]]="","",VLOOKUP(Acompanhamento4[[#This Row],[ID]],Plano[],15,FALSE))</f>
        <v/>
      </c>
      <c r="H170" s="203" t="str">
        <f>IF(Acompanhamento4[[#This Row],[ID]]="","",VLOOKUP(Acompanhamento4[[#This Row],[ID]],Plano[],16,FALSE))</f>
        <v/>
      </c>
      <c r="I170" s="203" t="str">
        <f>IF(Acompanhamento4[[#This Row],[ID]]="","",VLOOKUP(Acompanhamento4[[#This Row],[ID]],Plano[],17,FALSE))</f>
        <v/>
      </c>
      <c r="J170" s="204" t="str">
        <f>IF(Acompanhamento4[[#This Row],[ID]]="","",VLOOKUP(Acompanhamento4[[#This Row],[ID]],Plano[],18,FALSE))</f>
        <v/>
      </c>
      <c r="K170" s="231"/>
      <c r="L170" s="238"/>
      <c r="M170" s="236"/>
      <c r="N170" s="240" t="str">
        <f>IF(Acompanhamento4[[#This Row],[ID]]="","",VLOOKUP(Acompanhamento4[[#This Row],[ID]],Plano[],19,FALSE))</f>
        <v/>
      </c>
      <c r="O170" s="241"/>
      <c r="P170" s="241"/>
      <c r="Q170" s="242"/>
      <c r="R170" s="203"/>
      <c r="S170" s="203"/>
      <c r="T170" s="203"/>
      <c r="U170" s="243"/>
      <c r="V170" s="244"/>
    </row>
    <row r="171" spans="1:22" s="207" customFormat="1" ht="15" x14ac:dyDescent="0.2">
      <c r="A171" s="200">
        <v>155</v>
      </c>
      <c r="B171" s="201"/>
      <c r="C171" s="202" t="str">
        <f>IF(Acompanhamento4[[#This Row],[ID]]="","",VLOOKUP(Acompanhamento4[[#This Row],[ID]],Plano[],2,FALSE))</f>
        <v/>
      </c>
      <c r="D171" s="202" t="str">
        <f>IF(Acompanhamento4[[#This Row],[ID]]="","",VLOOKUP(Acompanhamento4[[#This Row],[ID]],Plano[],3,FALSE))</f>
        <v/>
      </c>
      <c r="E171" s="202" t="str">
        <f>IF(Acompanhamento4[[#This Row],[ID]]="","",VLOOKUP(Acompanhamento4[[#This Row],[ID]],Plano[],7,FALSE))</f>
        <v/>
      </c>
      <c r="F171" s="203" t="str">
        <f>IF(Acompanhamento4[[#This Row],[ID]]="","",VLOOKUP(Acompanhamento4[[#This Row],[ID]],Plano[],14,FALSE))</f>
        <v/>
      </c>
      <c r="G171" s="203" t="str">
        <f>IF(Acompanhamento4[[#This Row],[ID]]="","",VLOOKUP(Acompanhamento4[[#This Row],[ID]],Plano[],15,FALSE))</f>
        <v/>
      </c>
      <c r="H171" s="203" t="str">
        <f>IF(Acompanhamento4[[#This Row],[ID]]="","",VLOOKUP(Acompanhamento4[[#This Row],[ID]],Plano[],16,FALSE))</f>
        <v/>
      </c>
      <c r="I171" s="203" t="str">
        <f>IF(Acompanhamento4[[#This Row],[ID]]="","",VLOOKUP(Acompanhamento4[[#This Row],[ID]],Plano[],17,FALSE))</f>
        <v/>
      </c>
      <c r="J171" s="204" t="str">
        <f>IF(Acompanhamento4[[#This Row],[ID]]="","",VLOOKUP(Acompanhamento4[[#This Row],[ID]],Plano[],18,FALSE))</f>
        <v/>
      </c>
      <c r="K171" s="231"/>
      <c r="L171" s="238"/>
      <c r="M171" s="236"/>
      <c r="N171" s="240" t="str">
        <f>IF(Acompanhamento4[[#This Row],[ID]]="","",VLOOKUP(Acompanhamento4[[#This Row],[ID]],Plano[],19,FALSE))</f>
        <v/>
      </c>
      <c r="O171" s="241"/>
      <c r="P171" s="241"/>
      <c r="Q171" s="242"/>
      <c r="R171" s="203"/>
      <c r="S171" s="203"/>
      <c r="T171" s="203"/>
      <c r="U171" s="243"/>
      <c r="V171" s="244"/>
    </row>
    <row r="172" spans="1:22" s="207" customFormat="1" ht="15" x14ac:dyDescent="0.2">
      <c r="A172" s="205">
        <v>156</v>
      </c>
      <c r="B172" s="201"/>
      <c r="C172" s="202" t="str">
        <f>IF(Acompanhamento4[[#This Row],[ID]]="","",VLOOKUP(Acompanhamento4[[#This Row],[ID]],Plano[],2,FALSE))</f>
        <v/>
      </c>
      <c r="D172" s="202" t="str">
        <f>IF(Acompanhamento4[[#This Row],[ID]]="","",VLOOKUP(Acompanhamento4[[#This Row],[ID]],Plano[],3,FALSE))</f>
        <v/>
      </c>
      <c r="E172" s="202" t="str">
        <f>IF(Acompanhamento4[[#This Row],[ID]]="","",VLOOKUP(Acompanhamento4[[#This Row],[ID]],Plano[],7,FALSE))</f>
        <v/>
      </c>
      <c r="F172" s="203" t="str">
        <f>IF(Acompanhamento4[[#This Row],[ID]]="","",VLOOKUP(Acompanhamento4[[#This Row],[ID]],Plano[],14,FALSE))</f>
        <v/>
      </c>
      <c r="G172" s="203" t="str">
        <f>IF(Acompanhamento4[[#This Row],[ID]]="","",VLOOKUP(Acompanhamento4[[#This Row],[ID]],Plano[],15,FALSE))</f>
        <v/>
      </c>
      <c r="H172" s="203" t="str">
        <f>IF(Acompanhamento4[[#This Row],[ID]]="","",VLOOKUP(Acompanhamento4[[#This Row],[ID]],Plano[],16,FALSE))</f>
        <v/>
      </c>
      <c r="I172" s="203" t="str">
        <f>IF(Acompanhamento4[[#This Row],[ID]]="","",VLOOKUP(Acompanhamento4[[#This Row],[ID]],Plano[],17,FALSE))</f>
        <v/>
      </c>
      <c r="J172" s="204" t="str">
        <f>IF(Acompanhamento4[[#This Row],[ID]]="","",VLOOKUP(Acompanhamento4[[#This Row],[ID]],Plano[],18,FALSE))</f>
        <v/>
      </c>
      <c r="K172" s="231"/>
      <c r="L172" s="238"/>
      <c r="M172" s="236"/>
      <c r="N172" s="240" t="str">
        <f>IF(Acompanhamento4[[#This Row],[ID]]="","",VLOOKUP(Acompanhamento4[[#This Row],[ID]],Plano[],19,FALSE))</f>
        <v/>
      </c>
      <c r="O172" s="241"/>
      <c r="P172" s="241"/>
      <c r="Q172" s="242"/>
      <c r="R172" s="203"/>
      <c r="S172" s="203"/>
      <c r="T172" s="203"/>
      <c r="U172" s="243"/>
      <c r="V172" s="244"/>
    </row>
    <row r="173" spans="1:22" s="207" customFormat="1" ht="15" x14ac:dyDescent="0.2">
      <c r="A173" s="200">
        <v>157</v>
      </c>
      <c r="B173" s="201"/>
      <c r="C173" s="202" t="str">
        <f>IF(Acompanhamento4[[#This Row],[ID]]="","",VLOOKUP(Acompanhamento4[[#This Row],[ID]],Plano[],2,FALSE))</f>
        <v/>
      </c>
      <c r="D173" s="202" t="str">
        <f>IF(Acompanhamento4[[#This Row],[ID]]="","",VLOOKUP(Acompanhamento4[[#This Row],[ID]],Plano[],3,FALSE))</f>
        <v/>
      </c>
      <c r="E173" s="202" t="str">
        <f>IF(Acompanhamento4[[#This Row],[ID]]="","",VLOOKUP(Acompanhamento4[[#This Row],[ID]],Plano[],7,FALSE))</f>
        <v/>
      </c>
      <c r="F173" s="203" t="str">
        <f>IF(Acompanhamento4[[#This Row],[ID]]="","",VLOOKUP(Acompanhamento4[[#This Row],[ID]],Plano[],14,FALSE))</f>
        <v/>
      </c>
      <c r="G173" s="203" t="str">
        <f>IF(Acompanhamento4[[#This Row],[ID]]="","",VLOOKUP(Acompanhamento4[[#This Row],[ID]],Plano[],15,FALSE))</f>
        <v/>
      </c>
      <c r="H173" s="203" t="str">
        <f>IF(Acompanhamento4[[#This Row],[ID]]="","",VLOOKUP(Acompanhamento4[[#This Row],[ID]],Plano[],16,FALSE))</f>
        <v/>
      </c>
      <c r="I173" s="203" t="str">
        <f>IF(Acompanhamento4[[#This Row],[ID]]="","",VLOOKUP(Acompanhamento4[[#This Row],[ID]],Plano[],17,FALSE))</f>
        <v/>
      </c>
      <c r="J173" s="204" t="str">
        <f>IF(Acompanhamento4[[#This Row],[ID]]="","",VLOOKUP(Acompanhamento4[[#This Row],[ID]],Plano[],18,FALSE))</f>
        <v/>
      </c>
      <c r="K173" s="231"/>
      <c r="L173" s="238"/>
      <c r="M173" s="236"/>
      <c r="N173" s="240" t="str">
        <f>IF(Acompanhamento4[[#This Row],[ID]]="","",VLOOKUP(Acompanhamento4[[#This Row],[ID]],Plano[],19,FALSE))</f>
        <v/>
      </c>
      <c r="O173" s="241"/>
      <c r="P173" s="241"/>
      <c r="Q173" s="242"/>
      <c r="R173" s="203"/>
      <c r="S173" s="203"/>
      <c r="T173" s="203"/>
      <c r="U173" s="243"/>
      <c r="V173" s="244"/>
    </row>
    <row r="174" spans="1:22" s="207" customFormat="1" ht="15" x14ac:dyDescent="0.2">
      <c r="A174" s="205">
        <v>158</v>
      </c>
      <c r="B174" s="201"/>
      <c r="C174" s="202" t="str">
        <f>IF(Acompanhamento4[[#This Row],[ID]]="","",VLOOKUP(Acompanhamento4[[#This Row],[ID]],Plano[],2,FALSE))</f>
        <v/>
      </c>
      <c r="D174" s="202" t="str">
        <f>IF(Acompanhamento4[[#This Row],[ID]]="","",VLOOKUP(Acompanhamento4[[#This Row],[ID]],Plano[],3,FALSE))</f>
        <v/>
      </c>
      <c r="E174" s="202" t="str">
        <f>IF(Acompanhamento4[[#This Row],[ID]]="","",VLOOKUP(Acompanhamento4[[#This Row],[ID]],Plano[],7,FALSE))</f>
        <v/>
      </c>
      <c r="F174" s="203" t="str">
        <f>IF(Acompanhamento4[[#This Row],[ID]]="","",VLOOKUP(Acompanhamento4[[#This Row],[ID]],Plano[],14,FALSE))</f>
        <v/>
      </c>
      <c r="G174" s="203" t="str">
        <f>IF(Acompanhamento4[[#This Row],[ID]]="","",VLOOKUP(Acompanhamento4[[#This Row],[ID]],Plano[],15,FALSE))</f>
        <v/>
      </c>
      <c r="H174" s="203" t="str">
        <f>IF(Acompanhamento4[[#This Row],[ID]]="","",VLOOKUP(Acompanhamento4[[#This Row],[ID]],Plano[],16,FALSE))</f>
        <v/>
      </c>
      <c r="I174" s="203" t="str">
        <f>IF(Acompanhamento4[[#This Row],[ID]]="","",VLOOKUP(Acompanhamento4[[#This Row],[ID]],Plano[],17,FALSE))</f>
        <v/>
      </c>
      <c r="J174" s="204" t="str">
        <f>IF(Acompanhamento4[[#This Row],[ID]]="","",VLOOKUP(Acompanhamento4[[#This Row],[ID]],Plano[],18,FALSE))</f>
        <v/>
      </c>
      <c r="K174" s="231"/>
      <c r="L174" s="238"/>
      <c r="M174" s="236"/>
      <c r="N174" s="240" t="str">
        <f>IF(Acompanhamento4[[#This Row],[ID]]="","",VLOOKUP(Acompanhamento4[[#This Row],[ID]],Plano[],19,FALSE))</f>
        <v/>
      </c>
      <c r="O174" s="241"/>
      <c r="P174" s="241"/>
      <c r="Q174" s="242"/>
      <c r="R174" s="203"/>
      <c r="S174" s="203"/>
      <c r="T174" s="203"/>
      <c r="U174" s="243"/>
      <c r="V174" s="244"/>
    </row>
    <row r="175" spans="1:22" s="207" customFormat="1" ht="15" x14ac:dyDescent="0.2">
      <c r="A175" s="200">
        <v>159</v>
      </c>
      <c r="B175" s="201"/>
      <c r="C175" s="202" t="str">
        <f>IF(Acompanhamento4[[#This Row],[ID]]="","",VLOOKUP(Acompanhamento4[[#This Row],[ID]],Plano[],2,FALSE))</f>
        <v/>
      </c>
      <c r="D175" s="202" t="str">
        <f>IF(Acompanhamento4[[#This Row],[ID]]="","",VLOOKUP(Acompanhamento4[[#This Row],[ID]],Plano[],3,FALSE))</f>
        <v/>
      </c>
      <c r="E175" s="202" t="str">
        <f>IF(Acompanhamento4[[#This Row],[ID]]="","",VLOOKUP(Acompanhamento4[[#This Row],[ID]],Plano[],7,FALSE))</f>
        <v/>
      </c>
      <c r="F175" s="203" t="str">
        <f>IF(Acompanhamento4[[#This Row],[ID]]="","",VLOOKUP(Acompanhamento4[[#This Row],[ID]],Plano[],14,FALSE))</f>
        <v/>
      </c>
      <c r="G175" s="203" t="str">
        <f>IF(Acompanhamento4[[#This Row],[ID]]="","",VLOOKUP(Acompanhamento4[[#This Row],[ID]],Plano[],15,FALSE))</f>
        <v/>
      </c>
      <c r="H175" s="203" t="str">
        <f>IF(Acompanhamento4[[#This Row],[ID]]="","",VLOOKUP(Acompanhamento4[[#This Row],[ID]],Plano[],16,FALSE))</f>
        <v/>
      </c>
      <c r="I175" s="203" t="str">
        <f>IF(Acompanhamento4[[#This Row],[ID]]="","",VLOOKUP(Acompanhamento4[[#This Row],[ID]],Plano[],17,FALSE))</f>
        <v/>
      </c>
      <c r="J175" s="204" t="str">
        <f>IF(Acompanhamento4[[#This Row],[ID]]="","",VLOOKUP(Acompanhamento4[[#This Row],[ID]],Plano[],18,FALSE))</f>
        <v/>
      </c>
      <c r="K175" s="231"/>
      <c r="L175" s="238"/>
      <c r="M175" s="236"/>
      <c r="N175" s="240" t="str">
        <f>IF(Acompanhamento4[[#This Row],[ID]]="","",VLOOKUP(Acompanhamento4[[#This Row],[ID]],Plano[],19,FALSE))</f>
        <v/>
      </c>
      <c r="O175" s="241"/>
      <c r="P175" s="241"/>
      <c r="Q175" s="242"/>
      <c r="R175" s="203"/>
      <c r="S175" s="203"/>
      <c r="T175" s="203"/>
      <c r="U175" s="243"/>
      <c r="V175" s="244"/>
    </row>
    <row r="176" spans="1:22" s="207" customFormat="1" ht="15" x14ac:dyDescent="0.2">
      <c r="A176" s="205">
        <v>160</v>
      </c>
      <c r="B176" s="201"/>
      <c r="C176" s="202" t="str">
        <f>IF(Acompanhamento4[[#This Row],[ID]]="","",VLOOKUP(Acompanhamento4[[#This Row],[ID]],Plano[],2,FALSE))</f>
        <v/>
      </c>
      <c r="D176" s="202" t="str">
        <f>IF(Acompanhamento4[[#This Row],[ID]]="","",VLOOKUP(Acompanhamento4[[#This Row],[ID]],Plano[],3,FALSE))</f>
        <v/>
      </c>
      <c r="E176" s="202" t="str">
        <f>IF(Acompanhamento4[[#This Row],[ID]]="","",VLOOKUP(Acompanhamento4[[#This Row],[ID]],Plano[],7,FALSE))</f>
        <v/>
      </c>
      <c r="F176" s="203" t="str">
        <f>IF(Acompanhamento4[[#This Row],[ID]]="","",VLOOKUP(Acompanhamento4[[#This Row],[ID]],Plano[],14,FALSE))</f>
        <v/>
      </c>
      <c r="G176" s="203" t="str">
        <f>IF(Acompanhamento4[[#This Row],[ID]]="","",VLOOKUP(Acompanhamento4[[#This Row],[ID]],Plano[],15,FALSE))</f>
        <v/>
      </c>
      <c r="H176" s="203" t="str">
        <f>IF(Acompanhamento4[[#This Row],[ID]]="","",VLOOKUP(Acompanhamento4[[#This Row],[ID]],Plano[],16,FALSE))</f>
        <v/>
      </c>
      <c r="I176" s="203" t="str">
        <f>IF(Acompanhamento4[[#This Row],[ID]]="","",VLOOKUP(Acompanhamento4[[#This Row],[ID]],Plano[],17,FALSE))</f>
        <v/>
      </c>
      <c r="J176" s="204" t="str">
        <f>IF(Acompanhamento4[[#This Row],[ID]]="","",VLOOKUP(Acompanhamento4[[#This Row],[ID]],Plano[],18,FALSE))</f>
        <v/>
      </c>
      <c r="K176" s="231"/>
      <c r="L176" s="238"/>
      <c r="M176" s="236"/>
      <c r="N176" s="240" t="str">
        <f>IF(Acompanhamento4[[#This Row],[ID]]="","",VLOOKUP(Acompanhamento4[[#This Row],[ID]],Plano[],19,FALSE))</f>
        <v/>
      </c>
      <c r="O176" s="241"/>
      <c r="P176" s="241"/>
      <c r="Q176" s="242"/>
      <c r="R176" s="203"/>
      <c r="S176" s="203"/>
      <c r="T176" s="203"/>
      <c r="U176" s="243"/>
      <c r="V176" s="244"/>
    </row>
    <row r="177" spans="1:22" s="207" customFormat="1" ht="15" x14ac:dyDescent="0.2">
      <c r="A177" s="200">
        <v>161</v>
      </c>
      <c r="B177" s="201"/>
      <c r="C177" s="202" t="str">
        <f>IF(Acompanhamento4[[#This Row],[ID]]="","",VLOOKUP(Acompanhamento4[[#This Row],[ID]],Plano[],2,FALSE))</f>
        <v/>
      </c>
      <c r="D177" s="202" t="str">
        <f>IF(Acompanhamento4[[#This Row],[ID]]="","",VLOOKUP(Acompanhamento4[[#This Row],[ID]],Plano[],3,FALSE))</f>
        <v/>
      </c>
      <c r="E177" s="202" t="str">
        <f>IF(Acompanhamento4[[#This Row],[ID]]="","",VLOOKUP(Acompanhamento4[[#This Row],[ID]],Plano[],7,FALSE))</f>
        <v/>
      </c>
      <c r="F177" s="203" t="str">
        <f>IF(Acompanhamento4[[#This Row],[ID]]="","",VLOOKUP(Acompanhamento4[[#This Row],[ID]],Plano[],14,FALSE))</f>
        <v/>
      </c>
      <c r="G177" s="203" t="str">
        <f>IF(Acompanhamento4[[#This Row],[ID]]="","",VLOOKUP(Acompanhamento4[[#This Row],[ID]],Plano[],15,FALSE))</f>
        <v/>
      </c>
      <c r="H177" s="203" t="str">
        <f>IF(Acompanhamento4[[#This Row],[ID]]="","",VLOOKUP(Acompanhamento4[[#This Row],[ID]],Plano[],16,FALSE))</f>
        <v/>
      </c>
      <c r="I177" s="203" t="str">
        <f>IF(Acompanhamento4[[#This Row],[ID]]="","",VLOOKUP(Acompanhamento4[[#This Row],[ID]],Plano[],17,FALSE))</f>
        <v/>
      </c>
      <c r="J177" s="204" t="str">
        <f>IF(Acompanhamento4[[#This Row],[ID]]="","",VLOOKUP(Acompanhamento4[[#This Row],[ID]],Plano[],18,FALSE))</f>
        <v/>
      </c>
      <c r="K177" s="231"/>
      <c r="L177" s="238"/>
      <c r="M177" s="236"/>
      <c r="N177" s="240" t="str">
        <f>IF(Acompanhamento4[[#This Row],[ID]]="","",VLOOKUP(Acompanhamento4[[#This Row],[ID]],Plano[],19,FALSE))</f>
        <v/>
      </c>
      <c r="O177" s="241"/>
      <c r="P177" s="241"/>
      <c r="Q177" s="242"/>
      <c r="R177" s="203"/>
      <c r="S177" s="203"/>
      <c r="T177" s="203"/>
      <c r="U177" s="243"/>
      <c r="V177" s="244"/>
    </row>
    <row r="178" spans="1:22" s="207" customFormat="1" ht="15" x14ac:dyDescent="0.2">
      <c r="A178" s="205">
        <v>162</v>
      </c>
      <c r="B178" s="201"/>
      <c r="C178" s="202" t="str">
        <f>IF(Acompanhamento4[[#This Row],[ID]]="","",VLOOKUP(Acompanhamento4[[#This Row],[ID]],Plano[],2,FALSE))</f>
        <v/>
      </c>
      <c r="D178" s="202" t="str">
        <f>IF(Acompanhamento4[[#This Row],[ID]]="","",VLOOKUP(Acompanhamento4[[#This Row],[ID]],Plano[],3,FALSE))</f>
        <v/>
      </c>
      <c r="E178" s="202" t="str">
        <f>IF(Acompanhamento4[[#This Row],[ID]]="","",VLOOKUP(Acompanhamento4[[#This Row],[ID]],Plano[],7,FALSE))</f>
        <v/>
      </c>
      <c r="F178" s="203" t="str">
        <f>IF(Acompanhamento4[[#This Row],[ID]]="","",VLOOKUP(Acompanhamento4[[#This Row],[ID]],Plano[],14,FALSE))</f>
        <v/>
      </c>
      <c r="G178" s="203" t="str">
        <f>IF(Acompanhamento4[[#This Row],[ID]]="","",VLOOKUP(Acompanhamento4[[#This Row],[ID]],Plano[],15,FALSE))</f>
        <v/>
      </c>
      <c r="H178" s="203" t="str">
        <f>IF(Acompanhamento4[[#This Row],[ID]]="","",VLOOKUP(Acompanhamento4[[#This Row],[ID]],Plano[],16,FALSE))</f>
        <v/>
      </c>
      <c r="I178" s="203" t="str">
        <f>IF(Acompanhamento4[[#This Row],[ID]]="","",VLOOKUP(Acompanhamento4[[#This Row],[ID]],Plano[],17,FALSE))</f>
        <v/>
      </c>
      <c r="J178" s="204" t="str">
        <f>IF(Acompanhamento4[[#This Row],[ID]]="","",VLOOKUP(Acompanhamento4[[#This Row],[ID]],Plano[],18,FALSE))</f>
        <v/>
      </c>
      <c r="K178" s="231"/>
      <c r="L178" s="238"/>
      <c r="M178" s="236"/>
      <c r="N178" s="240" t="str">
        <f>IF(Acompanhamento4[[#This Row],[ID]]="","",VLOOKUP(Acompanhamento4[[#This Row],[ID]],Plano[],19,FALSE))</f>
        <v/>
      </c>
      <c r="O178" s="241"/>
      <c r="P178" s="241"/>
      <c r="Q178" s="242"/>
      <c r="R178" s="203"/>
      <c r="S178" s="203"/>
      <c r="T178" s="203"/>
      <c r="U178" s="243"/>
      <c r="V178" s="244"/>
    </row>
    <row r="179" spans="1:22" s="207" customFormat="1" ht="15" x14ac:dyDescent="0.2">
      <c r="A179" s="200">
        <v>163</v>
      </c>
      <c r="B179" s="201"/>
      <c r="C179" s="202" t="str">
        <f>IF(Acompanhamento4[[#This Row],[ID]]="","",VLOOKUP(Acompanhamento4[[#This Row],[ID]],Plano[],2,FALSE))</f>
        <v/>
      </c>
      <c r="D179" s="202" t="str">
        <f>IF(Acompanhamento4[[#This Row],[ID]]="","",VLOOKUP(Acompanhamento4[[#This Row],[ID]],Plano[],3,FALSE))</f>
        <v/>
      </c>
      <c r="E179" s="202" t="str">
        <f>IF(Acompanhamento4[[#This Row],[ID]]="","",VLOOKUP(Acompanhamento4[[#This Row],[ID]],Plano[],7,FALSE))</f>
        <v/>
      </c>
      <c r="F179" s="203" t="str">
        <f>IF(Acompanhamento4[[#This Row],[ID]]="","",VLOOKUP(Acompanhamento4[[#This Row],[ID]],Plano[],14,FALSE))</f>
        <v/>
      </c>
      <c r="G179" s="203" t="str">
        <f>IF(Acompanhamento4[[#This Row],[ID]]="","",VLOOKUP(Acompanhamento4[[#This Row],[ID]],Plano[],15,FALSE))</f>
        <v/>
      </c>
      <c r="H179" s="203" t="str">
        <f>IF(Acompanhamento4[[#This Row],[ID]]="","",VLOOKUP(Acompanhamento4[[#This Row],[ID]],Plano[],16,FALSE))</f>
        <v/>
      </c>
      <c r="I179" s="203" t="str">
        <f>IF(Acompanhamento4[[#This Row],[ID]]="","",VLOOKUP(Acompanhamento4[[#This Row],[ID]],Plano[],17,FALSE))</f>
        <v/>
      </c>
      <c r="J179" s="204" t="str">
        <f>IF(Acompanhamento4[[#This Row],[ID]]="","",VLOOKUP(Acompanhamento4[[#This Row],[ID]],Plano[],18,FALSE))</f>
        <v/>
      </c>
      <c r="K179" s="231"/>
      <c r="L179" s="238"/>
      <c r="M179" s="236"/>
      <c r="N179" s="240" t="str">
        <f>IF(Acompanhamento4[[#This Row],[ID]]="","",VLOOKUP(Acompanhamento4[[#This Row],[ID]],Plano[],19,FALSE))</f>
        <v/>
      </c>
      <c r="O179" s="241"/>
      <c r="P179" s="241"/>
      <c r="Q179" s="242"/>
      <c r="R179" s="203"/>
      <c r="S179" s="203"/>
      <c r="T179" s="203"/>
      <c r="U179" s="243"/>
      <c r="V179" s="244"/>
    </row>
    <row r="180" spans="1:22" s="207" customFormat="1" ht="15" x14ac:dyDescent="0.2">
      <c r="A180" s="205">
        <v>164</v>
      </c>
      <c r="B180" s="201"/>
      <c r="C180" s="202" t="str">
        <f>IF(Acompanhamento4[[#This Row],[ID]]="","",VLOOKUP(Acompanhamento4[[#This Row],[ID]],Plano[],2,FALSE))</f>
        <v/>
      </c>
      <c r="D180" s="202" t="str">
        <f>IF(Acompanhamento4[[#This Row],[ID]]="","",VLOOKUP(Acompanhamento4[[#This Row],[ID]],Plano[],3,FALSE))</f>
        <v/>
      </c>
      <c r="E180" s="202" t="str">
        <f>IF(Acompanhamento4[[#This Row],[ID]]="","",VLOOKUP(Acompanhamento4[[#This Row],[ID]],Plano[],7,FALSE))</f>
        <v/>
      </c>
      <c r="F180" s="203" t="str">
        <f>IF(Acompanhamento4[[#This Row],[ID]]="","",VLOOKUP(Acompanhamento4[[#This Row],[ID]],Plano[],14,FALSE))</f>
        <v/>
      </c>
      <c r="G180" s="203" t="str">
        <f>IF(Acompanhamento4[[#This Row],[ID]]="","",VLOOKUP(Acompanhamento4[[#This Row],[ID]],Plano[],15,FALSE))</f>
        <v/>
      </c>
      <c r="H180" s="203" t="str">
        <f>IF(Acompanhamento4[[#This Row],[ID]]="","",VLOOKUP(Acompanhamento4[[#This Row],[ID]],Plano[],16,FALSE))</f>
        <v/>
      </c>
      <c r="I180" s="203" t="str">
        <f>IF(Acompanhamento4[[#This Row],[ID]]="","",VLOOKUP(Acompanhamento4[[#This Row],[ID]],Plano[],17,FALSE))</f>
        <v/>
      </c>
      <c r="J180" s="204" t="str">
        <f>IF(Acompanhamento4[[#This Row],[ID]]="","",VLOOKUP(Acompanhamento4[[#This Row],[ID]],Plano[],18,FALSE))</f>
        <v/>
      </c>
      <c r="K180" s="231"/>
      <c r="L180" s="238"/>
      <c r="M180" s="236"/>
      <c r="N180" s="240" t="str">
        <f>IF(Acompanhamento4[[#This Row],[ID]]="","",VLOOKUP(Acompanhamento4[[#This Row],[ID]],Plano[],19,FALSE))</f>
        <v/>
      </c>
      <c r="O180" s="241"/>
      <c r="P180" s="241"/>
      <c r="Q180" s="242"/>
      <c r="R180" s="203"/>
      <c r="S180" s="203"/>
      <c r="T180" s="203"/>
      <c r="U180" s="243"/>
      <c r="V180" s="244"/>
    </row>
    <row r="181" spans="1:22" s="207" customFormat="1" ht="15" x14ac:dyDescent="0.2">
      <c r="A181" s="200">
        <v>165</v>
      </c>
      <c r="B181" s="201"/>
      <c r="C181" s="202" t="str">
        <f>IF(Acompanhamento4[[#This Row],[ID]]="","",VLOOKUP(Acompanhamento4[[#This Row],[ID]],Plano[],2,FALSE))</f>
        <v/>
      </c>
      <c r="D181" s="202" t="str">
        <f>IF(Acompanhamento4[[#This Row],[ID]]="","",VLOOKUP(Acompanhamento4[[#This Row],[ID]],Plano[],3,FALSE))</f>
        <v/>
      </c>
      <c r="E181" s="202" t="str">
        <f>IF(Acompanhamento4[[#This Row],[ID]]="","",VLOOKUP(Acompanhamento4[[#This Row],[ID]],Plano[],7,FALSE))</f>
        <v/>
      </c>
      <c r="F181" s="203" t="str">
        <f>IF(Acompanhamento4[[#This Row],[ID]]="","",VLOOKUP(Acompanhamento4[[#This Row],[ID]],Plano[],14,FALSE))</f>
        <v/>
      </c>
      <c r="G181" s="203" t="str">
        <f>IF(Acompanhamento4[[#This Row],[ID]]="","",VLOOKUP(Acompanhamento4[[#This Row],[ID]],Plano[],15,FALSE))</f>
        <v/>
      </c>
      <c r="H181" s="203" t="str">
        <f>IF(Acompanhamento4[[#This Row],[ID]]="","",VLOOKUP(Acompanhamento4[[#This Row],[ID]],Plano[],16,FALSE))</f>
        <v/>
      </c>
      <c r="I181" s="203" t="str">
        <f>IF(Acompanhamento4[[#This Row],[ID]]="","",VLOOKUP(Acompanhamento4[[#This Row],[ID]],Plano[],17,FALSE))</f>
        <v/>
      </c>
      <c r="J181" s="204" t="str">
        <f>IF(Acompanhamento4[[#This Row],[ID]]="","",VLOOKUP(Acompanhamento4[[#This Row],[ID]],Plano[],18,FALSE))</f>
        <v/>
      </c>
      <c r="K181" s="231"/>
      <c r="L181" s="238"/>
      <c r="M181" s="236"/>
      <c r="N181" s="240" t="str">
        <f>IF(Acompanhamento4[[#This Row],[ID]]="","",VLOOKUP(Acompanhamento4[[#This Row],[ID]],Plano[],19,FALSE))</f>
        <v/>
      </c>
      <c r="O181" s="241"/>
      <c r="P181" s="241"/>
      <c r="Q181" s="242"/>
      <c r="R181" s="203"/>
      <c r="S181" s="203"/>
      <c r="T181" s="203"/>
      <c r="U181" s="243"/>
      <c r="V181" s="244"/>
    </row>
    <row r="182" spans="1:22" s="207" customFormat="1" ht="15" x14ac:dyDescent="0.2">
      <c r="A182" s="205">
        <v>166</v>
      </c>
      <c r="B182" s="201"/>
      <c r="C182" s="202" t="str">
        <f>IF(Acompanhamento4[[#This Row],[ID]]="","",VLOOKUP(Acompanhamento4[[#This Row],[ID]],Plano[],2,FALSE))</f>
        <v/>
      </c>
      <c r="D182" s="202" t="str">
        <f>IF(Acompanhamento4[[#This Row],[ID]]="","",VLOOKUP(Acompanhamento4[[#This Row],[ID]],Plano[],3,FALSE))</f>
        <v/>
      </c>
      <c r="E182" s="202" t="str">
        <f>IF(Acompanhamento4[[#This Row],[ID]]="","",VLOOKUP(Acompanhamento4[[#This Row],[ID]],Plano[],7,FALSE))</f>
        <v/>
      </c>
      <c r="F182" s="203" t="str">
        <f>IF(Acompanhamento4[[#This Row],[ID]]="","",VLOOKUP(Acompanhamento4[[#This Row],[ID]],Plano[],14,FALSE))</f>
        <v/>
      </c>
      <c r="G182" s="203" t="str">
        <f>IF(Acompanhamento4[[#This Row],[ID]]="","",VLOOKUP(Acompanhamento4[[#This Row],[ID]],Plano[],15,FALSE))</f>
        <v/>
      </c>
      <c r="H182" s="203" t="str">
        <f>IF(Acompanhamento4[[#This Row],[ID]]="","",VLOOKUP(Acompanhamento4[[#This Row],[ID]],Plano[],16,FALSE))</f>
        <v/>
      </c>
      <c r="I182" s="203" t="str">
        <f>IF(Acompanhamento4[[#This Row],[ID]]="","",VLOOKUP(Acompanhamento4[[#This Row],[ID]],Plano[],17,FALSE))</f>
        <v/>
      </c>
      <c r="J182" s="204" t="str">
        <f>IF(Acompanhamento4[[#This Row],[ID]]="","",VLOOKUP(Acompanhamento4[[#This Row],[ID]],Plano[],18,FALSE))</f>
        <v/>
      </c>
      <c r="K182" s="231"/>
      <c r="L182" s="238"/>
      <c r="M182" s="236"/>
      <c r="N182" s="240" t="str">
        <f>IF(Acompanhamento4[[#This Row],[ID]]="","",VLOOKUP(Acompanhamento4[[#This Row],[ID]],Plano[],19,FALSE))</f>
        <v/>
      </c>
      <c r="O182" s="241"/>
      <c r="P182" s="241"/>
      <c r="Q182" s="242"/>
      <c r="R182" s="203"/>
      <c r="S182" s="203"/>
      <c r="T182" s="203"/>
      <c r="U182" s="243"/>
      <c r="V182" s="244"/>
    </row>
    <row r="183" spans="1:22" s="207" customFormat="1" ht="15" x14ac:dyDescent="0.2">
      <c r="A183" s="200">
        <v>167</v>
      </c>
      <c r="B183" s="201"/>
      <c r="C183" s="202" t="str">
        <f>IF(Acompanhamento4[[#This Row],[ID]]="","",VLOOKUP(Acompanhamento4[[#This Row],[ID]],Plano[],2,FALSE))</f>
        <v/>
      </c>
      <c r="D183" s="202" t="str">
        <f>IF(Acompanhamento4[[#This Row],[ID]]="","",VLOOKUP(Acompanhamento4[[#This Row],[ID]],Plano[],3,FALSE))</f>
        <v/>
      </c>
      <c r="E183" s="202" t="str">
        <f>IF(Acompanhamento4[[#This Row],[ID]]="","",VLOOKUP(Acompanhamento4[[#This Row],[ID]],Plano[],7,FALSE))</f>
        <v/>
      </c>
      <c r="F183" s="203" t="str">
        <f>IF(Acompanhamento4[[#This Row],[ID]]="","",VLOOKUP(Acompanhamento4[[#This Row],[ID]],Plano[],14,FALSE))</f>
        <v/>
      </c>
      <c r="G183" s="203" t="str">
        <f>IF(Acompanhamento4[[#This Row],[ID]]="","",VLOOKUP(Acompanhamento4[[#This Row],[ID]],Plano[],15,FALSE))</f>
        <v/>
      </c>
      <c r="H183" s="203" t="str">
        <f>IF(Acompanhamento4[[#This Row],[ID]]="","",VLOOKUP(Acompanhamento4[[#This Row],[ID]],Plano[],16,FALSE))</f>
        <v/>
      </c>
      <c r="I183" s="203" t="str">
        <f>IF(Acompanhamento4[[#This Row],[ID]]="","",VLOOKUP(Acompanhamento4[[#This Row],[ID]],Plano[],17,FALSE))</f>
        <v/>
      </c>
      <c r="J183" s="204" t="str">
        <f>IF(Acompanhamento4[[#This Row],[ID]]="","",VLOOKUP(Acompanhamento4[[#This Row],[ID]],Plano[],18,FALSE))</f>
        <v/>
      </c>
      <c r="K183" s="231"/>
      <c r="L183" s="238"/>
      <c r="M183" s="236"/>
      <c r="N183" s="240" t="str">
        <f>IF(Acompanhamento4[[#This Row],[ID]]="","",VLOOKUP(Acompanhamento4[[#This Row],[ID]],Plano[],19,FALSE))</f>
        <v/>
      </c>
      <c r="O183" s="241"/>
      <c r="P183" s="241"/>
      <c r="Q183" s="242"/>
      <c r="R183" s="203"/>
      <c r="S183" s="203"/>
      <c r="T183" s="203"/>
      <c r="U183" s="243"/>
      <c r="V183" s="244"/>
    </row>
    <row r="184" spans="1:22" s="207" customFormat="1" ht="15" x14ac:dyDescent="0.2">
      <c r="A184" s="205">
        <v>168</v>
      </c>
      <c r="B184" s="201"/>
      <c r="C184" s="202" t="str">
        <f>IF(Acompanhamento4[[#This Row],[ID]]="","",VLOOKUP(Acompanhamento4[[#This Row],[ID]],Plano[],2,FALSE))</f>
        <v/>
      </c>
      <c r="D184" s="202" t="str">
        <f>IF(Acompanhamento4[[#This Row],[ID]]="","",VLOOKUP(Acompanhamento4[[#This Row],[ID]],Plano[],3,FALSE))</f>
        <v/>
      </c>
      <c r="E184" s="202" t="str">
        <f>IF(Acompanhamento4[[#This Row],[ID]]="","",VLOOKUP(Acompanhamento4[[#This Row],[ID]],Plano[],7,FALSE))</f>
        <v/>
      </c>
      <c r="F184" s="203" t="str">
        <f>IF(Acompanhamento4[[#This Row],[ID]]="","",VLOOKUP(Acompanhamento4[[#This Row],[ID]],Plano[],14,FALSE))</f>
        <v/>
      </c>
      <c r="G184" s="203" t="str">
        <f>IF(Acompanhamento4[[#This Row],[ID]]="","",VLOOKUP(Acompanhamento4[[#This Row],[ID]],Plano[],15,FALSE))</f>
        <v/>
      </c>
      <c r="H184" s="203" t="str">
        <f>IF(Acompanhamento4[[#This Row],[ID]]="","",VLOOKUP(Acompanhamento4[[#This Row],[ID]],Plano[],16,FALSE))</f>
        <v/>
      </c>
      <c r="I184" s="203" t="str">
        <f>IF(Acompanhamento4[[#This Row],[ID]]="","",VLOOKUP(Acompanhamento4[[#This Row],[ID]],Plano[],17,FALSE))</f>
        <v/>
      </c>
      <c r="J184" s="204" t="str">
        <f>IF(Acompanhamento4[[#This Row],[ID]]="","",VLOOKUP(Acompanhamento4[[#This Row],[ID]],Plano[],18,FALSE))</f>
        <v/>
      </c>
      <c r="K184" s="231"/>
      <c r="L184" s="238"/>
      <c r="M184" s="236"/>
      <c r="N184" s="240" t="str">
        <f>IF(Acompanhamento4[[#This Row],[ID]]="","",VLOOKUP(Acompanhamento4[[#This Row],[ID]],Plano[],19,FALSE))</f>
        <v/>
      </c>
      <c r="O184" s="241"/>
      <c r="P184" s="241"/>
      <c r="Q184" s="242"/>
      <c r="R184" s="203"/>
      <c r="S184" s="203"/>
      <c r="T184" s="203"/>
      <c r="U184" s="243"/>
      <c r="V184" s="244"/>
    </row>
    <row r="185" spans="1:22" s="207" customFormat="1" ht="15" x14ac:dyDescent="0.2">
      <c r="A185" s="200">
        <v>169</v>
      </c>
      <c r="B185" s="201"/>
      <c r="C185" s="202" t="str">
        <f>IF(Acompanhamento4[[#This Row],[ID]]="","",VLOOKUP(Acompanhamento4[[#This Row],[ID]],Plano[],2,FALSE))</f>
        <v/>
      </c>
      <c r="D185" s="202" t="str">
        <f>IF(Acompanhamento4[[#This Row],[ID]]="","",VLOOKUP(Acompanhamento4[[#This Row],[ID]],Plano[],3,FALSE))</f>
        <v/>
      </c>
      <c r="E185" s="202" t="str">
        <f>IF(Acompanhamento4[[#This Row],[ID]]="","",VLOOKUP(Acompanhamento4[[#This Row],[ID]],Plano[],7,FALSE))</f>
        <v/>
      </c>
      <c r="F185" s="203" t="str">
        <f>IF(Acompanhamento4[[#This Row],[ID]]="","",VLOOKUP(Acompanhamento4[[#This Row],[ID]],Plano[],14,FALSE))</f>
        <v/>
      </c>
      <c r="G185" s="203" t="str">
        <f>IF(Acompanhamento4[[#This Row],[ID]]="","",VLOOKUP(Acompanhamento4[[#This Row],[ID]],Plano[],15,FALSE))</f>
        <v/>
      </c>
      <c r="H185" s="203" t="str">
        <f>IF(Acompanhamento4[[#This Row],[ID]]="","",VLOOKUP(Acompanhamento4[[#This Row],[ID]],Plano[],16,FALSE))</f>
        <v/>
      </c>
      <c r="I185" s="203" t="str">
        <f>IF(Acompanhamento4[[#This Row],[ID]]="","",VLOOKUP(Acompanhamento4[[#This Row],[ID]],Plano[],17,FALSE))</f>
        <v/>
      </c>
      <c r="J185" s="204" t="str">
        <f>IF(Acompanhamento4[[#This Row],[ID]]="","",VLOOKUP(Acompanhamento4[[#This Row],[ID]],Plano[],18,FALSE))</f>
        <v/>
      </c>
      <c r="K185" s="231"/>
      <c r="L185" s="238"/>
      <c r="M185" s="236"/>
      <c r="N185" s="240" t="str">
        <f>IF(Acompanhamento4[[#This Row],[ID]]="","",VLOOKUP(Acompanhamento4[[#This Row],[ID]],Plano[],19,FALSE))</f>
        <v/>
      </c>
      <c r="O185" s="241"/>
      <c r="P185" s="241"/>
      <c r="Q185" s="242"/>
      <c r="R185" s="203"/>
      <c r="S185" s="203"/>
      <c r="T185" s="203"/>
      <c r="U185" s="243"/>
      <c r="V185" s="244"/>
    </row>
    <row r="186" spans="1:22" s="207" customFormat="1" ht="15" x14ac:dyDescent="0.2">
      <c r="A186" s="205">
        <v>170</v>
      </c>
      <c r="B186" s="201"/>
      <c r="C186" s="202" t="str">
        <f>IF(Acompanhamento4[[#This Row],[ID]]="","",VLOOKUP(Acompanhamento4[[#This Row],[ID]],Plano[],2,FALSE))</f>
        <v/>
      </c>
      <c r="D186" s="202" t="str">
        <f>IF(Acompanhamento4[[#This Row],[ID]]="","",VLOOKUP(Acompanhamento4[[#This Row],[ID]],Plano[],3,FALSE))</f>
        <v/>
      </c>
      <c r="E186" s="202" t="str">
        <f>IF(Acompanhamento4[[#This Row],[ID]]="","",VLOOKUP(Acompanhamento4[[#This Row],[ID]],Plano[],7,FALSE))</f>
        <v/>
      </c>
      <c r="F186" s="203" t="str">
        <f>IF(Acompanhamento4[[#This Row],[ID]]="","",VLOOKUP(Acompanhamento4[[#This Row],[ID]],Plano[],14,FALSE))</f>
        <v/>
      </c>
      <c r="G186" s="203" t="str">
        <f>IF(Acompanhamento4[[#This Row],[ID]]="","",VLOOKUP(Acompanhamento4[[#This Row],[ID]],Plano[],15,FALSE))</f>
        <v/>
      </c>
      <c r="H186" s="203" t="str">
        <f>IF(Acompanhamento4[[#This Row],[ID]]="","",VLOOKUP(Acompanhamento4[[#This Row],[ID]],Plano[],16,FALSE))</f>
        <v/>
      </c>
      <c r="I186" s="203" t="str">
        <f>IF(Acompanhamento4[[#This Row],[ID]]="","",VLOOKUP(Acompanhamento4[[#This Row],[ID]],Plano[],17,FALSE))</f>
        <v/>
      </c>
      <c r="J186" s="204" t="str">
        <f>IF(Acompanhamento4[[#This Row],[ID]]="","",VLOOKUP(Acompanhamento4[[#This Row],[ID]],Plano[],18,FALSE))</f>
        <v/>
      </c>
      <c r="K186" s="231"/>
      <c r="L186" s="238"/>
      <c r="M186" s="236"/>
      <c r="N186" s="240" t="str">
        <f>IF(Acompanhamento4[[#This Row],[ID]]="","",VLOOKUP(Acompanhamento4[[#This Row],[ID]],Plano[],19,FALSE))</f>
        <v/>
      </c>
      <c r="O186" s="241"/>
      <c r="P186" s="241"/>
      <c r="Q186" s="242"/>
      <c r="R186" s="203"/>
      <c r="S186" s="203"/>
      <c r="T186" s="203"/>
      <c r="U186" s="243"/>
      <c r="V186" s="244"/>
    </row>
    <row r="187" spans="1:22" s="207" customFormat="1" ht="15" x14ac:dyDescent="0.2">
      <c r="A187" s="200">
        <v>171</v>
      </c>
      <c r="B187" s="201"/>
      <c r="C187" s="202" t="str">
        <f>IF(Acompanhamento4[[#This Row],[ID]]="","",VLOOKUP(Acompanhamento4[[#This Row],[ID]],Plano[],2,FALSE))</f>
        <v/>
      </c>
      <c r="D187" s="202" t="str">
        <f>IF(Acompanhamento4[[#This Row],[ID]]="","",VLOOKUP(Acompanhamento4[[#This Row],[ID]],Plano[],3,FALSE))</f>
        <v/>
      </c>
      <c r="E187" s="202" t="str">
        <f>IF(Acompanhamento4[[#This Row],[ID]]="","",VLOOKUP(Acompanhamento4[[#This Row],[ID]],Plano[],7,FALSE))</f>
        <v/>
      </c>
      <c r="F187" s="203" t="str">
        <f>IF(Acompanhamento4[[#This Row],[ID]]="","",VLOOKUP(Acompanhamento4[[#This Row],[ID]],Plano[],14,FALSE))</f>
        <v/>
      </c>
      <c r="G187" s="203" t="str">
        <f>IF(Acompanhamento4[[#This Row],[ID]]="","",VLOOKUP(Acompanhamento4[[#This Row],[ID]],Plano[],15,FALSE))</f>
        <v/>
      </c>
      <c r="H187" s="203" t="str">
        <f>IF(Acompanhamento4[[#This Row],[ID]]="","",VLOOKUP(Acompanhamento4[[#This Row],[ID]],Plano[],16,FALSE))</f>
        <v/>
      </c>
      <c r="I187" s="203" t="str">
        <f>IF(Acompanhamento4[[#This Row],[ID]]="","",VLOOKUP(Acompanhamento4[[#This Row],[ID]],Plano[],17,FALSE))</f>
        <v/>
      </c>
      <c r="J187" s="204" t="str">
        <f>IF(Acompanhamento4[[#This Row],[ID]]="","",VLOOKUP(Acompanhamento4[[#This Row],[ID]],Plano[],18,FALSE))</f>
        <v/>
      </c>
      <c r="K187" s="231"/>
      <c r="L187" s="238"/>
      <c r="M187" s="236"/>
      <c r="N187" s="240" t="str">
        <f>IF(Acompanhamento4[[#This Row],[ID]]="","",VLOOKUP(Acompanhamento4[[#This Row],[ID]],Plano[],19,FALSE))</f>
        <v/>
      </c>
      <c r="O187" s="241"/>
      <c r="P187" s="241"/>
      <c r="Q187" s="242"/>
      <c r="R187" s="203"/>
      <c r="S187" s="203"/>
      <c r="T187" s="203"/>
      <c r="U187" s="243"/>
      <c r="V187" s="244"/>
    </row>
    <row r="188" spans="1:22" s="207" customFormat="1" ht="15" x14ac:dyDescent="0.2">
      <c r="A188" s="205">
        <v>172</v>
      </c>
      <c r="B188" s="201"/>
      <c r="C188" s="202" t="str">
        <f>IF(Acompanhamento4[[#This Row],[ID]]="","",VLOOKUP(Acompanhamento4[[#This Row],[ID]],Plano[],2,FALSE))</f>
        <v/>
      </c>
      <c r="D188" s="202" t="str">
        <f>IF(Acompanhamento4[[#This Row],[ID]]="","",VLOOKUP(Acompanhamento4[[#This Row],[ID]],Plano[],3,FALSE))</f>
        <v/>
      </c>
      <c r="E188" s="202" t="str">
        <f>IF(Acompanhamento4[[#This Row],[ID]]="","",VLOOKUP(Acompanhamento4[[#This Row],[ID]],Plano[],7,FALSE))</f>
        <v/>
      </c>
      <c r="F188" s="203" t="str">
        <f>IF(Acompanhamento4[[#This Row],[ID]]="","",VLOOKUP(Acompanhamento4[[#This Row],[ID]],Plano[],14,FALSE))</f>
        <v/>
      </c>
      <c r="G188" s="203" t="str">
        <f>IF(Acompanhamento4[[#This Row],[ID]]="","",VLOOKUP(Acompanhamento4[[#This Row],[ID]],Plano[],15,FALSE))</f>
        <v/>
      </c>
      <c r="H188" s="203" t="str">
        <f>IF(Acompanhamento4[[#This Row],[ID]]="","",VLOOKUP(Acompanhamento4[[#This Row],[ID]],Plano[],16,FALSE))</f>
        <v/>
      </c>
      <c r="I188" s="203" t="str">
        <f>IF(Acompanhamento4[[#This Row],[ID]]="","",VLOOKUP(Acompanhamento4[[#This Row],[ID]],Plano[],17,FALSE))</f>
        <v/>
      </c>
      <c r="J188" s="204" t="str">
        <f>IF(Acompanhamento4[[#This Row],[ID]]="","",VLOOKUP(Acompanhamento4[[#This Row],[ID]],Plano[],18,FALSE))</f>
        <v/>
      </c>
      <c r="K188" s="231"/>
      <c r="L188" s="238"/>
      <c r="M188" s="236"/>
      <c r="N188" s="240" t="str">
        <f>IF(Acompanhamento4[[#This Row],[ID]]="","",VLOOKUP(Acompanhamento4[[#This Row],[ID]],Plano[],19,FALSE))</f>
        <v/>
      </c>
      <c r="O188" s="241"/>
      <c r="P188" s="241"/>
      <c r="Q188" s="242"/>
      <c r="R188" s="203"/>
      <c r="S188" s="203"/>
      <c r="T188" s="203"/>
      <c r="U188" s="243"/>
      <c r="V188" s="244"/>
    </row>
    <row r="189" spans="1:22" s="207" customFormat="1" ht="15" x14ac:dyDescent="0.2">
      <c r="A189" s="200">
        <v>173</v>
      </c>
      <c r="B189" s="201"/>
      <c r="C189" s="202" t="str">
        <f>IF(Acompanhamento4[[#This Row],[ID]]="","",VLOOKUP(Acompanhamento4[[#This Row],[ID]],Plano[],2,FALSE))</f>
        <v/>
      </c>
      <c r="D189" s="202" t="str">
        <f>IF(Acompanhamento4[[#This Row],[ID]]="","",VLOOKUP(Acompanhamento4[[#This Row],[ID]],Plano[],3,FALSE))</f>
        <v/>
      </c>
      <c r="E189" s="202" t="str">
        <f>IF(Acompanhamento4[[#This Row],[ID]]="","",VLOOKUP(Acompanhamento4[[#This Row],[ID]],Plano[],7,FALSE))</f>
        <v/>
      </c>
      <c r="F189" s="203" t="str">
        <f>IF(Acompanhamento4[[#This Row],[ID]]="","",VLOOKUP(Acompanhamento4[[#This Row],[ID]],Plano[],14,FALSE))</f>
        <v/>
      </c>
      <c r="G189" s="203" t="str">
        <f>IF(Acompanhamento4[[#This Row],[ID]]="","",VLOOKUP(Acompanhamento4[[#This Row],[ID]],Plano[],15,FALSE))</f>
        <v/>
      </c>
      <c r="H189" s="203" t="str">
        <f>IF(Acompanhamento4[[#This Row],[ID]]="","",VLOOKUP(Acompanhamento4[[#This Row],[ID]],Plano[],16,FALSE))</f>
        <v/>
      </c>
      <c r="I189" s="203" t="str">
        <f>IF(Acompanhamento4[[#This Row],[ID]]="","",VLOOKUP(Acompanhamento4[[#This Row],[ID]],Plano[],17,FALSE))</f>
        <v/>
      </c>
      <c r="J189" s="204" t="str">
        <f>IF(Acompanhamento4[[#This Row],[ID]]="","",VLOOKUP(Acompanhamento4[[#This Row],[ID]],Plano[],18,FALSE))</f>
        <v/>
      </c>
      <c r="K189" s="231"/>
      <c r="L189" s="238"/>
      <c r="M189" s="236"/>
      <c r="N189" s="240" t="str">
        <f>IF(Acompanhamento4[[#This Row],[ID]]="","",VLOOKUP(Acompanhamento4[[#This Row],[ID]],Plano[],19,FALSE))</f>
        <v/>
      </c>
      <c r="O189" s="241"/>
      <c r="P189" s="241"/>
      <c r="Q189" s="242"/>
      <c r="R189" s="203"/>
      <c r="S189" s="203"/>
      <c r="T189" s="203"/>
      <c r="U189" s="243"/>
      <c r="V189" s="244"/>
    </row>
    <row r="190" spans="1:22" s="207" customFormat="1" ht="15" x14ac:dyDescent="0.2">
      <c r="A190" s="205">
        <v>174</v>
      </c>
      <c r="B190" s="201"/>
      <c r="C190" s="202" t="str">
        <f>IF(Acompanhamento4[[#This Row],[ID]]="","",VLOOKUP(Acompanhamento4[[#This Row],[ID]],Plano[],2,FALSE))</f>
        <v/>
      </c>
      <c r="D190" s="202" t="str">
        <f>IF(Acompanhamento4[[#This Row],[ID]]="","",VLOOKUP(Acompanhamento4[[#This Row],[ID]],Plano[],3,FALSE))</f>
        <v/>
      </c>
      <c r="E190" s="202" t="str">
        <f>IF(Acompanhamento4[[#This Row],[ID]]="","",VLOOKUP(Acompanhamento4[[#This Row],[ID]],Plano[],7,FALSE))</f>
        <v/>
      </c>
      <c r="F190" s="203" t="str">
        <f>IF(Acompanhamento4[[#This Row],[ID]]="","",VLOOKUP(Acompanhamento4[[#This Row],[ID]],Plano[],14,FALSE))</f>
        <v/>
      </c>
      <c r="G190" s="203" t="str">
        <f>IF(Acompanhamento4[[#This Row],[ID]]="","",VLOOKUP(Acompanhamento4[[#This Row],[ID]],Plano[],15,FALSE))</f>
        <v/>
      </c>
      <c r="H190" s="203" t="str">
        <f>IF(Acompanhamento4[[#This Row],[ID]]="","",VLOOKUP(Acompanhamento4[[#This Row],[ID]],Plano[],16,FALSE))</f>
        <v/>
      </c>
      <c r="I190" s="203" t="str">
        <f>IF(Acompanhamento4[[#This Row],[ID]]="","",VLOOKUP(Acompanhamento4[[#This Row],[ID]],Plano[],17,FALSE))</f>
        <v/>
      </c>
      <c r="J190" s="204" t="str">
        <f>IF(Acompanhamento4[[#This Row],[ID]]="","",VLOOKUP(Acompanhamento4[[#This Row],[ID]],Plano[],18,FALSE))</f>
        <v/>
      </c>
      <c r="K190" s="231"/>
      <c r="L190" s="238"/>
      <c r="M190" s="236"/>
      <c r="N190" s="240" t="str">
        <f>IF(Acompanhamento4[[#This Row],[ID]]="","",VLOOKUP(Acompanhamento4[[#This Row],[ID]],Plano[],19,FALSE))</f>
        <v/>
      </c>
      <c r="O190" s="241"/>
      <c r="P190" s="241"/>
      <c r="Q190" s="242"/>
      <c r="R190" s="203"/>
      <c r="S190" s="203"/>
      <c r="T190" s="203"/>
      <c r="U190" s="243"/>
      <c r="V190" s="244"/>
    </row>
    <row r="191" spans="1:22" s="207" customFormat="1" ht="15" x14ac:dyDescent="0.2">
      <c r="A191" s="200">
        <v>175</v>
      </c>
      <c r="B191" s="201"/>
      <c r="C191" s="202" t="str">
        <f>IF(Acompanhamento4[[#This Row],[ID]]="","",VLOOKUP(Acompanhamento4[[#This Row],[ID]],Plano[],2,FALSE))</f>
        <v/>
      </c>
      <c r="D191" s="202" t="str">
        <f>IF(Acompanhamento4[[#This Row],[ID]]="","",VLOOKUP(Acompanhamento4[[#This Row],[ID]],Plano[],3,FALSE))</f>
        <v/>
      </c>
      <c r="E191" s="202" t="str">
        <f>IF(Acompanhamento4[[#This Row],[ID]]="","",VLOOKUP(Acompanhamento4[[#This Row],[ID]],Plano[],7,FALSE))</f>
        <v/>
      </c>
      <c r="F191" s="203" t="str">
        <f>IF(Acompanhamento4[[#This Row],[ID]]="","",VLOOKUP(Acompanhamento4[[#This Row],[ID]],Plano[],14,FALSE))</f>
        <v/>
      </c>
      <c r="G191" s="203" t="str">
        <f>IF(Acompanhamento4[[#This Row],[ID]]="","",VLOOKUP(Acompanhamento4[[#This Row],[ID]],Plano[],15,FALSE))</f>
        <v/>
      </c>
      <c r="H191" s="203" t="str">
        <f>IF(Acompanhamento4[[#This Row],[ID]]="","",VLOOKUP(Acompanhamento4[[#This Row],[ID]],Plano[],16,FALSE))</f>
        <v/>
      </c>
      <c r="I191" s="203" t="str">
        <f>IF(Acompanhamento4[[#This Row],[ID]]="","",VLOOKUP(Acompanhamento4[[#This Row],[ID]],Plano[],17,FALSE))</f>
        <v/>
      </c>
      <c r="J191" s="204" t="str">
        <f>IF(Acompanhamento4[[#This Row],[ID]]="","",VLOOKUP(Acompanhamento4[[#This Row],[ID]],Plano[],18,FALSE))</f>
        <v/>
      </c>
      <c r="K191" s="231"/>
      <c r="L191" s="238"/>
      <c r="M191" s="236"/>
      <c r="N191" s="240" t="str">
        <f>IF(Acompanhamento4[[#This Row],[ID]]="","",VLOOKUP(Acompanhamento4[[#This Row],[ID]],Plano[],19,FALSE))</f>
        <v/>
      </c>
      <c r="O191" s="241"/>
      <c r="P191" s="241"/>
      <c r="Q191" s="242"/>
      <c r="R191" s="203"/>
      <c r="S191" s="203"/>
      <c r="T191" s="203"/>
      <c r="U191" s="243"/>
      <c r="V191" s="244"/>
    </row>
    <row r="192" spans="1:22" s="207" customFormat="1" ht="15" x14ac:dyDescent="0.2">
      <c r="A192" s="205">
        <v>176</v>
      </c>
      <c r="B192" s="201"/>
      <c r="C192" s="202" t="str">
        <f>IF(Acompanhamento4[[#This Row],[ID]]="","",VLOOKUP(Acompanhamento4[[#This Row],[ID]],Plano[],2,FALSE))</f>
        <v/>
      </c>
      <c r="D192" s="202" t="str">
        <f>IF(Acompanhamento4[[#This Row],[ID]]="","",VLOOKUP(Acompanhamento4[[#This Row],[ID]],Plano[],3,FALSE))</f>
        <v/>
      </c>
      <c r="E192" s="202" t="str">
        <f>IF(Acompanhamento4[[#This Row],[ID]]="","",VLOOKUP(Acompanhamento4[[#This Row],[ID]],Plano[],7,FALSE))</f>
        <v/>
      </c>
      <c r="F192" s="203" t="str">
        <f>IF(Acompanhamento4[[#This Row],[ID]]="","",VLOOKUP(Acompanhamento4[[#This Row],[ID]],Plano[],14,FALSE))</f>
        <v/>
      </c>
      <c r="G192" s="203" t="str">
        <f>IF(Acompanhamento4[[#This Row],[ID]]="","",VLOOKUP(Acompanhamento4[[#This Row],[ID]],Plano[],15,FALSE))</f>
        <v/>
      </c>
      <c r="H192" s="203" t="str">
        <f>IF(Acompanhamento4[[#This Row],[ID]]="","",VLOOKUP(Acompanhamento4[[#This Row],[ID]],Plano[],16,FALSE))</f>
        <v/>
      </c>
      <c r="I192" s="203" t="str">
        <f>IF(Acompanhamento4[[#This Row],[ID]]="","",VLOOKUP(Acompanhamento4[[#This Row],[ID]],Plano[],17,FALSE))</f>
        <v/>
      </c>
      <c r="J192" s="204" t="str">
        <f>IF(Acompanhamento4[[#This Row],[ID]]="","",VLOOKUP(Acompanhamento4[[#This Row],[ID]],Plano[],18,FALSE))</f>
        <v/>
      </c>
      <c r="K192" s="231"/>
      <c r="L192" s="238"/>
      <c r="M192" s="236"/>
      <c r="N192" s="240" t="str">
        <f>IF(Acompanhamento4[[#This Row],[ID]]="","",VLOOKUP(Acompanhamento4[[#This Row],[ID]],Plano[],19,FALSE))</f>
        <v/>
      </c>
      <c r="O192" s="241"/>
      <c r="P192" s="241"/>
      <c r="Q192" s="242"/>
      <c r="R192" s="203"/>
      <c r="S192" s="203"/>
      <c r="T192" s="203"/>
      <c r="U192" s="243"/>
      <c r="V192" s="244"/>
    </row>
    <row r="193" spans="1:22" s="207" customFormat="1" ht="15" x14ac:dyDescent="0.2">
      <c r="A193" s="200">
        <v>177</v>
      </c>
      <c r="B193" s="201"/>
      <c r="C193" s="202" t="str">
        <f>IF(Acompanhamento4[[#This Row],[ID]]="","",VLOOKUP(Acompanhamento4[[#This Row],[ID]],Plano[],2,FALSE))</f>
        <v/>
      </c>
      <c r="D193" s="202" t="str">
        <f>IF(Acompanhamento4[[#This Row],[ID]]="","",VLOOKUP(Acompanhamento4[[#This Row],[ID]],Plano[],3,FALSE))</f>
        <v/>
      </c>
      <c r="E193" s="202" t="str">
        <f>IF(Acompanhamento4[[#This Row],[ID]]="","",VLOOKUP(Acompanhamento4[[#This Row],[ID]],Plano[],7,FALSE))</f>
        <v/>
      </c>
      <c r="F193" s="203" t="str">
        <f>IF(Acompanhamento4[[#This Row],[ID]]="","",VLOOKUP(Acompanhamento4[[#This Row],[ID]],Plano[],14,FALSE))</f>
        <v/>
      </c>
      <c r="G193" s="203" t="str">
        <f>IF(Acompanhamento4[[#This Row],[ID]]="","",VLOOKUP(Acompanhamento4[[#This Row],[ID]],Plano[],15,FALSE))</f>
        <v/>
      </c>
      <c r="H193" s="203" t="str">
        <f>IF(Acompanhamento4[[#This Row],[ID]]="","",VLOOKUP(Acompanhamento4[[#This Row],[ID]],Plano[],16,FALSE))</f>
        <v/>
      </c>
      <c r="I193" s="203" t="str">
        <f>IF(Acompanhamento4[[#This Row],[ID]]="","",VLOOKUP(Acompanhamento4[[#This Row],[ID]],Plano[],17,FALSE))</f>
        <v/>
      </c>
      <c r="J193" s="204" t="str">
        <f>IF(Acompanhamento4[[#This Row],[ID]]="","",VLOOKUP(Acompanhamento4[[#This Row],[ID]],Plano[],18,FALSE))</f>
        <v/>
      </c>
      <c r="K193" s="231"/>
      <c r="L193" s="238"/>
      <c r="M193" s="236"/>
      <c r="N193" s="240" t="str">
        <f>IF(Acompanhamento4[[#This Row],[ID]]="","",VLOOKUP(Acompanhamento4[[#This Row],[ID]],Plano[],19,FALSE))</f>
        <v/>
      </c>
      <c r="O193" s="241"/>
      <c r="P193" s="241"/>
      <c r="Q193" s="242"/>
      <c r="R193" s="203"/>
      <c r="S193" s="203"/>
      <c r="T193" s="203"/>
      <c r="U193" s="243"/>
      <c r="V193" s="244"/>
    </row>
    <row r="194" spans="1:22" s="207" customFormat="1" ht="15" x14ac:dyDescent="0.2">
      <c r="A194" s="205">
        <v>178</v>
      </c>
      <c r="B194" s="201"/>
      <c r="C194" s="202" t="str">
        <f>IF(Acompanhamento4[[#This Row],[ID]]="","",VLOOKUP(Acompanhamento4[[#This Row],[ID]],Plano[],2,FALSE))</f>
        <v/>
      </c>
      <c r="D194" s="202" t="str">
        <f>IF(Acompanhamento4[[#This Row],[ID]]="","",VLOOKUP(Acompanhamento4[[#This Row],[ID]],Plano[],3,FALSE))</f>
        <v/>
      </c>
      <c r="E194" s="202" t="str">
        <f>IF(Acompanhamento4[[#This Row],[ID]]="","",VLOOKUP(Acompanhamento4[[#This Row],[ID]],Plano[],7,FALSE))</f>
        <v/>
      </c>
      <c r="F194" s="203" t="str">
        <f>IF(Acompanhamento4[[#This Row],[ID]]="","",VLOOKUP(Acompanhamento4[[#This Row],[ID]],Plano[],14,FALSE))</f>
        <v/>
      </c>
      <c r="G194" s="203" t="str">
        <f>IF(Acompanhamento4[[#This Row],[ID]]="","",VLOOKUP(Acompanhamento4[[#This Row],[ID]],Plano[],15,FALSE))</f>
        <v/>
      </c>
      <c r="H194" s="203" t="str">
        <f>IF(Acompanhamento4[[#This Row],[ID]]="","",VLOOKUP(Acompanhamento4[[#This Row],[ID]],Plano[],16,FALSE))</f>
        <v/>
      </c>
      <c r="I194" s="203" t="str">
        <f>IF(Acompanhamento4[[#This Row],[ID]]="","",VLOOKUP(Acompanhamento4[[#This Row],[ID]],Plano[],17,FALSE))</f>
        <v/>
      </c>
      <c r="J194" s="204" t="str">
        <f>IF(Acompanhamento4[[#This Row],[ID]]="","",VLOOKUP(Acompanhamento4[[#This Row],[ID]],Plano[],18,FALSE))</f>
        <v/>
      </c>
      <c r="K194" s="231"/>
      <c r="L194" s="238"/>
      <c r="M194" s="236"/>
      <c r="N194" s="240" t="str">
        <f>IF(Acompanhamento4[[#This Row],[ID]]="","",VLOOKUP(Acompanhamento4[[#This Row],[ID]],Plano[],19,FALSE))</f>
        <v/>
      </c>
      <c r="O194" s="241"/>
      <c r="P194" s="241"/>
      <c r="Q194" s="242"/>
      <c r="R194" s="203"/>
      <c r="S194" s="203"/>
      <c r="T194" s="203"/>
      <c r="U194" s="243"/>
      <c r="V194" s="244"/>
    </row>
    <row r="195" spans="1:22" s="207" customFormat="1" ht="15" x14ac:dyDescent="0.2">
      <c r="A195" s="200">
        <v>179</v>
      </c>
      <c r="B195" s="201"/>
      <c r="C195" s="202" t="str">
        <f>IF(Acompanhamento4[[#This Row],[ID]]="","",VLOOKUP(Acompanhamento4[[#This Row],[ID]],Plano[],2,FALSE))</f>
        <v/>
      </c>
      <c r="D195" s="202" t="str">
        <f>IF(Acompanhamento4[[#This Row],[ID]]="","",VLOOKUP(Acompanhamento4[[#This Row],[ID]],Plano[],3,FALSE))</f>
        <v/>
      </c>
      <c r="E195" s="202" t="str">
        <f>IF(Acompanhamento4[[#This Row],[ID]]="","",VLOOKUP(Acompanhamento4[[#This Row],[ID]],Plano[],7,FALSE))</f>
        <v/>
      </c>
      <c r="F195" s="203" t="str">
        <f>IF(Acompanhamento4[[#This Row],[ID]]="","",VLOOKUP(Acompanhamento4[[#This Row],[ID]],Plano[],14,FALSE))</f>
        <v/>
      </c>
      <c r="G195" s="203" t="str">
        <f>IF(Acompanhamento4[[#This Row],[ID]]="","",VLOOKUP(Acompanhamento4[[#This Row],[ID]],Plano[],15,FALSE))</f>
        <v/>
      </c>
      <c r="H195" s="203" t="str">
        <f>IF(Acompanhamento4[[#This Row],[ID]]="","",VLOOKUP(Acompanhamento4[[#This Row],[ID]],Plano[],16,FALSE))</f>
        <v/>
      </c>
      <c r="I195" s="203" t="str">
        <f>IF(Acompanhamento4[[#This Row],[ID]]="","",VLOOKUP(Acompanhamento4[[#This Row],[ID]],Plano[],17,FALSE))</f>
        <v/>
      </c>
      <c r="J195" s="204" t="str">
        <f>IF(Acompanhamento4[[#This Row],[ID]]="","",VLOOKUP(Acompanhamento4[[#This Row],[ID]],Plano[],18,FALSE))</f>
        <v/>
      </c>
      <c r="K195" s="231"/>
      <c r="L195" s="238"/>
      <c r="M195" s="236"/>
      <c r="N195" s="240" t="str">
        <f>IF(Acompanhamento4[[#This Row],[ID]]="","",VLOOKUP(Acompanhamento4[[#This Row],[ID]],Plano[],19,FALSE))</f>
        <v/>
      </c>
      <c r="O195" s="241"/>
      <c r="P195" s="241"/>
      <c r="Q195" s="242"/>
      <c r="R195" s="203"/>
      <c r="S195" s="203"/>
      <c r="T195" s="203"/>
      <c r="U195" s="243"/>
      <c r="V195" s="244"/>
    </row>
    <row r="196" spans="1:22" s="207" customFormat="1" ht="15" x14ac:dyDescent="0.2">
      <c r="A196" s="205">
        <v>180</v>
      </c>
      <c r="B196" s="201"/>
      <c r="C196" s="202" t="str">
        <f>IF(Acompanhamento4[[#This Row],[ID]]="","",VLOOKUP(Acompanhamento4[[#This Row],[ID]],Plano[],2,FALSE))</f>
        <v/>
      </c>
      <c r="D196" s="202" t="str">
        <f>IF(Acompanhamento4[[#This Row],[ID]]="","",VLOOKUP(Acompanhamento4[[#This Row],[ID]],Plano[],3,FALSE))</f>
        <v/>
      </c>
      <c r="E196" s="202" t="str">
        <f>IF(Acompanhamento4[[#This Row],[ID]]="","",VLOOKUP(Acompanhamento4[[#This Row],[ID]],Plano[],7,FALSE))</f>
        <v/>
      </c>
      <c r="F196" s="203" t="str">
        <f>IF(Acompanhamento4[[#This Row],[ID]]="","",VLOOKUP(Acompanhamento4[[#This Row],[ID]],Plano[],14,FALSE))</f>
        <v/>
      </c>
      <c r="G196" s="203" t="str">
        <f>IF(Acompanhamento4[[#This Row],[ID]]="","",VLOOKUP(Acompanhamento4[[#This Row],[ID]],Plano[],15,FALSE))</f>
        <v/>
      </c>
      <c r="H196" s="203" t="str">
        <f>IF(Acompanhamento4[[#This Row],[ID]]="","",VLOOKUP(Acompanhamento4[[#This Row],[ID]],Plano[],16,FALSE))</f>
        <v/>
      </c>
      <c r="I196" s="203" t="str">
        <f>IF(Acompanhamento4[[#This Row],[ID]]="","",VLOOKUP(Acompanhamento4[[#This Row],[ID]],Plano[],17,FALSE))</f>
        <v/>
      </c>
      <c r="J196" s="204" t="str">
        <f>IF(Acompanhamento4[[#This Row],[ID]]="","",VLOOKUP(Acompanhamento4[[#This Row],[ID]],Plano[],18,FALSE))</f>
        <v/>
      </c>
      <c r="K196" s="231"/>
      <c r="L196" s="238"/>
      <c r="M196" s="236"/>
      <c r="N196" s="240" t="str">
        <f>IF(Acompanhamento4[[#This Row],[ID]]="","",VLOOKUP(Acompanhamento4[[#This Row],[ID]],Plano[],19,FALSE))</f>
        <v/>
      </c>
      <c r="O196" s="241"/>
      <c r="P196" s="241"/>
      <c r="Q196" s="242"/>
      <c r="R196" s="203"/>
      <c r="S196" s="203"/>
      <c r="T196" s="203"/>
      <c r="U196" s="243"/>
      <c r="V196" s="244"/>
    </row>
    <row r="197" spans="1:22" s="207" customFormat="1" ht="15" x14ac:dyDescent="0.2">
      <c r="A197" s="200">
        <v>181</v>
      </c>
      <c r="B197" s="201"/>
      <c r="C197" s="202" t="str">
        <f>IF(Acompanhamento4[[#This Row],[ID]]="","",VLOOKUP(Acompanhamento4[[#This Row],[ID]],Plano[],2,FALSE))</f>
        <v/>
      </c>
      <c r="D197" s="202" t="str">
        <f>IF(Acompanhamento4[[#This Row],[ID]]="","",VLOOKUP(Acompanhamento4[[#This Row],[ID]],Plano[],3,FALSE))</f>
        <v/>
      </c>
      <c r="E197" s="202" t="str">
        <f>IF(Acompanhamento4[[#This Row],[ID]]="","",VLOOKUP(Acompanhamento4[[#This Row],[ID]],Plano[],7,FALSE))</f>
        <v/>
      </c>
      <c r="F197" s="203" t="str">
        <f>IF(Acompanhamento4[[#This Row],[ID]]="","",VLOOKUP(Acompanhamento4[[#This Row],[ID]],Plano[],14,FALSE))</f>
        <v/>
      </c>
      <c r="G197" s="203" t="str">
        <f>IF(Acompanhamento4[[#This Row],[ID]]="","",VLOOKUP(Acompanhamento4[[#This Row],[ID]],Plano[],15,FALSE))</f>
        <v/>
      </c>
      <c r="H197" s="203" t="str">
        <f>IF(Acompanhamento4[[#This Row],[ID]]="","",VLOOKUP(Acompanhamento4[[#This Row],[ID]],Plano[],16,FALSE))</f>
        <v/>
      </c>
      <c r="I197" s="203" t="str">
        <f>IF(Acompanhamento4[[#This Row],[ID]]="","",VLOOKUP(Acompanhamento4[[#This Row],[ID]],Plano[],17,FALSE))</f>
        <v/>
      </c>
      <c r="J197" s="204" t="str">
        <f>IF(Acompanhamento4[[#This Row],[ID]]="","",VLOOKUP(Acompanhamento4[[#This Row],[ID]],Plano[],18,FALSE))</f>
        <v/>
      </c>
      <c r="K197" s="231"/>
      <c r="L197" s="238"/>
      <c r="M197" s="236"/>
      <c r="N197" s="240" t="str">
        <f>IF(Acompanhamento4[[#This Row],[ID]]="","",VLOOKUP(Acompanhamento4[[#This Row],[ID]],Plano[],19,FALSE))</f>
        <v/>
      </c>
      <c r="O197" s="241"/>
      <c r="P197" s="241"/>
      <c r="Q197" s="242"/>
      <c r="R197" s="203"/>
      <c r="S197" s="203"/>
      <c r="T197" s="203"/>
      <c r="U197" s="243"/>
      <c r="V197" s="244"/>
    </row>
    <row r="198" spans="1:22" s="207" customFormat="1" ht="15" x14ac:dyDescent="0.2">
      <c r="A198" s="205">
        <v>182</v>
      </c>
      <c r="B198" s="201"/>
      <c r="C198" s="202" t="str">
        <f>IF(Acompanhamento4[[#This Row],[ID]]="","",VLOOKUP(Acompanhamento4[[#This Row],[ID]],Plano[],2,FALSE))</f>
        <v/>
      </c>
      <c r="D198" s="202" t="str">
        <f>IF(Acompanhamento4[[#This Row],[ID]]="","",VLOOKUP(Acompanhamento4[[#This Row],[ID]],Plano[],3,FALSE))</f>
        <v/>
      </c>
      <c r="E198" s="202" t="str">
        <f>IF(Acompanhamento4[[#This Row],[ID]]="","",VLOOKUP(Acompanhamento4[[#This Row],[ID]],Plano[],7,FALSE))</f>
        <v/>
      </c>
      <c r="F198" s="203" t="str">
        <f>IF(Acompanhamento4[[#This Row],[ID]]="","",VLOOKUP(Acompanhamento4[[#This Row],[ID]],Plano[],14,FALSE))</f>
        <v/>
      </c>
      <c r="G198" s="203" t="str">
        <f>IF(Acompanhamento4[[#This Row],[ID]]="","",VLOOKUP(Acompanhamento4[[#This Row],[ID]],Plano[],15,FALSE))</f>
        <v/>
      </c>
      <c r="H198" s="203" t="str">
        <f>IF(Acompanhamento4[[#This Row],[ID]]="","",VLOOKUP(Acompanhamento4[[#This Row],[ID]],Plano[],16,FALSE))</f>
        <v/>
      </c>
      <c r="I198" s="203" t="str">
        <f>IF(Acompanhamento4[[#This Row],[ID]]="","",VLOOKUP(Acompanhamento4[[#This Row],[ID]],Plano[],17,FALSE))</f>
        <v/>
      </c>
      <c r="J198" s="204" t="str">
        <f>IF(Acompanhamento4[[#This Row],[ID]]="","",VLOOKUP(Acompanhamento4[[#This Row],[ID]],Plano[],18,FALSE))</f>
        <v/>
      </c>
      <c r="K198" s="231"/>
      <c r="L198" s="238"/>
      <c r="M198" s="236"/>
      <c r="N198" s="240" t="str">
        <f>IF(Acompanhamento4[[#This Row],[ID]]="","",VLOOKUP(Acompanhamento4[[#This Row],[ID]],Plano[],19,FALSE))</f>
        <v/>
      </c>
      <c r="O198" s="241"/>
      <c r="P198" s="241"/>
      <c r="Q198" s="242"/>
      <c r="R198" s="203"/>
      <c r="S198" s="203"/>
      <c r="T198" s="203"/>
      <c r="U198" s="243"/>
      <c r="V198" s="244"/>
    </row>
    <row r="199" spans="1:22" s="207" customFormat="1" ht="15" x14ac:dyDescent="0.2">
      <c r="A199" s="200">
        <v>183</v>
      </c>
      <c r="B199" s="201"/>
      <c r="C199" s="202" t="str">
        <f>IF(Acompanhamento4[[#This Row],[ID]]="","",VLOOKUP(Acompanhamento4[[#This Row],[ID]],Plano[],2,FALSE))</f>
        <v/>
      </c>
      <c r="D199" s="202" t="str">
        <f>IF(Acompanhamento4[[#This Row],[ID]]="","",VLOOKUP(Acompanhamento4[[#This Row],[ID]],Plano[],3,FALSE))</f>
        <v/>
      </c>
      <c r="E199" s="202" t="str">
        <f>IF(Acompanhamento4[[#This Row],[ID]]="","",VLOOKUP(Acompanhamento4[[#This Row],[ID]],Plano[],7,FALSE))</f>
        <v/>
      </c>
      <c r="F199" s="203" t="str">
        <f>IF(Acompanhamento4[[#This Row],[ID]]="","",VLOOKUP(Acompanhamento4[[#This Row],[ID]],Plano[],14,FALSE))</f>
        <v/>
      </c>
      <c r="G199" s="203" t="str">
        <f>IF(Acompanhamento4[[#This Row],[ID]]="","",VLOOKUP(Acompanhamento4[[#This Row],[ID]],Plano[],15,FALSE))</f>
        <v/>
      </c>
      <c r="H199" s="203" t="str">
        <f>IF(Acompanhamento4[[#This Row],[ID]]="","",VLOOKUP(Acompanhamento4[[#This Row],[ID]],Plano[],16,FALSE))</f>
        <v/>
      </c>
      <c r="I199" s="203" t="str">
        <f>IF(Acompanhamento4[[#This Row],[ID]]="","",VLOOKUP(Acompanhamento4[[#This Row],[ID]],Plano[],17,FALSE))</f>
        <v/>
      </c>
      <c r="J199" s="204" t="str">
        <f>IF(Acompanhamento4[[#This Row],[ID]]="","",VLOOKUP(Acompanhamento4[[#This Row],[ID]],Plano[],18,FALSE))</f>
        <v/>
      </c>
      <c r="K199" s="231"/>
      <c r="L199" s="238"/>
      <c r="M199" s="236"/>
      <c r="N199" s="240" t="str">
        <f>IF(Acompanhamento4[[#This Row],[ID]]="","",VLOOKUP(Acompanhamento4[[#This Row],[ID]],Plano[],19,FALSE))</f>
        <v/>
      </c>
      <c r="O199" s="241"/>
      <c r="P199" s="241"/>
      <c r="Q199" s="242"/>
      <c r="R199" s="203"/>
      <c r="S199" s="203"/>
      <c r="T199" s="203"/>
      <c r="U199" s="243"/>
      <c r="V199" s="244"/>
    </row>
    <row r="200" spans="1:22" s="207" customFormat="1" ht="15" x14ac:dyDescent="0.2">
      <c r="A200" s="205">
        <v>184</v>
      </c>
      <c r="B200" s="201"/>
      <c r="C200" s="202" t="str">
        <f>IF(Acompanhamento4[[#This Row],[ID]]="","",VLOOKUP(Acompanhamento4[[#This Row],[ID]],Plano[],2,FALSE))</f>
        <v/>
      </c>
      <c r="D200" s="202" t="str">
        <f>IF(Acompanhamento4[[#This Row],[ID]]="","",VLOOKUP(Acompanhamento4[[#This Row],[ID]],Plano[],3,FALSE))</f>
        <v/>
      </c>
      <c r="E200" s="202" t="str">
        <f>IF(Acompanhamento4[[#This Row],[ID]]="","",VLOOKUP(Acompanhamento4[[#This Row],[ID]],Plano[],7,FALSE))</f>
        <v/>
      </c>
      <c r="F200" s="203" t="str">
        <f>IF(Acompanhamento4[[#This Row],[ID]]="","",VLOOKUP(Acompanhamento4[[#This Row],[ID]],Plano[],14,FALSE))</f>
        <v/>
      </c>
      <c r="G200" s="203" t="str">
        <f>IF(Acompanhamento4[[#This Row],[ID]]="","",VLOOKUP(Acompanhamento4[[#This Row],[ID]],Plano[],15,FALSE))</f>
        <v/>
      </c>
      <c r="H200" s="203" t="str">
        <f>IF(Acompanhamento4[[#This Row],[ID]]="","",VLOOKUP(Acompanhamento4[[#This Row],[ID]],Plano[],16,FALSE))</f>
        <v/>
      </c>
      <c r="I200" s="203" t="str">
        <f>IF(Acompanhamento4[[#This Row],[ID]]="","",VLOOKUP(Acompanhamento4[[#This Row],[ID]],Plano[],17,FALSE))</f>
        <v/>
      </c>
      <c r="J200" s="204" t="str">
        <f>IF(Acompanhamento4[[#This Row],[ID]]="","",VLOOKUP(Acompanhamento4[[#This Row],[ID]],Plano[],18,FALSE))</f>
        <v/>
      </c>
      <c r="K200" s="231"/>
      <c r="L200" s="238"/>
      <c r="M200" s="236"/>
      <c r="N200" s="240" t="str">
        <f>IF(Acompanhamento4[[#This Row],[ID]]="","",VLOOKUP(Acompanhamento4[[#This Row],[ID]],Plano[],19,FALSE))</f>
        <v/>
      </c>
      <c r="O200" s="241"/>
      <c r="P200" s="241"/>
      <c r="Q200" s="242"/>
      <c r="R200" s="203"/>
      <c r="S200" s="203"/>
      <c r="T200" s="203"/>
      <c r="U200" s="243"/>
      <c r="V200" s="244"/>
    </row>
    <row r="201" spans="1:22" s="207" customFormat="1" ht="15" x14ac:dyDescent="0.2">
      <c r="A201" s="200">
        <v>185</v>
      </c>
      <c r="B201" s="201"/>
      <c r="C201" s="202" t="str">
        <f>IF(Acompanhamento4[[#This Row],[ID]]="","",VLOOKUP(Acompanhamento4[[#This Row],[ID]],Plano[],2,FALSE))</f>
        <v/>
      </c>
      <c r="D201" s="202" t="str">
        <f>IF(Acompanhamento4[[#This Row],[ID]]="","",VLOOKUP(Acompanhamento4[[#This Row],[ID]],Plano[],3,FALSE))</f>
        <v/>
      </c>
      <c r="E201" s="202" t="str">
        <f>IF(Acompanhamento4[[#This Row],[ID]]="","",VLOOKUP(Acompanhamento4[[#This Row],[ID]],Plano[],7,FALSE))</f>
        <v/>
      </c>
      <c r="F201" s="203" t="str">
        <f>IF(Acompanhamento4[[#This Row],[ID]]="","",VLOOKUP(Acompanhamento4[[#This Row],[ID]],Plano[],14,FALSE))</f>
        <v/>
      </c>
      <c r="G201" s="203" t="str">
        <f>IF(Acompanhamento4[[#This Row],[ID]]="","",VLOOKUP(Acompanhamento4[[#This Row],[ID]],Plano[],15,FALSE))</f>
        <v/>
      </c>
      <c r="H201" s="203" t="str">
        <f>IF(Acompanhamento4[[#This Row],[ID]]="","",VLOOKUP(Acompanhamento4[[#This Row],[ID]],Plano[],16,FALSE))</f>
        <v/>
      </c>
      <c r="I201" s="203" t="str">
        <f>IF(Acompanhamento4[[#This Row],[ID]]="","",VLOOKUP(Acompanhamento4[[#This Row],[ID]],Plano[],17,FALSE))</f>
        <v/>
      </c>
      <c r="J201" s="204" t="str">
        <f>IF(Acompanhamento4[[#This Row],[ID]]="","",VLOOKUP(Acompanhamento4[[#This Row],[ID]],Plano[],18,FALSE))</f>
        <v/>
      </c>
      <c r="K201" s="231"/>
      <c r="L201" s="238"/>
      <c r="M201" s="236"/>
      <c r="N201" s="240" t="str">
        <f>IF(Acompanhamento4[[#This Row],[ID]]="","",VLOOKUP(Acompanhamento4[[#This Row],[ID]],Plano[],19,FALSE))</f>
        <v/>
      </c>
      <c r="O201" s="241"/>
      <c r="P201" s="241"/>
      <c r="Q201" s="242"/>
      <c r="R201" s="203"/>
      <c r="S201" s="203"/>
      <c r="T201" s="203"/>
      <c r="U201" s="243"/>
      <c r="V201" s="244"/>
    </row>
    <row r="202" spans="1:22" s="207" customFormat="1" ht="15" x14ac:dyDescent="0.2">
      <c r="A202" s="205">
        <v>186</v>
      </c>
      <c r="B202" s="201"/>
      <c r="C202" s="202" t="str">
        <f>IF(Acompanhamento4[[#This Row],[ID]]="","",VLOOKUP(Acompanhamento4[[#This Row],[ID]],Plano[],2,FALSE))</f>
        <v/>
      </c>
      <c r="D202" s="202" t="str">
        <f>IF(Acompanhamento4[[#This Row],[ID]]="","",VLOOKUP(Acompanhamento4[[#This Row],[ID]],Plano[],3,FALSE))</f>
        <v/>
      </c>
      <c r="E202" s="202" t="str">
        <f>IF(Acompanhamento4[[#This Row],[ID]]="","",VLOOKUP(Acompanhamento4[[#This Row],[ID]],Plano[],7,FALSE))</f>
        <v/>
      </c>
      <c r="F202" s="203" t="str">
        <f>IF(Acompanhamento4[[#This Row],[ID]]="","",VLOOKUP(Acompanhamento4[[#This Row],[ID]],Plano[],14,FALSE))</f>
        <v/>
      </c>
      <c r="G202" s="203" t="str">
        <f>IF(Acompanhamento4[[#This Row],[ID]]="","",VLOOKUP(Acompanhamento4[[#This Row],[ID]],Plano[],15,FALSE))</f>
        <v/>
      </c>
      <c r="H202" s="203" t="str">
        <f>IF(Acompanhamento4[[#This Row],[ID]]="","",VLOOKUP(Acompanhamento4[[#This Row],[ID]],Plano[],16,FALSE))</f>
        <v/>
      </c>
      <c r="I202" s="203" t="str">
        <f>IF(Acompanhamento4[[#This Row],[ID]]="","",VLOOKUP(Acompanhamento4[[#This Row],[ID]],Plano[],17,FALSE))</f>
        <v/>
      </c>
      <c r="J202" s="204" t="str">
        <f>IF(Acompanhamento4[[#This Row],[ID]]="","",VLOOKUP(Acompanhamento4[[#This Row],[ID]],Plano[],18,FALSE))</f>
        <v/>
      </c>
      <c r="K202" s="231"/>
      <c r="L202" s="238"/>
      <c r="M202" s="236"/>
      <c r="N202" s="240" t="str">
        <f>IF(Acompanhamento4[[#This Row],[ID]]="","",VLOOKUP(Acompanhamento4[[#This Row],[ID]],Plano[],19,FALSE))</f>
        <v/>
      </c>
      <c r="O202" s="241"/>
      <c r="P202" s="241"/>
      <c r="Q202" s="242"/>
      <c r="R202" s="203"/>
      <c r="S202" s="203"/>
      <c r="T202" s="203"/>
      <c r="U202" s="243"/>
      <c r="V202" s="244"/>
    </row>
    <row r="203" spans="1:22" s="207" customFormat="1" ht="15" x14ac:dyDescent="0.2">
      <c r="A203" s="200">
        <v>187</v>
      </c>
      <c r="B203" s="201"/>
      <c r="C203" s="202" t="str">
        <f>IF(Acompanhamento4[[#This Row],[ID]]="","",VLOOKUP(Acompanhamento4[[#This Row],[ID]],Plano[],2,FALSE))</f>
        <v/>
      </c>
      <c r="D203" s="202" t="str">
        <f>IF(Acompanhamento4[[#This Row],[ID]]="","",VLOOKUP(Acompanhamento4[[#This Row],[ID]],Plano[],3,FALSE))</f>
        <v/>
      </c>
      <c r="E203" s="202" t="str">
        <f>IF(Acompanhamento4[[#This Row],[ID]]="","",VLOOKUP(Acompanhamento4[[#This Row],[ID]],Plano[],7,FALSE))</f>
        <v/>
      </c>
      <c r="F203" s="203" t="str">
        <f>IF(Acompanhamento4[[#This Row],[ID]]="","",VLOOKUP(Acompanhamento4[[#This Row],[ID]],Plano[],14,FALSE))</f>
        <v/>
      </c>
      <c r="G203" s="203" t="str">
        <f>IF(Acompanhamento4[[#This Row],[ID]]="","",VLOOKUP(Acompanhamento4[[#This Row],[ID]],Plano[],15,FALSE))</f>
        <v/>
      </c>
      <c r="H203" s="203" t="str">
        <f>IF(Acompanhamento4[[#This Row],[ID]]="","",VLOOKUP(Acompanhamento4[[#This Row],[ID]],Plano[],16,FALSE))</f>
        <v/>
      </c>
      <c r="I203" s="203" t="str">
        <f>IF(Acompanhamento4[[#This Row],[ID]]="","",VLOOKUP(Acompanhamento4[[#This Row],[ID]],Plano[],17,FALSE))</f>
        <v/>
      </c>
      <c r="J203" s="204" t="str">
        <f>IF(Acompanhamento4[[#This Row],[ID]]="","",VLOOKUP(Acompanhamento4[[#This Row],[ID]],Plano[],18,FALSE))</f>
        <v/>
      </c>
      <c r="K203" s="231"/>
      <c r="L203" s="238"/>
      <c r="M203" s="236"/>
      <c r="N203" s="240" t="str">
        <f>IF(Acompanhamento4[[#This Row],[ID]]="","",VLOOKUP(Acompanhamento4[[#This Row],[ID]],Plano[],19,FALSE))</f>
        <v/>
      </c>
      <c r="O203" s="241"/>
      <c r="P203" s="241"/>
      <c r="Q203" s="242"/>
      <c r="R203" s="203"/>
      <c r="S203" s="203"/>
      <c r="T203" s="203"/>
      <c r="U203" s="243"/>
      <c r="V203" s="244"/>
    </row>
    <row r="204" spans="1:22" s="207" customFormat="1" ht="15" x14ac:dyDescent="0.2">
      <c r="A204" s="205">
        <v>188</v>
      </c>
      <c r="B204" s="201"/>
      <c r="C204" s="202" t="str">
        <f>IF(Acompanhamento4[[#This Row],[ID]]="","",VLOOKUP(Acompanhamento4[[#This Row],[ID]],Plano[],2,FALSE))</f>
        <v/>
      </c>
      <c r="D204" s="202" t="str">
        <f>IF(Acompanhamento4[[#This Row],[ID]]="","",VLOOKUP(Acompanhamento4[[#This Row],[ID]],Plano[],3,FALSE))</f>
        <v/>
      </c>
      <c r="E204" s="202" t="str">
        <f>IF(Acompanhamento4[[#This Row],[ID]]="","",VLOOKUP(Acompanhamento4[[#This Row],[ID]],Plano[],7,FALSE))</f>
        <v/>
      </c>
      <c r="F204" s="203" t="str">
        <f>IF(Acompanhamento4[[#This Row],[ID]]="","",VLOOKUP(Acompanhamento4[[#This Row],[ID]],Plano[],14,FALSE))</f>
        <v/>
      </c>
      <c r="G204" s="203" t="str">
        <f>IF(Acompanhamento4[[#This Row],[ID]]="","",VLOOKUP(Acompanhamento4[[#This Row],[ID]],Plano[],15,FALSE))</f>
        <v/>
      </c>
      <c r="H204" s="203" t="str">
        <f>IF(Acompanhamento4[[#This Row],[ID]]="","",VLOOKUP(Acompanhamento4[[#This Row],[ID]],Plano[],16,FALSE))</f>
        <v/>
      </c>
      <c r="I204" s="203" t="str">
        <f>IF(Acompanhamento4[[#This Row],[ID]]="","",VLOOKUP(Acompanhamento4[[#This Row],[ID]],Plano[],17,FALSE))</f>
        <v/>
      </c>
      <c r="J204" s="204" t="str">
        <f>IF(Acompanhamento4[[#This Row],[ID]]="","",VLOOKUP(Acompanhamento4[[#This Row],[ID]],Plano[],18,FALSE))</f>
        <v/>
      </c>
      <c r="K204" s="231"/>
      <c r="L204" s="238"/>
      <c r="M204" s="236"/>
      <c r="N204" s="240" t="str">
        <f>IF(Acompanhamento4[[#This Row],[ID]]="","",VLOOKUP(Acompanhamento4[[#This Row],[ID]],Plano[],19,FALSE))</f>
        <v/>
      </c>
      <c r="O204" s="241"/>
      <c r="P204" s="241"/>
      <c r="Q204" s="242"/>
      <c r="R204" s="203"/>
      <c r="S204" s="203"/>
      <c r="T204" s="203"/>
      <c r="U204" s="243"/>
      <c r="V204" s="244"/>
    </row>
    <row r="205" spans="1:22" s="207" customFormat="1" ht="15" x14ac:dyDescent="0.2">
      <c r="A205" s="200">
        <v>189</v>
      </c>
      <c r="B205" s="201"/>
      <c r="C205" s="202" t="str">
        <f>IF(Acompanhamento4[[#This Row],[ID]]="","",VLOOKUP(Acompanhamento4[[#This Row],[ID]],Plano[],2,FALSE))</f>
        <v/>
      </c>
      <c r="D205" s="202" t="str">
        <f>IF(Acompanhamento4[[#This Row],[ID]]="","",VLOOKUP(Acompanhamento4[[#This Row],[ID]],Plano[],3,FALSE))</f>
        <v/>
      </c>
      <c r="E205" s="202" t="str">
        <f>IF(Acompanhamento4[[#This Row],[ID]]="","",VLOOKUP(Acompanhamento4[[#This Row],[ID]],Plano[],7,FALSE))</f>
        <v/>
      </c>
      <c r="F205" s="203" t="str">
        <f>IF(Acompanhamento4[[#This Row],[ID]]="","",VLOOKUP(Acompanhamento4[[#This Row],[ID]],Plano[],14,FALSE))</f>
        <v/>
      </c>
      <c r="G205" s="203" t="str">
        <f>IF(Acompanhamento4[[#This Row],[ID]]="","",VLOOKUP(Acompanhamento4[[#This Row],[ID]],Plano[],15,FALSE))</f>
        <v/>
      </c>
      <c r="H205" s="203" t="str">
        <f>IF(Acompanhamento4[[#This Row],[ID]]="","",VLOOKUP(Acompanhamento4[[#This Row],[ID]],Plano[],16,FALSE))</f>
        <v/>
      </c>
      <c r="I205" s="203" t="str">
        <f>IF(Acompanhamento4[[#This Row],[ID]]="","",VLOOKUP(Acompanhamento4[[#This Row],[ID]],Plano[],17,FALSE))</f>
        <v/>
      </c>
      <c r="J205" s="204" t="str">
        <f>IF(Acompanhamento4[[#This Row],[ID]]="","",VLOOKUP(Acompanhamento4[[#This Row],[ID]],Plano[],18,FALSE))</f>
        <v/>
      </c>
      <c r="K205" s="231"/>
      <c r="L205" s="238"/>
      <c r="M205" s="236"/>
      <c r="N205" s="240" t="str">
        <f>IF(Acompanhamento4[[#This Row],[ID]]="","",VLOOKUP(Acompanhamento4[[#This Row],[ID]],Plano[],19,FALSE))</f>
        <v/>
      </c>
      <c r="O205" s="241"/>
      <c r="P205" s="241"/>
      <c r="Q205" s="242"/>
      <c r="R205" s="203"/>
      <c r="S205" s="203"/>
      <c r="T205" s="203"/>
      <c r="U205" s="243"/>
      <c r="V205" s="244"/>
    </row>
    <row r="206" spans="1:22" s="207" customFormat="1" ht="15" x14ac:dyDescent="0.2">
      <c r="A206" s="205">
        <v>190</v>
      </c>
      <c r="B206" s="201"/>
      <c r="C206" s="202" t="str">
        <f>IF(Acompanhamento4[[#This Row],[ID]]="","",VLOOKUP(Acompanhamento4[[#This Row],[ID]],Plano[],2,FALSE))</f>
        <v/>
      </c>
      <c r="D206" s="202" t="str">
        <f>IF(Acompanhamento4[[#This Row],[ID]]="","",VLOOKUP(Acompanhamento4[[#This Row],[ID]],Plano[],3,FALSE))</f>
        <v/>
      </c>
      <c r="E206" s="202" t="str">
        <f>IF(Acompanhamento4[[#This Row],[ID]]="","",VLOOKUP(Acompanhamento4[[#This Row],[ID]],Plano[],7,FALSE))</f>
        <v/>
      </c>
      <c r="F206" s="203" t="str">
        <f>IF(Acompanhamento4[[#This Row],[ID]]="","",VLOOKUP(Acompanhamento4[[#This Row],[ID]],Plano[],14,FALSE))</f>
        <v/>
      </c>
      <c r="G206" s="203" t="str">
        <f>IF(Acompanhamento4[[#This Row],[ID]]="","",VLOOKUP(Acompanhamento4[[#This Row],[ID]],Plano[],15,FALSE))</f>
        <v/>
      </c>
      <c r="H206" s="203" t="str">
        <f>IF(Acompanhamento4[[#This Row],[ID]]="","",VLOOKUP(Acompanhamento4[[#This Row],[ID]],Plano[],16,FALSE))</f>
        <v/>
      </c>
      <c r="I206" s="203" t="str">
        <f>IF(Acompanhamento4[[#This Row],[ID]]="","",VLOOKUP(Acompanhamento4[[#This Row],[ID]],Plano[],17,FALSE))</f>
        <v/>
      </c>
      <c r="J206" s="204" t="str">
        <f>IF(Acompanhamento4[[#This Row],[ID]]="","",VLOOKUP(Acompanhamento4[[#This Row],[ID]],Plano[],18,FALSE))</f>
        <v/>
      </c>
      <c r="K206" s="231"/>
      <c r="L206" s="238"/>
      <c r="M206" s="236"/>
      <c r="N206" s="240" t="str">
        <f>IF(Acompanhamento4[[#This Row],[ID]]="","",VLOOKUP(Acompanhamento4[[#This Row],[ID]],Plano[],19,FALSE))</f>
        <v/>
      </c>
      <c r="O206" s="241"/>
      <c r="P206" s="241"/>
      <c r="Q206" s="242"/>
      <c r="R206" s="203"/>
      <c r="S206" s="203"/>
      <c r="T206" s="203"/>
      <c r="U206" s="243"/>
      <c r="V206" s="244"/>
    </row>
    <row r="207" spans="1:22" s="207" customFormat="1" ht="15" x14ac:dyDescent="0.2">
      <c r="A207" s="200">
        <v>191</v>
      </c>
      <c r="B207" s="201"/>
      <c r="C207" s="202" t="str">
        <f>IF(Acompanhamento4[[#This Row],[ID]]="","",VLOOKUP(Acompanhamento4[[#This Row],[ID]],Plano[],2,FALSE))</f>
        <v/>
      </c>
      <c r="D207" s="202" t="str">
        <f>IF(Acompanhamento4[[#This Row],[ID]]="","",VLOOKUP(Acompanhamento4[[#This Row],[ID]],Plano[],3,FALSE))</f>
        <v/>
      </c>
      <c r="E207" s="202" t="str">
        <f>IF(Acompanhamento4[[#This Row],[ID]]="","",VLOOKUP(Acompanhamento4[[#This Row],[ID]],Plano[],7,FALSE))</f>
        <v/>
      </c>
      <c r="F207" s="203" t="str">
        <f>IF(Acompanhamento4[[#This Row],[ID]]="","",VLOOKUP(Acompanhamento4[[#This Row],[ID]],Plano[],14,FALSE))</f>
        <v/>
      </c>
      <c r="G207" s="203" t="str">
        <f>IF(Acompanhamento4[[#This Row],[ID]]="","",VLOOKUP(Acompanhamento4[[#This Row],[ID]],Plano[],15,FALSE))</f>
        <v/>
      </c>
      <c r="H207" s="203" t="str">
        <f>IF(Acompanhamento4[[#This Row],[ID]]="","",VLOOKUP(Acompanhamento4[[#This Row],[ID]],Plano[],16,FALSE))</f>
        <v/>
      </c>
      <c r="I207" s="203" t="str">
        <f>IF(Acompanhamento4[[#This Row],[ID]]="","",VLOOKUP(Acompanhamento4[[#This Row],[ID]],Plano[],17,FALSE))</f>
        <v/>
      </c>
      <c r="J207" s="204" t="str">
        <f>IF(Acompanhamento4[[#This Row],[ID]]="","",VLOOKUP(Acompanhamento4[[#This Row],[ID]],Plano[],18,FALSE))</f>
        <v/>
      </c>
      <c r="K207" s="231"/>
      <c r="L207" s="238"/>
      <c r="M207" s="236"/>
      <c r="N207" s="240" t="str">
        <f>IF(Acompanhamento4[[#This Row],[ID]]="","",VLOOKUP(Acompanhamento4[[#This Row],[ID]],Plano[],19,FALSE))</f>
        <v/>
      </c>
      <c r="O207" s="241"/>
      <c r="P207" s="241"/>
      <c r="Q207" s="242"/>
      <c r="R207" s="203"/>
      <c r="S207" s="203"/>
      <c r="T207" s="203"/>
      <c r="U207" s="243"/>
      <c r="V207" s="244"/>
    </row>
    <row r="208" spans="1:22" s="207" customFormat="1" ht="15" x14ac:dyDescent="0.2">
      <c r="A208" s="205">
        <v>192</v>
      </c>
      <c r="B208" s="201"/>
      <c r="C208" s="202" t="str">
        <f>IF(Acompanhamento4[[#This Row],[ID]]="","",VLOOKUP(Acompanhamento4[[#This Row],[ID]],Plano[],2,FALSE))</f>
        <v/>
      </c>
      <c r="D208" s="202" t="str">
        <f>IF(Acompanhamento4[[#This Row],[ID]]="","",VLOOKUP(Acompanhamento4[[#This Row],[ID]],Plano[],3,FALSE))</f>
        <v/>
      </c>
      <c r="E208" s="202" t="str">
        <f>IF(Acompanhamento4[[#This Row],[ID]]="","",VLOOKUP(Acompanhamento4[[#This Row],[ID]],Plano[],7,FALSE))</f>
        <v/>
      </c>
      <c r="F208" s="203" t="str">
        <f>IF(Acompanhamento4[[#This Row],[ID]]="","",VLOOKUP(Acompanhamento4[[#This Row],[ID]],Plano[],14,FALSE))</f>
        <v/>
      </c>
      <c r="G208" s="203" t="str">
        <f>IF(Acompanhamento4[[#This Row],[ID]]="","",VLOOKUP(Acompanhamento4[[#This Row],[ID]],Plano[],15,FALSE))</f>
        <v/>
      </c>
      <c r="H208" s="203" t="str">
        <f>IF(Acompanhamento4[[#This Row],[ID]]="","",VLOOKUP(Acompanhamento4[[#This Row],[ID]],Plano[],16,FALSE))</f>
        <v/>
      </c>
      <c r="I208" s="203" t="str">
        <f>IF(Acompanhamento4[[#This Row],[ID]]="","",VLOOKUP(Acompanhamento4[[#This Row],[ID]],Plano[],17,FALSE))</f>
        <v/>
      </c>
      <c r="J208" s="204" t="str">
        <f>IF(Acompanhamento4[[#This Row],[ID]]="","",VLOOKUP(Acompanhamento4[[#This Row],[ID]],Plano[],18,FALSE))</f>
        <v/>
      </c>
      <c r="K208" s="231"/>
      <c r="L208" s="238"/>
      <c r="M208" s="236"/>
      <c r="N208" s="240" t="str">
        <f>IF(Acompanhamento4[[#This Row],[ID]]="","",VLOOKUP(Acompanhamento4[[#This Row],[ID]],Plano[],19,FALSE))</f>
        <v/>
      </c>
      <c r="O208" s="241"/>
      <c r="P208" s="241"/>
      <c r="Q208" s="242"/>
      <c r="R208" s="203"/>
      <c r="S208" s="203"/>
      <c r="T208" s="203"/>
      <c r="U208" s="243"/>
      <c r="V208" s="244"/>
    </row>
    <row r="209" spans="1:22" s="207" customFormat="1" ht="15" x14ac:dyDescent="0.2">
      <c r="A209" s="200">
        <v>193</v>
      </c>
      <c r="B209" s="201"/>
      <c r="C209" s="202" t="str">
        <f>IF(Acompanhamento4[[#This Row],[ID]]="","",VLOOKUP(Acompanhamento4[[#This Row],[ID]],Plano[],2,FALSE))</f>
        <v/>
      </c>
      <c r="D209" s="202" t="str">
        <f>IF(Acompanhamento4[[#This Row],[ID]]="","",VLOOKUP(Acompanhamento4[[#This Row],[ID]],Plano[],3,FALSE))</f>
        <v/>
      </c>
      <c r="E209" s="202" t="str">
        <f>IF(Acompanhamento4[[#This Row],[ID]]="","",VLOOKUP(Acompanhamento4[[#This Row],[ID]],Plano[],7,FALSE))</f>
        <v/>
      </c>
      <c r="F209" s="203" t="str">
        <f>IF(Acompanhamento4[[#This Row],[ID]]="","",VLOOKUP(Acompanhamento4[[#This Row],[ID]],Plano[],14,FALSE))</f>
        <v/>
      </c>
      <c r="G209" s="203" t="str">
        <f>IF(Acompanhamento4[[#This Row],[ID]]="","",VLOOKUP(Acompanhamento4[[#This Row],[ID]],Plano[],15,FALSE))</f>
        <v/>
      </c>
      <c r="H209" s="203" t="str">
        <f>IF(Acompanhamento4[[#This Row],[ID]]="","",VLOOKUP(Acompanhamento4[[#This Row],[ID]],Plano[],16,FALSE))</f>
        <v/>
      </c>
      <c r="I209" s="203" t="str">
        <f>IF(Acompanhamento4[[#This Row],[ID]]="","",VLOOKUP(Acompanhamento4[[#This Row],[ID]],Plano[],17,FALSE))</f>
        <v/>
      </c>
      <c r="J209" s="204" t="str">
        <f>IF(Acompanhamento4[[#This Row],[ID]]="","",VLOOKUP(Acompanhamento4[[#This Row],[ID]],Plano[],18,FALSE))</f>
        <v/>
      </c>
      <c r="K209" s="231"/>
      <c r="L209" s="238"/>
      <c r="M209" s="236"/>
      <c r="N209" s="240" t="str">
        <f>IF(Acompanhamento4[[#This Row],[ID]]="","",VLOOKUP(Acompanhamento4[[#This Row],[ID]],Plano[],19,FALSE))</f>
        <v/>
      </c>
      <c r="O209" s="241"/>
      <c r="P209" s="241"/>
      <c r="Q209" s="242"/>
      <c r="R209" s="203"/>
      <c r="S209" s="203"/>
      <c r="T209" s="203"/>
      <c r="U209" s="243"/>
      <c r="V209" s="244"/>
    </row>
    <row r="210" spans="1:22" s="207" customFormat="1" ht="15" x14ac:dyDescent="0.2">
      <c r="A210" s="205">
        <v>194</v>
      </c>
      <c r="B210" s="201"/>
      <c r="C210" s="202" t="str">
        <f>IF(Acompanhamento4[[#This Row],[ID]]="","",VLOOKUP(Acompanhamento4[[#This Row],[ID]],Plano[],2,FALSE))</f>
        <v/>
      </c>
      <c r="D210" s="202" t="str">
        <f>IF(Acompanhamento4[[#This Row],[ID]]="","",VLOOKUP(Acompanhamento4[[#This Row],[ID]],Plano[],3,FALSE))</f>
        <v/>
      </c>
      <c r="E210" s="202" t="str">
        <f>IF(Acompanhamento4[[#This Row],[ID]]="","",VLOOKUP(Acompanhamento4[[#This Row],[ID]],Plano[],7,FALSE))</f>
        <v/>
      </c>
      <c r="F210" s="203" t="str">
        <f>IF(Acompanhamento4[[#This Row],[ID]]="","",VLOOKUP(Acompanhamento4[[#This Row],[ID]],Plano[],14,FALSE))</f>
        <v/>
      </c>
      <c r="G210" s="203" t="str">
        <f>IF(Acompanhamento4[[#This Row],[ID]]="","",VLOOKUP(Acompanhamento4[[#This Row],[ID]],Plano[],15,FALSE))</f>
        <v/>
      </c>
      <c r="H210" s="203" t="str">
        <f>IF(Acompanhamento4[[#This Row],[ID]]="","",VLOOKUP(Acompanhamento4[[#This Row],[ID]],Plano[],16,FALSE))</f>
        <v/>
      </c>
      <c r="I210" s="203" t="str">
        <f>IF(Acompanhamento4[[#This Row],[ID]]="","",VLOOKUP(Acompanhamento4[[#This Row],[ID]],Plano[],17,FALSE))</f>
        <v/>
      </c>
      <c r="J210" s="204" t="str">
        <f>IF(Acompanhamento4[[#This Row],[ID]]="","",VLOOKUP(Acompanhamento4[[#This Row],[ID]],Plano[],18,FALSE))</f>
        <v/>
      </c>
      <c r="K210" s="231"/>
      <c r="L210" s="238"/>
      <c r="M210" s="236"/>
      <c r="N210" s="240" t="str">
        <f>IF(Acompanhamento4[[#This Row],[ID]]="","",VLOOKUP(Acompanhamento4[[#This Row],[ID]],Plano[],19,FALSE))</f>
        <v/>
      </c>
      <c r="O210" s="241"/>
      <c r="P210" s="241"/>
      <c r="Q210" s="242"/>
      <c r="R210" s="203"/>
      <c r="S210" s="203"/>
      <c r="T210" s="203"/>
      <c r="U210" s="243"/>
      <c r="V210" s="244"/>
    </row>
    <row r="211" spans="1:22" s="207" customFormat="1" ht="15" x14ac:dyDescent="0.2">
      <c r="A211" s="200">
        <v>195</v>
      </c>
      <c r="B211" s="201"/>
      <c r="C211" s="202" t="str">
        <f>IF(Acompanhamento4[[#This Row],[ID]]="","",VLOOKUP(Acompanhamento4[[#This Row],[ID]],Plano[],2,FALSE))</f>
        <v/>
      </c>
      <c r="D211" s="202" t="str">
        <f>IF(Acompanhamento4[[#This Row],[ID]]="","",VLOOKUP(Acompanhamento4[[#This Row],[ID]],Plano[],3,FALSE))</f>
        <v/>
      </c>
      <c r="E211" s="202" t="str">
        <f>IF(Acompanhamento4[[#This Row],[ID]]="","",VLOOKUP(Acompanhamento4[[#This Row],[ID]],Plano[],7,FALSE))</f>
        <v/>
      </c>
      <c r="F211" s="203" t="str">
        <f>IF(Acompanhamento4[[#This Row],[ID]]="","",VLOOKUP(Acompanhamento4[[#This Row],[ID]],Plano[],14,FALSE))</f>
        <v/>
      </c>
      <c r="G211" s="203" t="str">
        <f>IF(Acompanhamento4[[#This Row],[ID]]="","",VLOOKUP(Acompanhamento4[[#This Row],[ID]],Plano[],15,FALSE))</f>
        <v/>
      </c>
      <c r="H211" s="203" t="str">
        <f>IF(Acompanhamento4[[#This Row],[ID]]="","",VLOOKUP(Acompanhamento4[[#This Row],[ID]],Plano[],16,FALSE))</f>
        <v/>
      </c>
      <c r="I211" s="203" t="str">
        <f>IF(Acompanhamento4[[#This Row],[ID]]="","",VLOOKUP(Acompanhamento4[[#This Row],[ID]],Plano[],17,FALSE))</f>
        <v/>
      </c>
      <c r="J211" s="204" t="str">
        <f>IF(Acompanhamento4[[#This Row],[ID]]="","",VLOOKUP(Acompanhamento4[[#This Row],[ID]],Plano[],18,FALSE))</f>
        <v/>
      </c>
      <c r="K211" s="231"/>
      <c r="L211" s="238"/>
      <c r="M211" s="236"/>
      <c r="N211" s="240" t="str">
        <f>IF(Acompanhamento4[[#This Row],[ID]]="","",VLOOKUP(Acompanhamento4[[#This Row],[ID]],Plano[],19,FALSE))</f>
        <v/>
      </c>
      <c r="O211" s="241"/>
      <c r="P211" s="241"/>
      <c r="Q211" s="242"/>
      <c r="R211" s="203"/>
      <c r="S211" s="203"/>
      <c r="T211" s="203"/>
      <c r="U211" s="243"/>
      <c r="V211" s="244"/>
    </row>
    <row r="212" spans="1:22" s="207" customFormat="1" ht="15" x14ac:dyDescent="0.2">
      <c r="A212" s="205">
        <v>196</v>
      </c>
      <c r="B212" s="201"/>
      <c r="C212" s="202" t="str">
        <f>IF(Acompanhamento4[[#This Row],[ID]]="","",VLOOKUP(Acompanhamento4[[#This Row],[ID]],Plano[],2,FALSE))</f>
        <v/>
      </c>
      <c r="D212" s="202" t="str">
        <f>IF(Acompanhamento4[[#This Row],[ID]]="","",VLOOKUP(Acompanhamento4[[#This Row],[ID]],Plano[],3,FALSE))</f>
        <v/>
      </c>
      <c r="E212" s="202" t="str">
        <f>IF(Acompanhamento4[[#This Row],[ID]]="","",VLOOKUP(Acompanhamento4[[#This Row],[ID]],Plano[],7,FALSE))</f>
        <v/>
      </c>
      <c r="F212" s="203" t="str">
        <f>IF(Acompanhamento4[[#This Row],[ID]]="","",VLOOKUP(Acompanhamento4[[#This Row],[ID]],Plano[],14,FALSE))</f>
        <v/>
      </c>
      <c r="G212" s="203" t="str">
        <f>IF(Acompanhamento4[[#This Row],[ID]]="","",VLOOKUP(Acompanhamento4[[#This Row],[ID]],Plano[],15,FALSE))</f>
        <v/>
      </c>
      <c r="H212" s="203" t="str">
        <f>IF(Acompanhamento4[[#This Row],[ID]]="","",VLOOKUP(Acompanhamento4[[#This Row],[ID]],Plano[],16,FALSE))</f>
        <v/>
      </c>
      <c r="I212" s="203" t="str">
        <f>IF(Acompanhamento4[[#This Row],[ID]]="","",VLOOKUP(Acompanhamento4[[#This Row],[ID]],Plano[],17,FALSE))</f>
        <v/>
      </c>
      <c r="J212" s="204" t="str">
        <f>IF(Acompanhamento4[[#This Row],[ID]]="","",VLOOKUP(Acompanhamento4[[#This Row],[ID]],Plano[],18,FALSE))</f>
        <v/>
      </c>
      <c r="K212" s="231"/>
      <c r="L212" s="238"/>
      <c r="M212" s="236"/>
      <c r="N212" s="240" t="str">
        <f>IF(Acompanhamento4[[#This Row],[ID]]="","",VLOOKUP(Acompanhamento4[[#This Row],[ID]],Plano[],19,FALSE))</f>
        <v/>
      </c>
      <c r="O212" s="241"/>
      <c r="P212" s="241"/>
      <c r="Q212" s="242"/>
      <c r="R212" s="203"/>
      <c r="S212" s="203"/>
      <c r="T212" s="203"/>
      <c r="U212" s="243"/>
      <c r="V212" s="244"/>
    </row>
    <row r="213" spans="1:22" s="207" customFormat="1" ht="15" x14ac:dyDescent="0.2">
      <c r="A213" s="200">
        <v>197</v>
      </c>
      <c r="B213" s="201"/>
      <c r="C213" s="202" t="str">
        <f>IF(Acompanhamento4[[#This Row],[ID]]="","",VLOOKUP(Acompanhamento4[[#This Row],[ID]],Plano[],2,FALSE))</f>
        <v/>
      </c>
      <c r="D213" s="202" t="str">
        <f>IF(Acompanhamento4[[#This Row],[ID]]="","",VLOOKUP(Acompanhamento4[[#This Row],[ID]],Plano[],3,FALSE))</f>
        <v/>
      </c>
      <c r="E213" s="202" t="str">
        <f>IF(Acompanhamento4[[#This Row],[ID]]="","",VLOOKUP(Acompanhamento4[[#This Row],[ID]],Plano[],7,FALSE))</f>
        <v/>
      </c>
      <c r="F213" s="203" t="str">
        <f>IF(Acompanhamento4[[#This Row],[ID]]="","",VLOOKUP(Acompanhamento4[[#This Row],[ID]],Plano[],14,FALSE))</f>
        <v/>
      </c>
      <c r="G213" s="203" t="str">
        <f>IF(Acompanhamento4[[#This Row],[ID]]="","",VLOOKUP(Acompanhamento4[[#This Row],[ID]],Plano[],15,FALSE))</f>
        <v/>
      </c>
      <c r="H213" s="203" t="str">
        <f>IF(Acompanhamento4[[#This Row],[ID]]="","",VLOOKUP(Acompanhamento4[[#This Row],[ID]],Plano[],16,FALSE))</f>
        <v/>
      </c>
      <c r="I213" s="203" t="str">
        <f>IF(Acompanhamento4[[#This Row],[ID]]="","",VLOOKUP(Acompanhamento4[[#This Row],[ID]],Plano[],17,FALSE))</f>
        <v/>
      </c>
      <c r="J213" s="204" t="str">
        <f>IF(Acompanhamento4[[#This Row],[ID]]="","",VLOOKUP(Acompanhamento4[[#This Row],[ID]],Plano[],18,FALSE))</f>
        <v/>
      </c>
      <c r="K213" s="231"/>
      <c r="L213" s="238"/>
      <c r="M213" s="236"/>
      <c r="N213" s="240" t="str">
        <f>IF(Acompanhamento4[[#This Row],[ID]]="","",VLOOKUP(Acompanhamento4[[#This Row],[ID]],Plano[],19,FALSE))</f>
        <v/>
      </c>
      <c r="O213" s="241"/>
      <c r="P213" s="241"/>
      <c r="Q213" s="242"/>
      <c r="R213" s="203"/>
      <c r="S213" s="203"/>
      <c r="T213" s="203"/>
      <c r="U213" s="243"/>
      <c r="V213" s="244"/>
    </row>
    <row r="214" spans="1:22" s="207" customFormat="1" ht="15" x14ac:dyDescent="0.2">
      <c r="A214" s="205">
        <v>198</v>
      </c>
      <c r="B214" s="201"/>
      <c r="C214" s="202" t="str">
        <f>IF(Acompanhamento4[[#This Row],[ID]]="","",VLOOKUP(Acompanhamento4[[#This Row],[ID]],Plano[],2,FALSE))</f>
        <v/>
      </c>
      <c r="D214" s="202" t="str">
        <f>IF(Acompanhamento4[[#This Row],[ID]]="","",VLOOKUP(Acompanhamento4[[#This Row],[ID]],Plano[],3,FALSE))</f>
        <v/>
      </c>
      <c r="E214" s="202" t="str">
        <f>IF(Acompanhamento4[[#This Row],[ID]]="","",VLOOKUP(Acompanhamento4[[#This Row],[ID]],Plano[],7,FALSE))</f>
        <v/>
      </c>
      <c r="F214" s="203" t="str">
        <f>IF(Acompanhamento4[[#This Row],[ID]]="","",VLOOKUP(Acompanhamento4[[#This Row],[ID]],Plano[],14,FALSE))</f>
        <v/>
      </c>
      <c r="G214" s="203" t="str">
        <f>IF(Acompanhamento4[[#This Row],[ID]]="","",VLOOKUP(Acompanhamento4[[#This Row],[ID]],Plano[],15,FALSE))</f>
        <v/>
      </c>
      <c r="H214" s="203" t="str">
        <f>IF(Acompanhamento4[[#This Row],[ID]]="","",VLOOKUP(Acompanhamento4[[#This Row],[ID]],Plano[],16,FALSE))</f>
        <v/>
      </c>
      <c r="I214" s="203" t="str">
        <f>IF(Acompanhamento4[[#This Row],[ID]]="","",VLOOKUP(Acompanhamento4[[#This Row],[ID]],Plano[],17,FALSE))</f>
        <v/>
      </c>
      <c r="J214" s="204" t="str">
        <f>IF(Acompanhamento4[[#This Row],[ID]]="","",VLOOKUP(Acompanhamento4[[#This Row],[ID]],Plano[],18,FALSE))</f>
        <v/>
      </c>
      <c r="K214" s="231"/>
      <c r="L214" s="238"/>
      <c r="M214" s="236"/>
      <c r="N214" s="240" t="str">
        <f>IF(Acompanhamento4[[#This Row],[ID]]="","",VLOOKUP(Acompanhamento4[[#This Row],[ID]],Plano[],19,FALSE))</f>
        <v/>
      </c>
      <c r="O214" s="241"/>
      <c r="P214" s="241"/>
      <c r="Q214" s="242"/>
      <c r="R214" s="203"/>
      <c r="S214" s="203"/>
      <c r="T214" s="203"/>
      <c r="U214" s="243"/>
      <c r="V214" s="244"/>
    </row>
    <row r="215" spans="1:22" s="207" customFormat="1" ht="15" x14ac:dyDescent="0.2">
      <c r="A215" s="200">
        <v>199</v>
      </c>
      <c r="B215" s="201"/>
      <c r="C215" s="202" t="str">
        <f>IF(Acompanhamento4[[#This Row],[ID]]="","",VLOOKUP(Acompanhamento4[[#This Row],[ID]],Plano[],2,FALSE))</f>
        <v/>
      </c>
      <c r="D215" s="202" t="str">
        <f>IF(Acompanhamento4[[#This Row],[ID]]="","",VLOOKUP(Acompanhamento4[[#This Row],[ID]],Plano[],3,FALSE))</f>
        <v/>
      </c>
      <c r="E215" s="202" t="str">
        <f>IF(Acompanhamento4[[#This Row],[ID]]="","",VLOOKUP(Acompanhamento4[[#This Row],[ID]],Plano[],7,FALSE))</f>
        <v/>
      </c>
      <c r="F215" s="203" t="str">
        <f>IF(Acompanhamento4[[#This Row],[ID]]="","",VLOOKUP(Acompanhamento4[[#This Row],[ID]],Plano[],14,FALSE))</f>
        <v/>
      </c>
      <c r="G215" s="203" t="str">
        <f>IF(Acompanhamento4[[#This Row],[ID]]="","",VLOOKUP(Acompanhamento4[[#This Row],[ID]],Plano[],15,FALSE))</f>
        <v/>
      </c>
      <c r="H215" s="203" t="str">
        <f>IF(Acompanhamento4[[#This Row],[ID]]="","",VLOOKUP(Acompanhamento4[[#This Row],[ID]],Plano[],16,FALSE))</f>
        <v/>
      </c>
      <c r="I215" s="203" t="str">
        <f>IF(Acompanhamento4[[#This Row],[ID]]="","",VLOOKUP(Acompanhamento4[[#This Row],[ID]],Plano[],17,FALSE))</f>
        <v/>
      </c>
      <c r="J215" s="204" t="str">
        <f>IF(Acompanhamento4[[#This Row],[ID]]="","",VLOOKUP(Acompanhamento4[[#This Row],[ID]],Plano[],18,FALSE))</f>
        <v/>
      </c>
      <c r="K215" s="231"/>
      <c r="L215" s="238"/>
      <c r="M215" s="236"/>
      <c r="N215" s="240" t="str">
        <f>IF(Acompanhamento4[[#This Row],[ID]]="","",VLOOKUP(Acompanhamento4[[#This Row],[ID]],Plano[],19,FALSE))</f>
        <v/>
      </c>
      <c r="O215" s="241"/>
      <c r="P215" s="241"/>
      <c r="Q215" s="242"/>
      <c r="R215" s="203"/>
      <c r="S215" s="203"/>
      <c r="T215" s="203"/>
      <c r="U215" s="243"/>
      <c r="V215" s="244"/>
    </row>
    <row r="216" spans="1:22" s="207" customFormat="1" ht="15" x14ac:dyDescent="0.2">
      <c r="A216" s="205">
        <v>200</v>
      </c>
      <c r="B216" s="201"/>
      <c r="C216" s="202" t="str">
        <f>IF(Acompanhamento4[[#This Row],[ID]]="","",VLOOKUP(Acompanhamento4[[#This Row],[ID]],Plano[],2,FALSE))</f>
        <v/>
      </c>
      <c r="D216" s="202" t="str">
        <f>IF(Acompanhamento4[[#This Row],[ID]]="","",VLOOKUP(Acompanhamento4[[#This Row],[ID]],Plano[],3,FALSE))</f>
        <v/>
      </c>
      <c r="E216" s="202" t="str">
        <f>IF(Acompanhamento4[[#This Row],[ID]]="","",VLOOKUP(Acompanhamento4[[#This Row],[ID]],Plano[],7,FALSE))</f>
        <v/>
      </c>
      <c r="F216" s="203" t="str">
        <f>IF(Acompanhamento4[[#This Row],[ID]]="","",VLOOKUP(Acompanhamento4[[#This Row],[ID]],Plano[],14,FALSE))</f>
        <v/>
      </c>
      <c r="G216" s="203" t="str">
        <f>IF(Acompanhamento4[[#This Row],[ID]]="","",VLOOKUP(Acompanhamento4[[#This Row],[ID]],Plano[],15,FALSE))</f>
        <v/>
      </c>
      <c r="H216" s="203" t="str">
        <f>IF(Acompanhamento4[[#This Row],[ID]]="","",VLOOKUP(Acompanhamento4[[#This Row],[ID]],Plano[],16,FALSE))</f>
        <v/>
      </c>
      <c r="I216" s="203" t="str">
        <f>IF(Acompanhamento4[[#This Row],[ID]]="","",VLOOKUP(Acompanhamento4[[#This Row],[ID]],Plano[],17,FALSE))</f>
        <v/>
      </c>
      <c r="J216" s="204" t="str">
        <f>IF(Acompanhamento4[[#This Row],[ID]]="","",VLOOKUP(Acompanhamento4[[#This Row],[ID]],Plano[],18,FALSE))</f>
        <v/>
      </c>
      <c r="K216" s="231"/>
      <c r="L216" s="238"/>
      <c r="M216" s="236"/>
      <c r="N216" s="240" t="str">
        <f>IF(Acompanhamento4[[#This Row],[ID]]="","",VLOOKUP(Acompanhamento4[[#This Row],[ID]],Plano[],19,FALSE))</f>
        <v/>
      </c>
      <c r="O216" s="241"/>
      <c r="P216" s="241"/>
      <c r="Q216" s="242"/>
      <c r="R216" s="203"/>
      <c r="S216" s="203"/>
      <c r="T216" s="203"/>
      <c r="U216" s="243"/>
      <c r="V216" s="244"/>
    </row>
    <row r="217" spans="1:22" s="207" customFormat="1" ht="15" x14ac:dyDescent="0.2">
      <c r="A217" s="200">
        <v>201</v>
      </c>
      <c r="B217" s="201"/>
      <c r="C217" s="202" t="str">
        <f>IF(Acompanhamento4[[#This Row],[ID]]="","",VLOOKUP(Acompanhamento4[[#This Row],[ID]],Plano[],2,FALSE))</f>
        <v/>
      </c>
      <c r="D217" s="202" t="str">
        <f>IF(Acompanhamento4[[#This Row],[ID]]="","",VLOOKUP(Acompanhamento4[[#This Row],[ID]],Plano[],3,FALSE))</f>
        <v/>
      </c>
      <c r="E217" s="202" t="str">
        <f>IF(Acompanhamento4[[#This Row],[ID]]="","",VLOOKUP(Acompanhamento4[[#This Row],[ID]],Plano[],7,FALSE))</f>
        <v/>
      </c>
      <c r="F217" s="203" t="str">
        <f>IF(Acompanhamento4[[#This Row],[ID]]="","",VLOOKUP(Acompanhamento4[[#This Row],[ID]],Plano[],14,FALSE))</f>
        <v/>
      </c>
      <c r="G217" s="203" t="str">
        <f>IF(Acompanhamento4[[#This Row],[ID]]="","",VLOOKUP(Acompanhamento4[[#This Row],[ID]],Plano[],15,FALSE))</f>
        <v/>
      </c>
      <c r="H217" s="203" t="str">
        <f>IF(Acompanhamento4[[#This Row],[ID]]="","",VLOOKUP(Acompanhamento4[[#This Row],[ID]],Plano[],16,FALSE))</f>
        <v/>
      </c>
      <c r="I217" s="203" t="str">
        <f>IF(Acompanhamento4[[#This Row],[ID]]="","",VLOOKUP(Acompanhamento4[[#This Row],[ID]],Plano[],17,FALSE))</f>
        <v/>
      </c>
      <c r="J217" s="204" t="str">
        <f>IF(Acompanhamento4[[#This Row],[ID]]="","",VLOOKUP(Acompanhamento4[[#This Row],[ID]],Plano[],18,FALSE))</f>
        <v/>
      </c>
      <c r="K217" s="231"/>
      <c r="L217" s="238"/>
      <c r="M217" s="236"/>
      <c r="N217" s="240" t="str">
        <f>IF(Acompanhamento4[[#This Row],[ID]]="","",VLOOKUP(Acompanhamento4[[#This Row],[ID]],Plano[],19,FALSE))</f>
        <v/>
      </c>
      <c r="O217" s="241"/>
      <c r="P217" s="241"/>
      <c r="Q217" s="242"/>
      <c r="R217" s="203"/>
      <c r="S217" s="203"/>
      <c r="T217" s="203"/>
      <c r="U217" s="243"/>
      <c r="V217" s="244"/>
    </row>
    <row r="218" spans="1:22" s="207" customFormat="1" ht="15" x14ac:dyDescent="0.2">
      <c r="A218" s="205">
        <v>202</v>
      </c>
      <c r="B218" s="201"/>
      <c r="C218" s="202" t="str">
        <f>IF(Acompanhamento4[[#This Row],[ID]]="","",VLOOKUP(Acompanhamento4[[#This Row],[ID]],Plano[],2,FALSE))</f>
        <v/>
      </c>
      <c r="D218" s="202" t="str">
        <f>IF(Acompanhamento4[[#This Row],[ID]]="","",VLOOKUP(Acompanhamento4[[#This Row],[ID]],Plano[],3,FALSE))</f>
        <v/>
      </c>
      <c r="E218" s="202" t="str">
        <f>IF(Acompanhamento4[[#This Row],[ID]]="","",VLOOKUP(Acompanhamento4[[#This Row],[ID]],Plano[],7,FALSE))</f>
        <v/>
      </c>
      <c r="F218" s="203" t="str">
        <f>IF(Acompanhamento4[[#This Row],[ID]]="","",VLOOKUP(Acompanhamento4[[#This Row],[ID]],Plano[],14,FALSE))</f>
        <v/>
      </c>
      <c r="G218" s="203" t="str">
        <f>IF(Acompanhamento4[[#This Row],[ID]]="","",VLOOKUP(Acompanhamento4[[#This Row],[ID]],Plano[],15,FALSE))</f>
        <v/>
      </c>
      <c r="H218" s="203" t="str">
        <f>IF(Acompanhamento4[[#This Row],[ID]]="","",VLOOKUP(Acompanhamento4[[#This Row],[ID]],Plano[],16,FALSE))</f>
        <v/>
      </c>
      <c r="I218" s="203" t="str">
        <f>IF(Acompanhamento4[[#This Row],[ID]]="","",VLOOKUP(Acompanhamento4[[#This Row],[ID]],Plano[],17,FALSE))</f>
        <v/>
      </c>
      <c r="J218" s="204" t="str">
        <f>IF(Acompanhamento4[[#This Row],[ID]]="","",VLOOKUP(Acompanhamento4[[#This Row],[ID]],Plano[],18,FALSE))</f>
        <v/>
      </c>
      <c r="K218" s="231"/>
      <c r="L218" s="238"/>
      <c r="M218" s="236"/>
      <c r="N218" s="240" t="str">
        <f>IF(Acompanhamento4[[#This Row],[ID]]="","",VLOOKUP(Acompanhamento4[[#This Row],[ID]],Plano[],19,FALSE))</f>
        <v/>
      </c>
      <c r="O218" s="241"/>
      <c r="P218" s="241"/>
      <c r="Q218" s="242"/>
      <c r="R218" s="203"/>
      <c r="S218" s="203"/>
      <c r="T218" s="203"/>
      <c r="U218" s="243"/>
      <c r="V218" s="244"/>
    </row>
    <row r="219" spans="1:22" s="207" customFormat="1" ht="15" x14ac:dyDescent="0.2">
      <c r="A219" s="200">
        <v>203</v>
      </c>
      <c r="B219" s="201"/>
      <c r="C219" s="202" t="str">
        <f>IF(Acompanhamento4[[#This Row],[ID]]="","",VLOOKUP(Acompanhamento4[[#This Row],[ID]],Plano[],2,FALSE))</f>
        <v/>
      </c>
      <c r="D219" s="202" t="str">
        <f>IF(Acompanhamento4[[#This Row],[ID]]="","",VLOOKUP(Acompanhamento4[[#This Row],[ID]],Plano[],3,FALSE))</f>
        <v/>
      </c>
      <c r="E219" s="202" t="str">
        <f>IF(Acompanhamento4[[#This Row],[ID]]="","",VLOOKUP(Acompanhamento4[[#This Row],[ID]],Plano[],7,FALSE))</f>
        <v/>
      </c>
      <c r="F219" s="203" t="str">
        <f>IF(Acompanhamento4[[#This Row],[ID]]="","",VLOOKUP(Acompanhamento4[[#This Row],[ID]],Plano[],14,FALSE))</f>
        <v/>
      </c>
      <c r="G219" s="203" t="str">
        <f>IF(Acompanhamento4[[#This Row],[ID]]="","",VLOOKUP(Acompanhamento4[[#This Row],[ID]],Plano[],15,FALSE))</f>
        <v/>
      </c>
      <c r="H219" s="203" t="str">
        <f>IF(Acompanhamento4[[#This Row],[ID]]="","",VLOOKUP(Acompanhamento4[[#This Row],[ID]],Plano[],16,FALSE))</f>
        <v/>
      </c>
      <c r="I219" s="203" t="str">
        <f>IF(Acompanhamento4[[#This Row],[ID]]="","",VLOOKUP(Acompanhamento4[[#This Row],[ID]],Plano[],17,FALSE))</f>
        <v/>
      </c>
      <c r="J219" s="204" t="str">
        <f>IF(Acompanhamento4[[#This Row],[ID]]="","",VLOOKUP(Acompanhamento4[[#This Row],[ID]],Plano[],18,FALSE))</f>
        <v/>
      </c>
      <c r="K219" s="231"/>
      <c r="L219" s="238"/>
      <c r="M219" s="236"/>
      <c r="N219" s="240" t="str">
        <f>IF(Acompanhamento4[[#This Row],[ID]]="","",VLOOKUP(Acompanhamento4[[#This Row],[ID]],Plano[],19,FALSE))</f>
        <v/>
      </c>
      <c r="O219" s="241"/>
      <c r="P219" s="241"/>
      <c r="Q219" s="242"/>
      <c r="R219" s="203"/>
      <c r="S219" s="203"/>
      <c r="T219" s="203"/>
      <c r="U219" s="243"/>
      <c r="V219" s="244"/>
    </row>
    <row r="220" spans="1:22" s="207" customFormat="1" ht="15" x14ac:dyDescent="0.2">
      <c r="A220" s="205">
        <v>204</v>
      </c>
      <c r="B220" s="201"/>
      <c r="C220" s="202" t="str">
        <f>IF(Acompanhamento4[[#This Row],[ID]]="","",VLOOKUP(Acompanhamento4[[#This Row],[ID]],Plano[],2,FALSE))</f>
        <v/>
      </c>
      <c r="D220" s="202" t="str">
        <f>IF(Acompanhamento4[[#This Row],[ID]]="","",VLOOKUP(Acompanhamento4[[#This Row],[ID]],Plano[],3,FALSE))</f>
        <v/>
      </c>
      <c r="E220" s="202" t="str">
        <f>IF(Acompanhamento4[[#This Row],[ID]]="","",VLOOKUP(Acompanhamento4[[#This Row],[ID]],Plano[],7,FALSE))</f>
        <v/>
      </c>
      <c r="F220" s="203" t="str">
        <f>IF(Acompanhamento4[[#This Row],[ID]]="","",VLOOKUP(Acompanhamento4[[#This Row],[ID]],Plano[],14,FALSE))</f>
        <v/>
      </c>
      <c r="G220" s="203" t="str">
        <f>IF(Acompanhamento4[[#This Row],[ID]]="","",VLOOKUP(Acompanhamento4[[#This Row],[ID]],Plano[],15,FALSE))</f>
        <v/>
      </c>
      <c r="H220" s="203" t="str">
        <f>IF(Acompanhamento4[[#This Row],[ID]]="","",VLOOKUP(Acompanhamento4[[#This Row],[ID]],Plano[],16,FALSE))</f>
        <v/>
      </c>
      <c r="I220" s="203" t="str">
        <f>IF(Acompanhamento4[[#This Row],[ID]]="","",VLOOKUP(Acompanhamento4[[#This Row],[ID]],Plano[],17,FALSE))</f>
        <v/>
      </c>
      <c r="J220" s="204" t="str">
        <f>IF(Acompanhamento4[[#This Row],[ID]]="","",VLOOKUP(Acompanhamento4[[#This Row],[ID]],Plano[],18,FALSE))</f>
        <v/>
      </c>
      <c r="K220" s="231"/>
      <c r="L220" s="238"/>
      <c r="M220" s="236"/>
      <c r="N220" s="240" t="str">
        <f>IF(Acompanhamento4[[#This Row],[ID]]="","",VLOOKUP(Acompanhamento4[[#This Row],[ID]],Plano[],19,FALSE))</f>
        <v/>
      </c>
      <c r="O220" s="241"/>
      <c r="P220" s="241"/>
      <c r="Q220" s="242"/>
      <c r="R220" s="203"/>
      <c r="S220" s="203"/>
      <c r="T220" s="203"/>
      <c r="U220" s="243"/>
      <c r="V220" s="244"/>
    </row>
    <row r="221" spans="1:22" s="207" customFormat="1" ht="15" x14ac:dyDescent="0.2">
      <c r="A221" s="200">
        <v>205</v>
      </c>
      <c r="B221" s="201"/>
      <c r="C221" s="202" t="str">
        <f>IF(Acompanhamento4[[#This Row],[ID]]="","",VLOOKUP(Acompanhamento4[[#This Row],[ID]],Plano[],2,FALSE))</f>
        <v/>
      </c>
      <c r="D221" s="202" t="str">
        <f>IF(Acompanhamento4[[#This Row],[ID]]="","",VLOOKUP(Acompanhamento4[[#This Row],[ID]],Plano[],3,FALSE))</f>
        <v/>
      </c>
      <c r="E221" s="202" t="str">
        <f>IF(Acompanhamento4[[#This Row],[ID]]="","",VLOOKUP(Acompanhamento4[[#This Row],[ID]],Plano[],7,FALSE))</f>
        <v/>
      </c>
      <c r="F221" s="203" t="str">
        <f>IF(Acompanhamento4[[#This Row],[ID]]="","",VLOOKUP(Acompanhamento4[[#This Row],[ID]],Plano[],14,FALSE))</f>
        <v/>
      </c>
      <c r="G221" s="203" t="str">
        <f>IF(Acompanhamento4[[#This Row],[ID]]="","",VLOOKUP(Acompanhamento4[[#This Row],[ID]],Plano[],15,FALSE))</f>
        <v/>
      </c>
      <c r="H221" s="203" t="str">
        <f>IF(Acompanhamento4[[#This Row],[ID]]="","",VLOOKUP(Acompanhamento4[[#This Row],[ID]],Plano[],16,FALSE))</f>
        <v/>
      </c>
      <c r="I221" s="203" t="str">
        <f>IF(Acompanhamento4[[#This Row],[ID]]="","",VLOOKUP(Acompanhamento4[[#This Row],[ID]],Plano[],17,FALSE))</f>
        <v/>
      </c>
      <c r="J221" s="204" t="str">
        <f>IF(Acompanhamento4[[#This Row],[ID]]="","",VLOOKUP(Acompanhamento4[[#This Row],[ID]],Plano[],18,FALSE))</f>
        <v/>
      </c>
      <c r="K221" s="231"/>
      <c r="L221" s="238"/>
      <c r="M221" s="236"/>
      <c r="N221" s="240" t="str">
        <f>IF(Acompanhamento4[[#This Row],[ID]]="","",VLOOKUP(Acompanhamento4[[#This Row],[ID]],Plano[],19,FALSE))</f>
        <v/>
      </c>
      <c r="O221" s="241"/>
      <c r="P221" s="241"/>
      <c r="Q221" s="242"/>
      <c r="R221" s="203"/>
      <c r="S221" s="203"/>
      <c r="T221" s="203"/>
      <c r="U221" s="243"/>
      <c r="V221" s="244"/>
    </row>
    <row r="222" spans="1:22" s="207" customFormat="1" ht="15" x14ac:dyDescent="0.2">
      <c r="A222" s="205">
        <v>206</v>
      </c>
      <c r="B222" s="201"/>
      <c r="C222" s="202" t="str">
        <f>IF(Acompanhamento4[[#This Row],[ID]]="","",VLOOKUP(Acompanhamento4[[#This Row],[ID]],Plano[],2,FALSE))</f>
        <v/>
      </c>
      <c r="D222" s="202" t="str">
        <f>IF(Acompanhamento4[[#This Row],[ID]]="","",VLOOKUP(Acompanhamento4[[#This Row],[ID]],Plano[],3,FALSE))</f>
        <v/>
      </c>
      <c r="E222" s="202" t="str">
        <f>IF(Acompanhamento4[[#This Row],[ID]]="","",VLOOKUP(Acompanhamento4[[#This Row],[ID]],Plano[],7,FALSE))</f>
        <v/>
      </c>
      <c r="F222" s="203" t="str">
        <f>IF(Acompanhamento4[[#This Row],[ID]]="","",VLOOKUP(Acompanhamento4[[#This Row],[ID]],Plano[],14,FALSE))</f>
        <v/>
      </c>
      <c r="G222" s="203" t="str">
        <f>IF(Acompanhamento4[[#This Row],[ID]]="","",VLOOKUP(Acompanhamento4[[#This Row],[ID]],Plano[],15,FALSE))</f>
        <v/>
      </c>
      <c r="H222" s="203" t="str">
        <f>IF(Acompanhamento4[[#This Row],[ID]]="","",VLOOKUP(Acompanhamento4[[#This Row],[ID]],Plano[],16,FALSE))</f>
        <v/>
      </c>
      <c r="I222" s="203" t="str">
        <f>IF(Acompanhamento4[[#This Row],[ID]]="","",VLOOKUP(Acompanhamento4[[#This Row],[ID]],Plano[],17,FALSE))</f>
        <v/>
      </c>
      <c r="J222" s="204" t="str">
        <f>IF(Acompanhamento4[[#This Row],[ID]]="","",VLOOKUP(Acompanhamento4[[#This Row],[ID]],Plano[],18,FALSE))</f>
        <v/>
      </c>
      <c r="K222" s="231"/>
      <c r="L222" s="238"/>
      <c r="M222" s="236"/>
      <c r="N222" s="240" t="str">
        <f>IF(Acompanhamento4[[#This Row],[ID]]="","",VLOOKUP(Acompanhamento4[[#This Row],[ID]],Plano[],19,FALSE))</f>
        <v/>
      </c>
      <c r="O222" s="241"/>
      <c r="P222" s="241"/>
      <c r="Q222" s="242"/>
      <c r="R222" s="203"/>
      <c r="S222" s="203"/>
      <c r="T222" s="203"/>
      <c r="U222" s="243"/>
      <c r="V222" s="244"/>
    </row>
    <row r="223" spans="1:22" s="207" customFormat="1" ht="15" x14ac:dyDescent="0.2">
      <c r="A223" s="200">
        <v>207</v>
      </c>
      <c r="B223" s="201"/>
      <c r="C223" s="202" t="str">
        <f>IF(Acompanhamento4[[#This Row],[ID]]="","",VLOOKUP(Acompanhamento4[[#This Row],[ID]],Plano[],2,FALSE))</f>
        <v/>
      </c>
      <c r="D223" s="202" t="str">
        <f>IF(Acompanhamento4[[#This Row],[ID]]="","",VLOOKUP(Acompanhamento4[[#This Row],[ID]],Plano[],3,FALSE))</f>
        <v/>
      </c>
      <c r="E223" s="202" t="str">
        <f>IF(Acompanhamento4[[#This Row],[ID]]="","",VLOOKUP(Acompanhamento4[[#This Row],[ID]],Plano[],7,FALSE))</f>
        <v/>
      </c>
      <c r="F223" s="203" t="str">
        <f>IF(Acompanhamento4[[#This Row],[ID]]="","",VLOOKUP(Acompanhamento4[[#This Row],[ID]],Plano[],14,FALSE))</f>
        <v/>
      </c>
      <c r="G223" s="203" t="str">
        <f>IF(Acompanhamento4[[#This Row],[ID]]="","",VLOOKUP(Acompanhamento4[[#This Row],[ID]],Plano[],15,FALSE))</f>
        <v/>
      </c>
      <c r="H223" s="203" t="str">
        <f>IF(Acompanhamento4[[#This Row],[ID]]="","",VLOOKUP(Acompanhamento4[[#This Row],[ID]],Plano[],16,FALSE))</f>
        <v/>
      </c>
      <c r="I223" s="203" t="str">
        <f>IF(Acompanhamento4[[#This Row],[ID]]="","",VLOOKUP(Acompanhamento4[[#This Row],[ID]],Plano[],17,FALSE))</f>
        <v/>
      </c>
      <c r="J223" s="204" t="str">
        <f>IF(Acompanhamento4[[#This Row],[ID]]="","",VLOOKUP(Acompanhamento4[[#This Row],[ID]],Plano[],18,FALSE))</f>
        <v/>
      </c>
      <c r="K223" s="231"/>
      <c r="L223" s="238"/>
      <c r="M223" s="236"/>
      <c r="N223" s="240" t="str">
        <f>IF(Acompanhamento4[[#This Row],[ID]]="","",VLOOKUP(Acompanhamento4[[#This Row],[ID]],Plano[],19,FALSE))</f>
        <v/>
      </c>
      <c r="O223" s="241"/>
      <c r="P223" s="241"/>
      <c r="Q223" s="242"/>
      <c r="R223" s="203"/>
      <c r="S223" s="203"/>
      <c r="T223" s="203"/>
      <c r="U223" s="243"/>
      <c r="V223" s="244"/>
    </row>
    <row r="224" spans="1:22" s="207" customFormat="1" ht="15" x14ac:dyDescent="0.2">
      <c r="A224" s="205">
        <v>208</v>
      </c>
      <c r="B224" s="201"/>
      <c r="C224" s="202" t="str">
        <f>IF(Acompanhamento4[[#This Row],[ID]]="","",VLOOKUP(Acompanhamento4[[#This Row],[ID]],Plano[],2,FALSE))</f>
        <v/>
      </c>
      <c r="D224" s="202" t="str">
        <f>IF(Acompanhamento4[[#This Row],[ID]]="","",VLOOKUP(Acompanhamento4[[#This Row],[ID]],Plano[],3,FALSE))</f>
        <v/>
      </c>
      <c r="E224" s="202" t="str">
        <f>IF(Acompanhamento4[[#This Row],[ID]]="","",VLOOKUP(Acompanhamento4[[#This Row],[ID]],Plano[],7,FALSE))</f>
        <v/>
      </c>
      <c r="F224" s="203" t="str">
        <f>IF(Acompanhamento4[[#This Row],[ID]]="","",VLOOKUP(Acompanhamento4[[#This Row],[ID]],Plano[],14,FALSE))</f>
        <v/>
      </c>
      <c r="G224" s="203" t="str">
        <f>IF(Acompanhamento4[[#This Row],[ID]]="","",VLOOKUP(Acompanhamento4[[#This Row],[ID]],Plano[],15,FALSE))</f>
        <v/>
      </c>
      <c r="H224" s="203" t="str">
        <f>IF(Acompanhamento4[[#This Row],[ID]]="","",VLOOKUP(Acompanhamento4[[#This Row],[ID]],Plano[],16,FALSE))</f>
        <v/>
      </c>
      <c r="I224" s="203" t="str">
        <f>IF(Acompanhamento4[[#This Row],[ID]]="","",VLOOKUP(Acompanhamento4[[#This Row],[ID]],Plano[],17,FALSE))</f>
        <v/>
      </c>
      <c r="J224" s="204" t="str">
        <f>IF(Acompanhamento4[[#This Row],[ID]]="","",VLOOKUP(Acompanhamento4[[#This Row],[ID]],Plano[],18,FALSE))</f>
        <v/>
      </c>
      <c r="K224" s="231"/>
      <c r="L224" s="238"/>
      <c r="M224" s="236"/>
      <c r="N224" s="240" t="str">
        <f>IF(Acompanhamento4[[#This Row],[ID]]="","",VLOOKUP(Acompanhamento4[[#This Row],[ID]],Plano[],19,FALSE))</f>
        <v/>
      </c>
      <c r="O224" s="241"/>
      <c r="P224" s="241"/>
      <c r="Q224" s="242"/>
      <c r="R224" s="203"/>
      <c r="S224" s="203"/>
      <c r="T224" s="203"/>
      <c r="U224" s="243"/>
      <c r="V224" s="244"/>
    </row>
    <row r="225" spans="1:22" s="207" customFormat="1" ht="15" x14ac:dyDescent="0.2">
      <c r="A225" s="200">
        <v>209</v>
      </c>
      <c r="B225" s="201"/>
      <c r="C225" s="202" t="str">
        <f>IF(Acompanhamento4[[#This Row],[ID]]="","",VLOOKUP(Acompanhamento4[[#This Row],[ID]],Plano[],2,FALSE))</f>
        <v/>
      </c>
      <c r="D225" s="202" t="str">
        <f>IF(Acompanhamento4[[#This Row],[ID]]="","",VLOOKUP(Acompanhamento4[[#This Row],[ID]],Plano[],3,FALSE))</f>
        <v/>
      </c>
      <c r="E225" s="202" t="str">
        <f>IF(Acompanhamento4[[#This Row],[ID]]="","",VLOOKUP(Acompanhamento4[[#This Row],[ID]],Plano[],7,FALSE))</f>
        <v/>
      </c>
      <c r="F225" s="203" t="str">
        <f>IF(Acompanhamento4[[#This Row],[ID]]="","",VLOOKUP(Acompanhamento4[[#This Row],[ID]],Plano[],14,FALSE))</f>
        <v/>
      </c>
      <c r="G225" s="203" t="str">
        <f>IF(Acompanhamento4[[#This Row],[ID]]="","",VLOOKUP(Acompanhamento4[[#This Row],[ID]],Plano[],15,FALSE))</f>
        <v/>
      </c>
      <c r="H225" s="203" t="str">
        <f>IF(Acompanhamento4[[#This Row],[ID]]="","",VLOOKUP(Acompanhamento4[[#This Row],[ID]],Plano[],16,FALSE))</f>
        <v/>
      </c>
      <c r="I225" s="203" t="str">
        <f>IF(Acompanhamento4[[#This Row],[ID]]="","",VLOOKUP(Acompanhamento4[[#This Row],[ID]],Plano[],17,FALSE))</f>
        <v/>
      </c>
      <c r="J225" s="204" t="str">
        <f>IF(Acompanhamento4[[#This Row],[ID]]="","",VLOOKUP(Acompanhamento4[[#This Row],[ID]],Plano[],18,FALSE))</f>
        <v/>
      </c>
      <c r="K225" s="231"/>
      <c r="L225" s="238"/>
      <c r="M225" s="236"/>
      <c r="N225" s="240" t="str">
        <f>IF(Acompanhamento4[[#This Row],[ID]]="","",VLOOKUP(Acompanhamento4[[#This Row],[ID]],Plano[],19,FALSE))</f>
        <v/>
      </c>
      <c r="O225" s="241"/>
      <c r="P225" s="241"/>
      <c r="Q225" s="242"/>
      <c r="R225" s="203"/>
      <c r="S225" s="203"/>
      <c r="T225" s="203"/>
      <c r="U225" s="243"/>
      <c r="V225" s="244"/>
    </row>
    <row r="226" spans="1:22" s="207" customFormat="1" ht="15" x14ac:dyDescent="0.2">
      <c r="A226" s="205">
        <v>210</v>
      </c>
      <c r="B226" s="201"/>
      <c r="C226" s="202" t="str">
        <f>IF(Acompanhamento4[[#This Row],[ID]]="","",VLOOKUP(Acompanhamento4[[#This Row],[ID]],Plano[],2,FALSE))</f>
        <v/>
      </c>
      <c r="D226" s="202" t="str">
        <f>IF(Acompanhamento4[[#This Row],[ID]]="","",VLOOKUP(Acompanhamento4[[#This Row],[ID]],Plano[],3,FALSE))</f>
        <v/>
      </c>
      <c r="E226" s="202" t="str">
        <f>IF(Acompanhamento4[[#This Row],[ID]]="","",VLOOKUP(Acompanhamento4[[#This Row],[ID]],Plano[],7,FALSE))</f>
        <v/>
      </c>
      <c r="F226" s="203" t="str">
        <f>IF(Acompanhamento4[[#This Row],[ID]]="","",VLOOKUP(Acompanhamento4[[#This Row],[ID]],Plano[],14,FALSE))</f>
        <v/>
      </c>
      <c r="G226" s="203" t="str">
        <f>IF(Acompanhamento4[[#This Row],[ID]]="","",VLOOKUP(Acompanhamento4[[#This Row],[ID]],Plano[],15,FALSE))</f>
        <v/>
      </c>
      <c r="H226" s="203" t="str">
        <f>IF(Acompanhamento4[[#This Row],[ID]]="","",VLOOKUP(Acompanhamento4[[#This Row],[ID]],Plano[],16,FALSE))</f>
        <v/>
      </c>
      <c r="I226" s="203" t="str">
        <f>IF(Acompanhamento4[[#This Row],[ID]]="","",VLOOKUP(Acompanhamento4[[#This Row],[ID]],Plano[],17,FALSE))</f>
        <v/>
      </c>
      <c r="J226" s="204" t="str">
        <f>IF(Acompanhamento4[[#This Row],[ID]]="","",VLOOKUP(Acompanhamento4[[#This Row],[ID]],Plano[],18,FALSE))</f>
        <v/>
      </c>
      <c r="K226" s="231"/>
      <c r="L226" s="238"/>
      <c r="M226" s="236"/>
      <c r="N226" s="240" t="str">
        <f>IF(Acompanhamento4[[#This Row],[ID]]="","",VLOOKUP(Acompanhamento4[[#This Row],[ID]],Plano[],19,FALSE))</f>
        <v/>
      </c>
      <c r="O226" s="241"/>
      <c r="P226" s="241"/>
      <c r="Q226" s="242"/>
      <c r="R226" s="203"/>
      <c r="S226" s="203"/>
      <c r="T226" s="203"/>
      <c r="U226" s="243"/>
      <c r="V226" s="244"/>
    </row>
    <row r="227" spans="1:22" s="207" customFormat="1" ht="15" x14ac:dyDescent="0.2">
      <c r="A227" s="200">
        <v>211</v>
      </c>
      <c r="B227" s="201"/>
      <c r="C227" s="202" t="str">
        <f>IF(Acompanhamento4[[#This Row],[ID]]="","",VLOOKUP(Acompanhamento4[[#This Row],[ID]],Plano[],2,FALSE))</f>
        <v/>
      </c>
      <c r="D227" s="202" t="str">
        <f>IF(Acompanhamento4[[#This Row],[ID]]="","",VLOOKUP(Acompanhamento4[[#This Row],[ID]],Plano[],3,FALSE))</f>
        <v/>
      </c>
      <c r="E227" s="202" t="str">
        <f>IF(Acompanhamento4[[#This Row],[ID]]="","",VLOOKUP(Acompanhamento4[[#This Row],[ID]],Plano[],7,FALSE))</f>
        <v/>
      </c>
      <c r="F227" s="203" t="str">
        <f>IF(Acompanhamento4[[#This Row],[ID]]="","",VLOOKUP(Acompanhamento4[[#This Row],[ID]],Plano[],14,FALSE))</f>
        <v/>
      </c>
      <c r="G227" s="203" t="str">
        <f>IF(Acompanhamento4[[#This Row],[ID]]="","",VLOOKUP(Acompanhamento4[[#This Row],[ID]],Plano[],15,FALSE))</f>
        <v/>
      </c>
      <c r="H227" s="203" t="str">
        <f>IF(Acompanhamento4[[#This Row],[ID]]="","",VLOOKUP(Acompanhamento4[[#This Row],[ID]],Plano[],16,FALSE))</f>
        <v/>
      </c>
      <c r="I227" s="203" t="str">
        <f>IF(Acompanhamento4[[#This Row],[ID]]="","",VLOOKUP(Acompanhamento4[[#This Row],[ID]],Plano[],17,FALSE))</f>
        <v/>
      </c>
      <c r="J227" s="204" t="str">
        <f>IF(Acompanhamento4[[#This Row],[ID]]="","",VLOOKUP(Acompanhamento4[[#This Row],[ID]],Plano[],18,FALSE))</f>
        <v/>
      </c>
      <c r="K227" s="231"/>
      <c r="L227" s="238"/>
      <c r="M227" s="236"/>
      <c r="N227" s="240" t="str">
        <f>IF(Acompanhamento4[[#This Row],[ID]]="","",VLOOKUP(Acompanhamento4[[#This Row],[ID]],Plano[],19,FALSE))</f>
        <v/>
      </c>
      <c r="O227" s="241"/>
      <c r="P227" s="241"/>
      <c r="Q227" s="242"/>
      <c r="R227" s="203"/>
      <c r="S227" s="203"/>
      <c r="T227" s="203"/>
      <c r="U227" s="243"/>
      <c r="V227" s="244"/>
    </row>
    <row r="228" spans="1:22" s="207" customFormat="1" ht="15" x14ac:dyDescent="0.2">
      <c r="A228" s="205">
        <v>212</v>
      </c>
      <c r="B228" s="201"/>
      <c r="C228" s="202" t="str">
        <f>IF(Acompanhamento4[[#This Row],[ID]]="","",VLOOKUP(Acompanhamento4[[#This Row],[ID]],Plano[],2,FALSE))</f>
        <v/>
      </c>
      <c r="D228" s="202" t="str">
        <f>IF(Acompanhamento4[[#This Row],[ID]]="","",VLOOKUP(Acompanhamento4[[#This Row],[ID]],Plano[],3,FALSE))</f>
        <v/>
      </c>
      <c r="E228" s="202" t="str">
        <f>IF(Acompanhamento4[[#This Row],[ID]]="","",VLOOKUP(Acompanhamento4[[#This Row],[ID]],Plano[],7,FALSE))</f>
        <v/>
      </c>
      <c r="F228" s="203" t="str">
        <f>IF(Acompanhamento4[[#This Row],[ID]]="","",VLOOKUP(Acompanhamento4[[#This Row],[ID]],Plano[],14,FALSE))</f>
        <v/>
      </c>
      <c r="G228" s="203" t="str">
        <f>IF(Acompanhamento4[[#This Row],[ID]]="","",VLOOKUP(Acompanhamento4[[#This Row],[ID]],Plano[],15,FALSE))</f>
        <v/>
      </c>
      <c r="H228" s="203" t="str">
        <f>IF(Acompanhamento4[[#This Row],[ID]]="","",VLOOKUP(Acompanhamento4[[#This Row],[ID]],Plano[],16,FALSE))</f>
        <v/>
      </c>
      <c r="I228" s="203" t="str">
        <f>IF(Acompanhamento4[[#This Row],[ID]]="","",VLOOKUP(Acompanhamento4[[#This Row],[ID]],Plano[],17,FALSE))</f>
        <v/>
      </c>
      <c r="J228" s="204" t="str">
        <f>IF(Acompanhamento4[[#This Row],[ID]]="","",VLOOKUP(Acompanhamento4[[#This Row],[ID]],Plano[],18,FALSE))</f>
        <v/>
      </c>
      <c r="K228" s="231"/>
      <c r="L228" s="238"/>
      <c r="M228" s="236"/>
      <c r="N228" s="240" t="str">
        <f>IF(Acompanhamento4[[#This Row],[ID]]="","",VLOOKUP(Acompanhamento4[[#This Row],[ID]],Plano[],19,FALSE))</f>
        <v/>
      </c>
      <c r="O228" s="241"/>
      <c r="P228" s="241"/>
      <c r="Q228" s="242"/>
      <c r="R228" s="203"/>
      <c r="S228" s="203"/>
      <c r="T228" s="203"/>
      <c r="U228" s="243"/>
      <c r="V228" s="244"/>
    </row>
    <row r="229" spans="1:22" s="207" customFormat="1" ht="15" x14ac:dyDescent="0.2">
      <c r="A229" s="200">
        <v>213</v>
      </c>
      <c r="B229" s="201"/>
      <c r="C229" s="202" t="str">
        <f>IF(Acompanhamento4[[#This Row],[ID]]="","",VLOOKUP(Acompanhamento4[[#This Row],[ID]],Plano[],2,FALSE))</f>
        <v/>
      </c>
      <c r="D229" s="202" t="str">
        <f>IF(Acompanhamento4[[#This Row],[ID]]="","",VLOOKUP(Acompanhamento4[[#This Row],[ID]],Plano[],3,FALSE))</f>
        <v/>
      </c>
      <c r="E229" s="202" t="str">
        <f>IF(Acompanhamento4[[#This Row],[ID]]="","",VLOOKUP(Acompanhamento4[[#This Row],[ID]],Plano[],7,FALSE))</f>
        <v/>
      </c>
      <c r="F229" s="203" t="str">
        <f>IF(Acompanhamento4[[#This Row],[ID]]="","",VLOOKUP(Acompanhamento4[[#This Row],[ID]],Plano[],14,FALSE))</f>
        <v/>
      </c>
      <c r="G229" s="203" t="str">
        <f>IF(Acompanhamento4[[#This Row],[ID]]="","",VLOOKUP(Acompanhamento4[[#This Row],[ID]],Plano[],15,FALSE))</f>
        <v/>
      </c>
      <c r="H229" s="203" t="str">
        <f>IF(Acompanhamento4[[#This Row],[ID]]="","",VLOOKUP(Acompanhamento4[[#This Row],[ID]],Plano[],16,FALSE))</f>
        <v/>
      </c>
      <c r="I229" s="203" t="str">
        <f>IF(Acompanhamento4[[#This Row],[ID]]="","",VLOOKUP(Acompanhamento4[[#This Row],[ID]],Plano[],17,FALSE))</f>
        <v/>
      </c>
      <c r="J229" s="204" t="str">
        <f>IF(Acompanhamento4[[#This Row],[ID]]="","",VLOOKUP(Acompanhamento4[[#This Row],[ID]],Plano[],18,FALSE))</f>
        <v/>
      </c>
      <c r="K229" s="231"/>
      <c r="L229" s="238"/>
      <c r="M229" s="236"/>
      <c r="N229" s="240" t="str">
        <f>IF(Acompanhamento4[[#This Row],[ID]]="","",VLOOKUP(Acompanhamento4[[#This Row],[ID]],Plano[],19,FALSE))</f>
        <v/>
      </c>
      <c r="O229" s="241"/>
      <c r="P229" s="241"/>
      <c r="Q229" s="242"/>
      <c r="R229" s="203"/>
      <c r="S229" s="203"/>
      <c r="T229" s="203"/>
      <c r="U229" s="243"/>
      <c r="V229" s="244"/>
    </row>
    <row r="230" spans="1:22" s="207" customFormat="1" ht="15" x14ac:dyDescent="0.2">
      <c r="A230" s="205">
        <v>214</v>
      </c>
      <c r="B230" s="201"/>
      <c r="C230" s="202" t="str">
        <f>IF(Acompanhamento4[[#This Row],[ID]]="","",VLOOKUP(Acompanhamento4[[#This Row],[ID]],Plano[],2,FALSE))</f>
        <v/>
      </c>
      <c r="D230" s="202" t="str">
        <f>IF(Acompanhamento4[[#This Row],[ID]]="","",VLOOKUP(Acompanhamento4[[#This Row],[ID]],Plano[],3,FALSE))</f>
        <v/>
      </c>
      <c r="E230" s="202" t="str">
        <f>IF(Acompanhamento4[[#This Row],[ID]]="","",VLOOKUP(Acompanhamento4[[#This Row],[ID]],Plano[],7,FALSE))</f>
        <v/>
      </c>
      <c r="F230" s="203" t="str">
        <f>IF(Acompanhamento4[[#This Row],[ID]]="","",VLOOKUP(Acompanhamento4[[#This Row],[ID]],Plano[],14,FALSE))</f>
        <v/>
      </c>
      <c r="G230" s="203" t="str">
        <f>IF(Acompanhamento4[[#This Row],[ID]]="","",VLOOKUP(Acompanhamento4[[#This Row],[ID]],Plano[],15,FALSE))</f>
        <v/>
      </c>
      <c r="H230" s="203" t="str">
        <f>IF(Acompanhamento4[[#This Row],[ID]]="","",VLOOKUP(Acompanhamento4[[#This Row],[ID]],Plano[],16,FALSE))</f>
        <v/>
      </c>
      <c r="I230" s="203" t="str">
        <f>IF(Acompanhamento4[[#This Row],[ID]]="","",VLOOKUP(Acompanhamento4[[#This Row],[ID]],Plano[],17,FALSE))</f>
        <v/>
      </c>
      <c r="J230" s="204" t="str">
        <f>IF(Acompanhamento4[[#This Row],[ID]]="","",VLOOKUP(Acompanhamento4[[#This Row],[ID]],Plano[],18,FALSE))</f>
        <v/>
      </c>
      <c r="K230" s="231"/>
      <c r="L230" s="238"/>
      <c r="M230" s="236"/>
      <c r="N230" s="240" t="str">
        <f>IF(Acompanhamento4[[#This Row],[ID]]="","",VLOOKUP(Acompanhamento4[[#This Row],[ID]],Plano[],19,FALSE))</f>
        <v/>
      </c>
      <c r="O230" s="241"/>
      <c r="P230" s="241"/>
      <c r="Q230" s="242"/>
      <c r="R230" s="203"/>
      <c r="S230" s="203"/>
      <c r="T230" s="203"/>
      <c r="U230" s="243"/>
      <c r="V230" s="244"/>
    </row>
    <row r="231" spans="1:22" s="207" customFormat="1" ht="15" x14ac:dyDescent="0.2">
      <c r="A231" s="200">
        <v>215</v>
      </c>
      <c r="B231" s="201"/>
      <c r="C231" s="202" t="str">
        <f>IF(Acompanhamento4[[#This Row],[ID]]="","",VLOOKUP(Acompanhamento4[[#This Row],[ID]],Plano[],2,FALSE))</f>
        <v/>
      </c>
      <c r="D231" s="202" t="str">
        <f>IF(Acompanhamento4[[#This Row],[ID]]="","",VLOOKUP(Acompanhamento4[[#This Row],[ID]],Plano[],3,FALSE))</f>
        <v/>
      </c>
      <c r="E231" s="202" t="str">
        <f>IF(Acompanhamento4[[#This Row],[ID]]="","",VLOOKUP(Acompanhamento4[[#This Row],[ID]],Plano[],7,FALSE))</f>
        <v/>
      </c>
      <c r="F231" s="203" t="str">
        <f>IF(Acompanhamento4[[#This Row],[ID]]="","",VLOOKUP(Acompanhamento4[[#This Row],[ID]],Plano[],14,FALSE))</f>
        <v/>
      </c>
      <c r="G231" s="203" t="str">
        <f>IF(Acompanhamento4[[#This Row],[ID]]="","",VLOOKUP(Acompanhamento4[[#This Row],[ID]],Plano[],15,FALSE))</f>
        <v/>
      </c>
      <c r="H231" s="203" t="str">
        <f>IF(Acompanhamento4[[#This Row],[ID]]="","",VLOOKUP(Acompanhamento4[[#This Row],[ID]],Plano[],16,FALSE))</f>
        <v/>
      </c>
      <c r="I231" s="203" t="str">
        <f>IF(Acompanhamento4[[#This Row],[ID]]="","",VLOOKUP(Acompanhamento4[[#This Row],[ID]],Plano[],17,FALSE))</f>
        <v/>
      </c>
      <c r="J231" s="204" t="str">
        <f>IF(Acompanhamento4[[#This Row],[ID]]="","",VLOOKUP(Acompanhamento4[[#This Row],[ID]],Plano[],18,FALSE))</f>
        <v/>
      </c>
      <c r="K231" s="231"/>
      <c r="L231" s="238"/>
      <c r="M231" s="236"/>
      <c r="N231" s="240" t="str">
        <f>IF(Acompanhamento4[[#This Row],[ID]]="","",VLOOKUP(Acompanhamento4[[#This Row],[ID]],Plano[],19,FALSE))</f>
        <v/>
      </c>
      <c r="O231" s="241"/>
      <c r="P231" s="241"/>
      <c r="Q231" s="242"/>
      <c r="R231" s="203"/>
      <c r="S231" s="203"/>
      <c r="T231" s="203"/>
      <c r="U231" s="243"/>
      <c r="V231" s="244"/>
    </row>
    <row r="232" spans="1:22" s="207" customFormat="1" ht="15" x14ac:dyDescent="0.2">
      <c r="A232" s="205">
        <v>216</v>
      </c>
      <c r="B232" s="201"/>
      <c r="C232" s="202" t="str">
        <f>IF(Acompanhamento4[[#This Row],[ID]]="","",VLOOKUP(Acompanhamento4[[#This Row],[ID]],Plano[],2,FALSE))</f>
        <v/>
      </c>
      <c r="D232" s="202" t="str">
        <f>IF(Acompanhamento4[[#This Row],[ID]]="","",VLOOKUP(Acompanhamento4[[#This Row],[ID]],Plano[],3,FALSE))</f>
        <v/>
      </c>
      <c r="E232" s="202" t="str">
        <f>IF(Acompanhamento4[[#This Row],[ID]]="","",VLOOKUP(Acompanhamento4[[#This Row],[ID]],Plano[],7,FALSE))</f>
        <v/>
      </c>
      <c r="F232" s="203" t="str">
        <f>IF(Acompanhamento4[[#This Row],[ID]]="","",VLOOKUP(Acompanhamento4[[#This Row],[ID]],Plano[],14,FALSE))</f>
        <v/>
      </c>
      <c r="G232" s="203" t="str">
        <f>IF(Acompanhamento4[[#This Row],[ID]]="","",VLOOKUP(Acompanhamento4[[#This Row],[ID]],Plano[],15,FALSE))</f>
        <v/>
      </c>
      <c r="H232" s="203" t="str">
        <f>IF(Acompanhamento4[[#This Row],[ID]]="","",VLOOKUP(Acompanhamento4[[#This Row],[ID]],Plano[],16,FALSE))</f>
        <v/>
      </c>
      <c r="I232" s="203" t="str">
        <f>IF(Acompanhamento4[[#This Row],[ID]]="","",VLOOKUP(Acompanhamento4[[#This Row],[ID]],Plano[],17,FALSE))</f>
        <v/>
      </c>
      <c r="J232" s="204" t="str">
        <f>IF(Acompanhamento4[[#This Row],[ID]]="","",VLOOKUP(Acompanhamento4[[#This Row],[ID]],Plano[],18,FALSE))</f>
        <v/>
      </c>
      <c r="K232" s="231"/>
      <c r="L232" s="238"/>
      <c r="M232" s="236"/>
      <c r="N232" s="240" t="str">
        <f>IF(Acompanhamento4[[#This Row],[ID]]="","",VLOOKUP(Acompanhamento4[[#This Row],[ID]],Plano[],19,FALSE))</f>
        <v/>
      </c>
      <c r="O232" s="241"/>
      <c r="P232" s="241"/>
      <c r="Q232" s="242"/>
      <c r="R232" s="203"/>
      <c r="S232" s="203"/>
      <c r="T232" s="203"/>
      <c r="U232" s="243"/>
      <c r="V232" s="244"/>
    </row>
    <row r="233" spans="1:22" s="207" customFormat="1" ht="15" x14ac:dyDescent="0.2">
      <c r="A233" s="200">
        <v>217</v>
      </c>
      <c r="B233" s="201"/>
      <c r="C233" s="202" t="str">
        <f>IF(Acompanhamento4[[#This Row],[ID]]="","",VLOOKUP(Acompanhamento4[[#This Row],[ID]],Plano[],2,FALSE))</f>
        <v/>
      </c>
      <c r="D233" s="202" t="str">
        <f>IF(Acompanhamento4[[#This Row],[ID]]="","",VLOOKUP(Acompanhamento4[[#This Row],[ID]],Plano[],3,FALSE))</f>
        <v/>
      </c>
      <c r="E233" s="202" t="str">
        <f>IF(Acompanhamento4[[#This Row],[ID]]="","",VLOOKUP(Acompanhamento4[[#This Row],[ID]],Plano[],7,FALSE))</f>
        <v/>
      </c>
      <c r="F233" s="203" t="str">
        <f>IF(Acompanhamento4[[#This Row],[ID]]="","",VLOOKUP(Acompanhamento4[[#This Row],[ID]],Plano[],14,FALSE))</f>
        <v/>
      </c>
      <c r="G233" s="203" t="str">
        <f>IF(Acompanhamento4[[#This Row],[ID]]="","",VLOOKUP(Acompanhamento4[[#This Row],[ID]],Plano[],15,FALSE))</f>
        <v/>
      </c>
      <c r="H233" s="203" t="str">
        <f>IF(Acompanhamento4[[#This Row],[ID]]="","",VLOOKUP(Acompanhamento4[[#This Row],[ID]],Plano[],16,FALSE))</f>
        <v/>
      </c>
      <c r="I233" s="203" t="str">
        <f>IF(Acompanhamento4[[#This Row],[ID]]="","",VLOOKUP(Acompanhamento4[[#This Row],[ID]],Plano[],17,FALSE))</f>
        <v/>
      </c>
      <c r="J233" s="204" t="str">
        <f>IF(Acompanhamento4[[#This Row],[ID]]="","",VLOOKUP(Acompanhamento4[[#This Row],[ID]],Plano[],18,FALSE))</f>
        <v/>
      </c>
      <c r="K233" s="231"/>
      <c r="L233" s="238"/>
      <c r="M233" s="236"/>
      <c r="N233" s="240" t="str">
        <f>IF(Acompanhamento4[[#This Row],[ID]]="","",VLOOKUP(Acompanhamento4[[#This Row],[ID]],Plano[],19,FALSE))</f>
        <v/>
      </c>
      <c r="O233" s="241"/>
      <c r="P233" s="241"/>
      <c r="Q233" s="242"/>
      <c r="R233" s="203"/>
      <c r="S233" s="203"/>
      <c r="T233" s="203"/>
      <c r="U233" s="243"/>
      <c r="V233" s="244"/>
    </row>
    <row r="234" spans="1:22" s="207" customFormat="1" ht="15" x14ac:dyDescent="0.2">
      <c r="A234" s="205">
        <v>218</v>
      </c>
      <c r="B234" s="201"/>
      <c r="C234" s="202" t="str">
        <f>IF(Acompanhamento4[[#This Row],[ID]]="","",VLOOKUP(Acompanhamento4[[#This Row],[ID]],Plano[],2,FALSE))</f>
        <v/>
      </c>
      <c r="D234" s="202" t="str">
        <f>IF(Acompanhamento4[[#This Row],[ID]]="","",VLOOKUP(Acompanhamento4[[#This Row],[ID]],Plano[],3,FALSE))</f>
        <v/>
      </c>
      <c r="E234" s="202" t="str">
        <f>IF(Acompanhamento4[[#This Row],[ID]]="","",VLOOKUP(Acompanhamento4[[#This Row],[ID]],Plano[],7,FALSE))</f>
        <v/>
      </c>
      <c r="F234" s="203" t="str">
        <f>IF(Acompanhamento4[[#This Row],[ID]]="","",VLOOKUP(Acompanhamento4[[#This Row],[ID]],Plano[],14,FALSE))</f>
        <v/>
      </c>
      <c r="G234" s="203" t="str">
        <f>IF(Acompanhamento4[[#This Row],[ID]]="","",VLOOKUP(Acompanhamento4[[#This Row],[ID]],Plano[],15,FALSE))</f>
        <v/>
      </c>
      <c r="H234" s="203" t="str">
        <f>IF(Acompanhamento4[[#This Row],[ID]]="","",VLOOKUP(Acompanhamento4[[#This Row],[ID]],Plano[],16,FALSE))</f>
        <v/>
      </c>
      <c r="I234" s="203" t="str">
        <f>IF(Acompanhamento4[[#This Row],[ID]]="","",VLOOKUP(Acompanhamento4[[#This Row],[ID]],Plano[],17,FALSE))</f>
        <v/>
      </c>
      <c r="J234" s="204" t="str">
        <f>IF(Acompanhamento4[[#This Row],[ID]]="","",VLOOKUP(Acompanhamento4[[#This Row],[ID]],Plano[],18,FALSE))</f>
        <v/>
      </c>
      <c r="K234" s="231"/>
      <c r="L234" s="238"/>
      <c r="M234" s="236"/>
      <c r="N234" s="240" t="str">
        <f>IF(Acompanhamento4[[#This Row],[ID]]="","",VLOOKUP(Acompanhamento4[[#This Row],[ID]],Plano[],19,FALSE))</f>
        <v/>
      </c>
      <c r="O234" s="241"/>
      <c r="P234" s="241"/>
      <c r="Q234" s="242"/>
      <c r="R234" s="203"/>
      <c r="S234" s="203"/>
      <c r="T234" s="203"/>
      <c r="U234" s="243"/>
      <c r="V234" s="244"/>
    </row>
    <row r="235" spans="1:22" s="207" customFormat="1" ht="15" x14ac:dyDescent="0.2">
      <c r="A235" s="200">
        <v>219</v>
      </c>
      <c r="B235" s="201"/>
      <c r="C235" s="202" t="str">
        <f>IF(Acompanhamento4[[#This Row],[ID]]="","",VLOOKUP(Acompanhamento4[[#This Row],[ID]],Plano[],2,FALSE))</f>
        <v/>
      </c>
      <c r="D235" s="202" t="str">
        <f>IF(Acompanhamento4[[#This Row],[ID]]="","",VLOOKUP(Acompanhamento4[[#This Row],[ID]],Plano[],3,FALSE))</f>
        <v/>
      </c>
      <c r="E235" s="202" t="str">
        <f>IF(Acompanhamento4[[#This Row],[ID]]="","",VLOOKUP(Acompanhamento4[[#This Row],[ID]],Plano[],7,FALSE))</f>
        <v/>
      </c>
      <c r="F235" s="203" t="str">
        <f>IF(Acompanhamento4[[#This Row],[ID]]="","",VLOOKUP(Acompanhamento4[[#This Row],[ID]],Plano[],14,FALSE))</f>
        <v/>
      </c>
      <c r="G235" s="203" t="str">
        <f>IF(Acompanhamento4[[#This Row],[ID]]="","",VLOOKUP(Acompanhamento4[[#This Row],[ID]],Plano[],15,FALSE))</f>
        <v/>
      </c>
      <c r="H235" s="203" t="str">
        <f>IF(Acompanhamento4[[#This Row],[ID]]="","",VLOOKUP(Acompanhamento4[[#This Row],[ID]],Plano[],16,FALSE))</f>
        <v/>
      </c>
      <c r="I235" s="203" t="str">
        <f>IF(Acompanhamento4[[#This Row],[ID]]="","",VLOOKUP(Acompanhamento4[[#This Row],[ID]],Plano[],17,FALSE))</f>
        <v/>
      </c>
      <c r="J235" s="204" t="str">
        <f>IF(Acompanhamento4[[#This Row],[ID]]="","",VLOOKUP(Acompanhamento4[[#This Row],[ID]],Plano[],18,FALSE))</f>
        <v/>
      </c>
      <c r="K235" s="231"/>
      <c r="L235" s="238"/>
      <c r="M235" s="236"/>
      <c r="N235" s="240" t="str">
        <f>IF(Acompanhamento4[[#This Row],[ID]]="","",VLOOKUP(Acompanhamento4[[#This Row],[ID]],Plano[],19,FALSE))</f>
        <v/>
      </c>
      <c r="O235" s="241"/>
      <c r="P235" s="241"/>
      <c r="Q235" s="242"/>
      <c r="R235" s="203"/>
      <c r="S235" s="203"/>
      <c r="T235" s="203"/>
      <c r="U235" s="243"/>
      <c r="V235" s="244"/>
    </row>
    <row r="236" spans="1:22" s="207" customFormat="1" ht="15" x14ac:dyDescent="0.2">
      <c r="A236" s="205">
        <v>220</v>
      </c>
      <c r="B236" s="201"/>
      <c r="C236" s="202" t="str">
        <f>IF(Acompanhamento4[[#This Row],[ID]]="","",VLOOKUP(Acompanhamento4[[#This Row],[ID]],Plano[],2,FALSE))</f>
        <v/>
      </c>
      <c r="D236" s="202" t="str">
        <f>IF(Acompanhamento4[[#This Row],[ID]]="","",VLOOKUP(Acompanhamento4[[#This Row],[ID]],Plano[],3,FALSE))</f>
        <v/>
      </c>
      <c r="E236" s="202" t="str">
        <f>IF(Acompanhamento4[[#This Row],[ID]]="","",VLOOKUP(Acompanhamento4[[#This Row],[ID]],Plano[],7,FALSE))</f>
        <v/>
      </c>
      <c r="F236" s="203" t="str">
        <f>IF(Acompanhamento4[[#This Row],[ID]]="","",VLOOKUP(Acompanhamento4[[#This Row],[ID]],Plano[],14,FALSE))</f>
        <v/>
      </c>
      <c r="G236" s="203" t="str">
        <f>IF(Acompanhamento4[[#This Row],[ID]]="","",VLOOKUP(Acompanhamento4[[#This Row],[ID]],Plano[],15,FALSE))</f>
        <v/>
      </c>
      <c r="H236" s="203" t="str">
        <f>IF(Acompanhamento4[[#This Row],[ID]]="","",VLOOKUP(Acompanhamento4[[#This Row],[ID]],Plano[],16,FALSE))</f>
        <v/>
      </c>
      <c r="I236" s="203" t="str">
        <f>IF(Acompanhamento4[[#This Row],[ID]]="","",VLOOKUP(Acompanhamento4[[#This Row],[ID]],Plano[],17,FALSE))</f>
        <v/>
      </c>
      <c r="J236" s="204" t="str">
        <f>IF(Acompanhamento4[[#This Row],[ID]]="","",VLOOKUP(Acompanhamento4[[#This Row],[ID]],Plano[],18,FALSE))</f>
        <v/>
      </c>
      <c r="K236" s="231"/>
      <c r="L236" s="238"/>
      <c r="M236" s="236"/>
      <c r="N236" s="240" t="str">
        <f>IF(Acompanhamento4[[#This Row],[ID]]="","",VLOOKUP(Acompanhamento4[[#This Row],[ID]],Plano[],19,FALSE))</f>
        <v/>
      </c>
      <c r="O236" s="241"/>
      <c r="P236" s="241"/>
      <c r="Q236" s="242"/>
      <c r="R236" s="203"/>
      <c r="S236" s="203"/>
      <c r="T236" s="203"/>
      <c r="U236" s="243"/>
      <c r="V236" s="244"/>
    </row>
    <row r="237" spans="1:22" s="207" customFormat="1" ht="15" x14ac:dyDescent="0.2">
      <c r="A237" s="200">
        <v>221</v>
      </c>
      <c r="B237" s="201"/>
      <c r="C237" s="202" t="str">
        <f>IF(Acompanhamento4[[#This Row],[ID]]="","",VLOOKUP(Acompanhamento4[[#This Row],[ID]],Plano[],2,FALSE))</f>
        <v/>
      </c>
      <c r="D237" s="202" t="str">
        <f>IF(Acompanhamento4[[#This Row],[ID]]="","",VLOOKUP(Acompanhamento4[[#This Row],[ID]],Plano[],3,FALSE))</f>
        <v/>
      </c>
      <c r="E237" s="202" t="str">
        <f>IF(Acompanhamento4[[#This Row],[ID]]="","",VLOOKUP(Acompanhamento4[[#This Row],[ID]],Plano[],7,FALSE))</f>
        <v/>
      </c>
      <c r="F237" s="203" t="str">
        <f>IF(Acompanhamento4[[#This Row],[ID]]="","",VLOOKUP(Acompanhamento4[[#This Row],[ID]],Plano[],14,FALSE))</f>
        <v/>
      </c>
      <c r="G237" s="203" t="str">
        <f>IF(Acompanhamento4[[#This Row],[ID]]="","",VLOOKUP(Acompanhamento4[[#This Row],[ID]],Plano[],15,FALSE))</f>
        <v/>
      </c>
      <c r="H237" s="203" t="str">
        <f>IF(Acompanhamento4[[#This Row],[ID]]="","",VLOOKUP(Acompanhamento4[[#This Row],[ID]],Plano[],16,FALSE))</f>
        <v/>
      </c>
      <c r="I237" s="203" t="str">
        <f>IF(Acompanhamento4[[#This Row],[ID]]="","",VLOOKUP(Acompanhamento4[[#This Row],[ID]],Plano[],17,FALSE))</f>
        <v/>
      </c>
      <c r="J237" s="204" t="str">
        <f>IF(Acompanhamento4[[#This Row],[ID]]="","",VLOOKUP(Acompanhamento4[[#This Row],[ID]],Plano[],18,FALSE))</f>
        <v/>
      </c>
      <c r="K237" s="231"/>
      <c r="L237" s="238"/>
      <c r="M237" s="236"/>
      <c r="N237" s="240" t="str">
        <f>IF(Acompanhamento4[[#This Row],[ID]]="","",VLOOKUP(Acompanhamento4[[#This Row],[ID]],Plano[],19,FALSE))</f>
        <v/>
      </c>
      <c r="O237" s="241"/>
      <c r="P237" s="241"/>
      <c r="Q237" s="242"/>
      <c r="R237" s="203"/>
      <c r="S237" s="203"/>
      <c r="T237" s="203"/>
      <c r="U237" s="243"/>
      <c r="V237" s="244"/>
    </row>
    <row r="238" spans="1:22" s="207" customFormat="1" ht="15" x14ac:dyDescent="0.2">
      <c r="A238" s="205">
        <v>222</v>
      </c>
      <c r="B238" s="201"/>
      <c r="C238" s="202" t="str">
        <f>IF(Acompanhamento4[[#This Row],[ID]]="","",VLOOKUP(Acompanhamento4[[#This Row],[ID]],Plano[],2,FALSE))</f>
        <v/>
      </c>
      <c r="D238" s="202" t="str">
        <f>IF(Acompanhamento4[[#This Row],[ID]]="","",VLOOKUP(Acompanhamento4[[#This Row],[ID]],Plano[],3,FALSE))</f>
        <v/>
      </c>
      <c r="E238" s="202" t="str">
        <f>IF(Acompanhamento4[[#This Row],[ID]]="","",VLOOKUP(Acompanhamento4[[#This Row],[ID]],Plano[],7,FALSE))</f>
        <v/>
      </c>
      <c r="F238" s="203" t="str">
        <f>IF(Acompanhamento4[[#This Row],[ID]]="","",VLOOKUP(Acompanhamento4[[#This Row],[ID]],Plano[],14,FALSE))</f>
        <v/>
      </c>
      <c r="G238" s="203" t="str">
        <f>IF(Acompanhamento4[[#This Row],[ID]]="","",VLOOKUP(Acompanhamento4[[#This Row],[ID]],Plano[],15,FALSE))</f>
        <v/>
      </c>
      <c r="H238" s="203" t="str">
        <f>IF(Acompanhamento4[[#This Row],[ID]]="","",VLOOKUP(Acompanhamento4[[#This Row],[ID]],Plano[],16,FALSE))</f>
        <v/>
      </c>
      <c r="I238" s="203" t="str">
        <f>IF(Acompanhamento4[[#This Row],[ID]]="","",VLOOKUP(Acompanhamento4[[#This Row],[ID]],Plano[],17,FALSE))</f>
        <v/>
      </c>
      <c r="J238" s="204" t="str">
        <f>IF(Acompanhamento4[[#This Row],[ID]]="","",VLOOKUP(Acompanhamento4[[#This Row],[ID]],Plano[],18,FALSE))</f>
        <v/>
      </c>
      <c r="K238" s="231"/>
      <c r="L238" s="238"/>
      <c r="M238" s="236"/>
      <c r="N238" s="240" t="str">
        <f>IF(Acompanhamento4[[#This Row],[ID]]="","",VLOOKUP(Acompanhamento4[[#This Row],[ID]],Plano[],19,FALSE))</f>
        <v/>
      </c>
      <c r="O238" s="241"/>
      <c r="P238" s="241"/>
      <c r="Q238" s="242"/>
      <c r="R238" s="203"/>
      <c r="S238" s="203"/>
      <c r="T238" s="203"/>
      <c r="U238" s="243"/>
      <c r="V238" s="244"/>
    </row>
    <row r="239" spans="1:22" s="207" customFormat="1" ht="15" x14ac:dyDescent="0.2">
      <c r="A239" s="200">
        <v>223</v>
      </c>
      <c r="B239" s="201"/>
      <c r="C239" s="202" t="str">
        <f>IF(Acompanhamento4[[#This Row],[ID]]="","",VLOOKUP(Acompanhamento4[[#This Row],[ID]],Plano[],2,FALSE))</f>
        <v/>
      </c>
      <c r="D239" s="202" t="str">
        <f>IF(Acompanhamento4[[#This Row],[ID]]="","",VLOOKUP(Acompanhamento4[[#This Row],[ID]],Plano[],3,FALSE))</f>
        <v/>
      </c>
      <c r="E239" s="202" t="str">
        <f>IF(Acompanhamento4[[#This Row],[ID]]="","",VLOOKUP(Acompanhamento4[[#This Row],[ID]],Plano[],7,FALSE))</f>
        <v/>
      </c>
      <c r="F239" s="203" t="str">
        <f>IF(Acompanhamento4[[#This Row],[ID]]="","",VLOOKUP(Acompanhamento4[[#This Row],[ID]],Plano[],14,FALSE))</f>
        <v/>
      </c>
      <c r="G239" s="203" t="str">
        <f>IF(Acompanhamento4[[#This Row],[ID]]="","",VLOOKUP(Acompanhamento4[[#This Row],[ID]],Plano[],15,FALSE))</f>
        <v/>
      </c>
      <c r="H239" s="203" t="str">
        <f>IF(Acompanhamento4[[#This Row],[ID]]="","",VLOOKUP(Acompanhamento4[[#This Row],[ID]],Plano[],16,FALSE))</f>
        <v/>
      </c>
      <c r="I239" s="203" t="str">
        <f>IF(Acompanhamento4[[#This Row],[ID]]="","",VLOOKUP(Acompanhamento4[[#This Row],[ID]],Plano[],17,FALSE))</f>
        <v/>
      </c>
      <c r="J239" s="204" t="str">
        <f>IF(Acompanhamento4[[#This Row],[ID]]="","",VLOOKUP(Acompanhamento4[[#This Row],[ID]],Plano[],18,FALSE))</f>
        <v/>
      </c>
      <c r="K239" s="231"/>
      <c r="L239" s="238"/>
      <c r="M239" s="236"/>
      <c r="N239" s="240" t="str">
        <f>IF(Acompanhamento4[[#This Row],[ID]]="","",VLOOKUP(Acompanhamento4[[#This Row],[ID]],Plano[],19,FALSE))</f>
        <v/>
      </c>
      <c r="O239" s="241"/>
      <c r="P239" s="241"/>
      <c r="Q239" s="242"/>
      <c r="R239" s="203"/>
      <c r="S239" s="203"/>
      <c r="T239" s="203"/>
      <c r="U239" s="243"/>
      <c r="V239" s="244"/>
    </row>
    <row r="240" spans="1:22" s="207" customFormat="1" ht="15" x14ac:dyDescent="0.2">
      <c r="A240" s="205">
        <v>224</v>
      </c>
      <c r="B240" s="201"/>
      <c r="C240" s="202" t="str">
        <f>IF(Acompanhamento4[[#This Row],[ID]]="","",VLOOKUP(Acompanhamento4[[#This Row],[ID]],Plano[],2,FALSE))</f>
        <v/>
      </c>
      <c r="D240" s="202" t="str">
        <f>IF(Acompanhamento4[[#This Row],[ID]]="","",VLOOKUP(Acompanhamento4[[#This Row],[ID]],Plano[],3,FALSE))</f>
        <v/>
      </c>
      <c r="E240" s="202" t="str">
        <f>IF(Acompanhamento4[[#This Row],[ID]]="","",VLOOKUP(Acompanhamento4[[#This Row],[ID]],Plano[],7,FALSE))</f>
        <v/>
      </c>
      <c r="F240" s="203" t="str">
        <f>IF(Acompanhamento4[[#This Row],[ID]]="","",VLOOKUP(Acompanhamento4[[#This Row],[ID]],Plano[],14,FALSE))</f>
        <v/>
      </c>
      <c r="G240" s="203" t="str">
        <f>IF(Acompanhamento4[[#This Row],[ID]]="","",VLOOKUP(Acompanhamento4[[#This Row],[ID]],Plano[],15,FALSE))</f>
        <v/>
      </c>
      <c r="H240" s="203" t="str">
        <f>IF(Acompanhamento4[[#This Row],[ID]]="","",VLOOKUP(Acompanhamento4[[#This Row],[ID]],Plano[],16,FALSE))</f>
        <v/>
      </c>
      <c r="I240" s="203" t="str">
        <f>IF(Acompanhamento4[[#This Row],[ID]]="","",VLOOKUP(Acompanhamento4[[#This Row],[ID]],Plano[],17,FALSE))</f>
        <v/>
      </c>
      <c r="J240" s="204" t="str">
        <f>IF(Acompanhamento4[[#This Row],[ID]]="","",VLOOKUP(Acompanhamento4[[#This Row],[ID]],Plano[],18,FALSE))</f>
        <v/>
      </c>
      <c r="K240" s="231"/>
      <c r="L240" s="238"/>
      <c r="M240" s="236"/>
      <c r="N240" s="240" t="str">
        <f>IF(Acompanhamento4[[#This Row],[ID]]="","",VLOOKUP(Acompanhamento4[[#This Row],[ID]],Plano[],19,FALSE))</f>
        <v/>
      </c>
      <c r="O240" s="241"/>
      <c r="P240" s="241"/>
      <c r="Q240" s="242"/>
      <c r="R240" s="203"/>
      <c r="S240" s="203"/>
      <c r="T240" s="203"/>
      <c r="U240" s="243"/>
      <c r="V240" s="244"/>
    </row>
    <row r="241" spans="1:22" s="207" customFormat="1" ht="15" x14ac:dyDescent="0.2">
      <c r="A241" s="200">
        <v>225</v>
      </c>
      <c r="B241" s="201"/>
      <c r="C241" s="202" t="str">
        <f>IF(Acompanhamento4[[#This Row],[ID]]="","",VLOOKUP(Acompanhamento4[[#This Row],[ID]],Plano[],2,FALSE))</f>
        <v/>
      </c>
      <c r="D241" s="202" t="str">
        <f>IF(Acompanhamento4[[#This Row],[ID]]="","",VLOOKUP(Acompanhamento4[[#This Row],[ID]],Plano[],3,FALSE))</f>
        <v/>
      </c>
      <c r="E241" s="202" t="str">
        <f>IF(Acompanhamento4[[#This Row],[ID]]="","",VLOOKUP(Acompanhamento4[[#This Row],[ID]],Plano[],7,FALSE))</f>
        <v/>
      </c>
      <c r="F241" s="203" t="str">
        <f>IF(Acompanhamento4[[#This Row],[ID]]="","",VLOOKUP(Acompanhamento4[[#This Row],[ID]],Plano[],14,FALSE))</f>
        <v/>
      </c>
      <c r="G241" s="203" t="str">
        <f>IF(Acompanhamento4[[#This Row],[ID]]="","",VLOOKUP(Acompanhamento4[[#This Row],[ID]],Plano[],15,FALSE))</f>
        <v/>
      </c>
      <c r="H241" s="203" t="str">
        <f>IF(Acompanhamento4[[#This Row],[ID]]="","",VLOOKUP(Acompanhamento4[[#This Row],[ID]],Plano[],16,FALSE))</f>
        <v/>
      </c>
      <c r="I241" s="203" t="str">
        <f>IF(Acompanhamento4[[#This Row],[ID]]="","",VLOOKUP(Acompanhamento4[[#This Row],[ID]],Plano[],17,FALSE))</f>
        <v/>
      </c>
      <c r="J241" s="204" t="str">
        <f>IF(Acompanhamento4[[#This Row],[ID]]="","",VLOOKUP(Acompanhamento4[[#This Row],[ID]],Plano[],18,FALSE))</f>
        <v/>
      </c>
      <c r="K241" s="231"/>
      <c r="L241" s="238"/>
      <c r="M241" s="236"/>
      <c r="N241" s="240" t="str">
        <f>IF(Acompanhamento4[[#This Row],[ID]]="","",VLOOKUP(Acompanhamento4[[#This Row],[ID]],Plano[],19,FALSE))</f>
        <v/>
      </c>
      <c r="O241" s="241"/>
      <c r="P241" s="241"/>
      <c r="Q241" s="242"/>
      <c r="R241" s="203"/>
      <c r="S241" s="203"/>
      <c r="T241" s="203"/>
      <c r="U241" s="243"/>
      <c r="V241" s="244"/>
    </row>
    <row r="242" spans="1:22" s="207" customFormat="1" ht="15" x14ac:dyDescent="0.2">
      <c r="A242" s="205">
        <v>226</v>
      </c>
      <c r="B242" s="201"/>
      <c r="C242" s="202" t="str">
        <f>IF(Acompanhamento4[[#This Row],[ID]]="","",VLOOKUP(Acompanhamento4[[#This Row],[ID]],Plano[],2,FALSE))</f>
        <v/>
      </c>
      <c r="D242" s="202" t="str">
        <f>IF(Acompanhamento4[[#This Row],[ID]]="","",VLOOKUP(Acompanhamento4[[#This Row],[ID]],Plano[],3,FALSE))</f>
        <v/>
      </c>
      <c r="E242" s="202" t="str">
        <f>IF(Acompanhamento4[[#This Row],[ID]]="","",VLOOKUP(Acompanhamento4[[#This Row],[ID]],Plano[],7,FALSE))</f>
        <v/>
      </c>
      <c r="F242" s="203" t="str">
        <f>IF(Acompanhamento4[[#This Row],[ID]]="","",VLOOKUP(Acompanhamento4[[#This Row],[ID]],Plano[],14,FALSE))</f>
        <v/>
      </c>
      <c r="G242" s="203" t="str">
        <f>IF(Acompanhamento4[[#This Row],[ID]]="","",VLOOKUP(Acompanhamento4[[#This Row],[ID]],Plano[],15,FALSE))</f>
        <v/>
      </c>
      <c r="H242" s="203" t="str">
        <f>IF(Acompanhamento4[[#This Row],[ID]]="","",VLOOKUP(Acompanhamento4[[#This Row],[ID]],Plano[],16,FALSE))</f>
        <v/>
      </c>
      <c r="I242" s="203" t="str">
        <f>IF(Acompanhamento4[[#This Row],[ID]]="","",VLOOKUP(Acompanhamento4[[#This Row],[ID]],Plano[],17,FALSE))</f>
        <v/>
      </c>
      <c r="J242" s="204" t="str">
        <f>IF(Acompanhamento4[[#This Row],[ID]]="","",VLOOKUP(Acompanhamento4[[#This Row],[ID]],Plano[],18,FALSE))</f>
        <v/>
      </c>
      <c r="K242" s="231"/>
      <c r="L242" s="238"/>
      <c r="M242" s="236"/>
      <c r="N242" s="240" t="str">
        <f>IF(Acompanhamento4[[#This Row],[ID]]="","",VLOOKUP(Acompanhamento4[[#This Row],[ID]],Plano[],19,FALSE))</f>
        <v/>
      </c>
      <c r="O242" s="241"/>
      <c r="P242" s="241"/>
      <c r="Q242" s="242"/>
      <c r="R242" s="203"/>
      <c r="S242" s="203"/>
      <c r="T242" s="203"/>
      <c r="U242" s="243"/>
      <c r="V242" s="244"/>
    </row>
    <row r="243" spans="1:22" s="207" customFormat="1" ht="15" x14ac:dyDescent="0.2">
      <c r="A243" s="200">
        <v>227</v>
      </c>
      <c r="B243" s="201"/>
      <c r="C243" s="202" t="str">
        <f>IF(Acompanhamento4[[#This Row],[ID]]="","",VLOOKUP(Acompanhamento4[[#This Row],[ID]],Plano[],2,FALSE))</f>
        <v/>
      </c>
      <c r="D243" s="202" t="str">
        <f>IF(Acompanhamento4[[#This Row],[ID]]="","",VLOOKUP(Acompanhamento4[[#This Row],[ID]],Plano[],3,FALSE))</f>
        <v/>
      </c>
      <c r="E243" s="202" t="str">
        <f>IF(Acompanhamento4[[#This Row],[ID]]="","",VLOOKUP(Acompanhamento4[[#This Row],[ID]],Plano[],7,FALSE))</f>
        <v/>
      </c>
      <c r="F243" s="203" t="str">
        <f>IF(Acompanhamento4[[#This Row],[ID]]="","",VLOOKUP(Acompanhamento4[[#This Row],[ID]],Plano[],14,FALSE))</f>
        <v/>
      </c>
      <c r="G243" s="203" t="str">
        <f>IF(Acompanhamento4[[#This Row],[ID]]="","",VLOOKUP(Acompanhamento4[[#This Row],[ID]],Plano[],15,FALSE))</f>
        <v/>
      </c>
      <c r="H243" s="203" t="str">
        <f>IF(Acompanhamento4[[#This Row],[ID]]="","",VLOOKUP(Acompanhamento4[[#This Row],[ID]],Plano[],16,FALSE))</f>
        <v/>
      </c>
      <c r="I243" s="203" t="str">
        <f>IF(Acompanhamento4[[#This Row],[ID]]="","",VLOOKUP(Acompanhamento4[[#This Row],[ID]],Plano[],17,FALSE))</f>
        <v/>
      </c>
      <c r="J243" s="204" t="str">
        <f>IF(Acompanhamento4[[#This Row],[ID]]="","",VLOOKUP(Acompanhamento4[[#This Row],[ID]],Plano[],18,FALSE))</f>
        <v/>
      </c>
      <c r="K243" s="231"/>
      <c r="L243" s="238"/>
      <c r="M243" s="236"/>
      <c r="N243" s="240" t="str">
        <f>IF(Acompanhamento4[[#This Row],[ID]]="","",VLOOKUP(Acompanhamento4[[#This Row],[ID]],Plano[],19,FALSE))</f>
        <v/>
      </c>
      <c r="O243" s="241"/>
      <c r="P243" s="241"/>
      <c r="Q243" s="242"/>
      <c r="R243" s="203"/>
      <c r="S243" s="203"/>
      <c r="T243" s="203"/>
      <c r="U243" s="243"/>
      <c r="V243" s="244"/>
    </row>
    <row r="244" spans="1:22" s="207" customFormat="1" ht="15" x14ac:dyDescent="0.2">
      <c r="A244" s="205">
        <v>228</v>
      </c>
      <c r="B244" s="201"/>
      <c r="C244" s="202" t="str">
        <f>IF(Acompanhamento4[[#This Row],[ID]]="","",VLOOKUP(Acompanhamento4[[#This Row],[ID]],Plano[],2,FALSE))</f>
        <v/>
      </c>
      <c r="D244" s="202" t="str">
        <f>IF(Acompanhamento4[[#This Row],[ID]]="","",VLOOKUP(Acompanhamento4[[#This Row],[ID]],Plano[],3,FALSE))</f>
        <v/>
      </c>
      <c r="E244" s="202" t="str">
        <f>IF(Acompanhamento4[[#This Row],[ID]]="","",VLOOKUP(Acompanhamento4[[#This Row],[ID]],Plano[],7,FALSE))</f>
        <v/>
      </c>
      <c r="F244" s="203" t="str">
        <f>IF(Acompanhamento4[[#This Row],[ID]]="","",VLOOKUP(Acompanhamento4[[#This Row],[ID]],Plano[],14,FALSE))</f>
        <v/>
      </c>
      <c r="G244" s="203" t="str">
        <f>IF(Acompanhamento4[[#This Row],[ID]]="","",VLOOKUP(Acompanhamento4[[#This Row],[ID]],Plano[],15,FALSE))</f>
        <v/>
      </c>
      <c r="H244" s="203" t="str">
        <f>IF(Acompanhamento4[[#This Row],[ID]]="","",VLOOKUP(Acompanhamento4[[#This Row],[ID]],Plano[],16,FALSE))</f>
        <v/>
      </c>
      <c r="I244" s="203" t="str">
        <f>IF(Acompanhamento4[[#This Row],[ID]]="","",VLOOKUP(Acompanhamento4[[#This Row],[ID]],Plano[],17,FALSE))</f>
        <v/>
      </c>
      <c r="J244" s="204" t="str">
        <f>IF(Acompanhamento4[[#This Row],[ID]]="","",VLOOKUP(Acompanhamento4[[#This Row],[ID]],Plano[],18,FALSE))</f>
        <v/>
      </c>
      <c r="K244" s="231"/>
      <c r="L244" s="238"/>
      <c r="M244" s="236"/>
      <c r="N244" s="240" t="str">
        <f>IF(Acompanhamento4[[#This Row],[ID]]="","",VLOOKUP(Acompanhamento4[[#This Row],[ID]],Plano[],19,FALSE))</f>
        <v/>
      </c>
      <c r="O244" s="241"/>
      <c r="P244" s="241"/>
      <c r="Q244" s="242"/>
      <c r="R244" s="203"/>
      <c r="S244" s="203"/>
      <c r="T244" s="203"/>
      <c r="U244" s="243"/>
      <c r="V244" s="244"/>
    </row>
    <row r="245" spans="1:22" s="207" customFormat="1" ht="15" x14ac:dyDescent="0.2">
      <c r="A245" s="200">
        <v>229</v>
      </c>
      <c r="B245" s="201"/>
      <c r="C245" s="202" t="str">
        <f>IF(Acompanhamento4[[#This Row],[ID]]="","",VLOOKUP(Acompanhamento4[[#This Row],[ID]],Plano[],2,FALSE))</f>
        <v/>
      </c>
      <c r="D245" s="202" t="str">
        <f>IF(Acompanhamento4[[#This Row],[ID]]="","",VLOOKUP(Acompanhamento4[[#This Row],[ID]],Plano[],3,FALSE))</f>
        <v/>
      </c>
      <c r="E245" s="202" t="str">
        <f>IF(Acompanhamento4[[#This Row],[ID]]="","",VLOOKUP(Acompanhamento4[[#This Row],[ID]],Plano[],7,FALSE))</f>
        <v/>
      </c>
      <c r="F245" s="203" t="str">
        <f>IF(Acompanhamento4[[#This Row],[ID]]="","",VLOOKUP(Acompanhamento4[[#This Row],[ID]],Plano[],14,FALSE))</f>
        <v/>
      </c>
      <c r="G245" s="203" t="str">
        <f>IF(Acompanhamento4[[#This Row],[ID]]="","",VLOOKUP(Acompanhamento4[[#This Row],[ID]],Plano[],15,FALSE))</f>
        <v/>
      </c>
      <c r="H245" s="203" t="str">
        <f>IF(Acompanhamento4[[#This Row],[ID]]="","",VLOOKUP(Acompanhamento4[[#This Row],[ID]],Plano[],16,FALSE))</f>
        <v/>
      </c>
      <c r="I245" s="203" t="str">
        <f>IF(Acompanhamento4[[#This Row],[ID]]="","",VLOOKUP(Acompanhamento4[[#This Row],[ID]],Plano[],17,FALSE))</f>
        <v/>
      </c>
      <c r="J245" s="204" t="str">
        <f>IF(Acompanhamento4[[#This Row],[ID]]="","",VLOOKUP(Acompanhamento4[[#This Row],[ID]],Plano[],18,FALSE))</f>
        <v/>
      </c>
      <c r="K245" s="231"/>
      <c r="L245" s="238"/>
      <c r="M245" s="236"/>
      <c r="N245" s="240" t="str">
        <f>IF(Acompanhamento4[[#This Row],[ID]]="","",VLOOKUP(Acompanhamento4[[#This Row],[ID]],Plano[],19,FALSE))</f>
        <v/>
      </c>
      <c r="O245" s="241"/>
      <c r="P245" s="241"/>
      <c r="Q245" s="242"/>
      <c r="R245" s="203"/>
      <c r="S245" s="203"/>
      <c r="T245" s="203"/>
      <c r="U245" s="243"/>
      <c r="V245" s="244"/>
    </row>
    <row r="246" spans="1:22" s="207" customFormat="1" ht="15" x14ac:dyDescent="0.2">
      <c r="A246" s="205">
        <v>230</v>
      </c>
      <c r="B246" s="201"/>
      <c r="C246" s="202" t="str">
        <f>IF(Acompanhamento4[[#This Row],[ID]]="","",VLOOKUP(Acompanhamento4[[#This Row],[ID]],Plano[],2,FALSE))</f>
        <v/>
      </c>
      <c r="D246" s="202" t="str">
        <f>IF(Acompanhamento4[[#This Row],[ID]]="","",VLOOKUP(Acompanhamento4[[#This Row],[ID]],Plano[],3,FALSE))</f>
        <v/>
      </c>
      <c r="E246" s="202" t="str">
        <f>IF(Acompanhamento4[[#This Row],[ID]]="","",VLOOKUP(Acompanhamento4[[#This Row],[ID]],Plano[],7,FALSE))</f>
        <v/>
      </c>
      <c r="F246" s="203" t="str">
        <f>IF(Acompanhamento4[[#This Row],[ID]]="","",VLOOKUP(Acompanhamento4[[#This Row],[ID]],Plano[],14,FALSE))</f>
        <v/>
      </c>
      <c r="G246" s="203" t="str">
        <f>IF(Acompanhamento4[[#This Row],[ID]]="","",VLOOKUP(Acompanhamento4[[#This Row],[ID]],Plano[],15,FALSE))</f>
        <v/>
      </c>
      <c r="H246" s="203" t="str">
        <f>IF(Acompanhamento4[[#This Row],[ID]]="","",VLOOKUP(Acompanhamento4[[#This Row],[ID]],Plano[],16,FALSE))</f>
        <v/>
      </c>
      <c r="I246" s="203" t="str">
        <f>IF(Acompanhamento4[[#This Row],[ID]]="","",VLOOKUP(Acompanhamento4[[#This Row],[ID]],Plano[],17,FALSE))</f>
        <v/>
      </c>
      <c r="J246" s="204" t="str">
        <f>IF(Acompanhamento4[[#This Row],[ID]]="","",VLOOKUP(Acompanhamento4[[#This Row],[ID]],Plano[],18,FALSE))</f>
        <v/>
      </c>
      <c r="K246" s="231"/>
      <c r="L246" s="238"/>
      <c r="M246" s="236"/>
      <c r="N246" s="240" t="str">
        <f>IF(Acompanhamento4[[#This Row],[ID]]="","",VLOOKUP(Acompanhamento4[[#This Row],[ID]],Plano[],19,FALSE))</f>
        <v/>
      </c>
      <c r="O246" s="241"/>
      <c r="P246" s="241"/>
      <c r="Q246" s="242"/>
      <c r="R246" s="203"/>
      <c r="S246" s="203"/>
      <c r="T246" s="203"/>
      <c r="U246" s="243"/>
      <c r="V246" s="244"/>
    </row>
    <row r="247" spans="1:22" s="207" customFormat="1" ht="15" x14ac:dyDescent="0.2">
      <c r="A247" s="200">
        <v>231</v>
      </c>
      <c r="B247" s="201"/>
      <c r="C247" s="202" t="str">
        <f>IF(Acompanhamento4[[#This Row],[ID]]="","",VLOOKUP(Acompanhamento4[[#This Row],[ID]],Plano[],2,FALSE))</f>
        <v/>
      </c>
      <c r="D247" s="202" t="str">
        <f>IF(Acompanhamento4[[#This Row],[ID]]="","",VLOOKUP(Acompanhamento4[[#This Row],[ID]],Plano[],3,FALSE))</f>
        <v/>
      </c>
      <c r="E247" s="202" t="str">
        <f>IF(Acompanhamento4[[#This Row],[ID]]="","",VLOOKUP(Acompanhamento4[[#This Row],[ID]],Plano[],7,FALSE))</f>
        <v/>
      </c>
      <c r="F247" s="203" t="str">
        <f>IF(Acompanhamento4[[#This Row],[ID]]="","",VLOOKUP(Acompanhamento4[[#This Row],[ID]],Plano[],14,FALSE))</f>
        <v/>
      </c>
      <c r="G247" s="203" t="str">
        <f>IF(Acompanhamento4[[#This Row],[ID]]="","",VLOOKUP(Acompanhamento4[[#This Row],[ID]],Plano[],15,FALSE))</f>
        <v/>
      </c>
      <c r="H247" s="203" t="str">
        <f>IF(Acompanhamento4[[#This Row],[ID]]="","",VLOOKUP(Acompanhamento4[[#This Row],[ID]],Plano[],16,FALSE))</f>
        <v/>
      </c>
      <c r="I247" s="203" t="str">
        <f>IF(Acompanhamento4[[#This Row],[ID]]="","",VLOOKUP(Acompanhamento4[[#This Row],[ID]],Plano[],17,FALSE))</f>
        <v/>
      </c>
      <c r="J247" s="204" t="str">
        <f>IF(Acompanhamento4[[#This Row],[ID]]="","",VLOOKUP(Acompanhamento4[[#This Row],[ID]],Plano[],18,FALSE))</f>
        <v/>
      </c>
      <c r="K247" s="231"/>
      <c r="L247" s="238"/>
      <c r="M247" s="236"/>
      <c r="N247" s="240" t="str">
        <f>IF(Acompanhamento4[[#This Row],[ID]]="","",VLOOKUP(Acompanhamento4[[#This Row],[ID]],Plano[],19,FALSE))</f>
        <v/>
      </c>
      <c r="O247" s="241"/>
      <c r="P247" s="241"/>
      <c r="Q247" s="242"/>
      <c r="R247" s="203"/>
      <c r="S247" s="203"/>
      <c r="T247" s="203"/>
      <c r="U247" s="243"/>
      <c r="V247" s="244"/>
    </row>
    <row r="248" spans="1:22" s="207" customFormat="1" ht="15" x14ac:dyDescent="0.2">
      <c r="A248" s="205">
        <v>232</v>
      </c>
      <c r="B248" s="201"/>
      <c r="C248" s="202" t="str">
        <f>IF(Acompanhamento4[[#This Row],[ID]]="","",VLOOKUP(Acompanhamento4[[#This Row],[ID]],Plano[],2,FALSE))</f>
        <v/>
      </c>
      <c r="D248" s="202" t="str">
        <f>IF(Acompanhamento4[[#This Row],[ID]]="","",VLOOKUP(Acompanhamento4[[#This Row],[ID]],Plano[],3,FALSE))</f>
        <v/>
      </c>
      <c r="E248" s="202" t="str">
        <f>IF(Acompanhamento4[[#This Row],[ID]]="","",VLOOKUP(Acompanhamento4[[#This Row],[ID]],Plano[],7,FALSE))</f>
        <v/>
      </c>
      <c r="F248" s="203" t="str">
        <f>IF(Acompanhamento4[[#This Row],[ID]]="","",VLOOKUP(Acompanhamento4[[#This Row],[ID]],Plano[],14,FALSE))</f>
        <v/>
      </c>
      <c r="G248" s="203" t="str">
        <f>IF(Acompanhamento4[[#This Row],[ID]]="","",VLOOKUP(Acompanhamento4[[#This Row],[ID]],Plano[],15,FALSE))</f>
        <v/>
      </c>
      <c r="H248" s="203" t="str">
        <f>IF(Acompanhamento4[[#This Row],[ID]]="","",VLOOKUP(Acompanhamento4[[#This Row],[ID]],Plano[],16,FALSE))</f>
        <v/>
      </c>
      <c r="I248" s="203" t="str">
        <f>IF(Acompanhamento4[[#This Row],[ID]]="","",VLOOKUP(Acompanhamento4[[#This Row],[ID]],Plano[],17,FALSE))</f>
        <v/>
      </c>
      <c r="J248" s="204" t="str">
        <f>IF(Acompanhamento4[[#This Row],[ID]]="","",VLOOKUP(Acompanhamento4[[#This Row],[ID]],Plano[],18,FALSE))</f>
        <v/>
      </c>
      <c r="K248" s="231"/>
      <c r="L248" s="238"/>
      <c r="M248" s="236"/>
      <c r="N248" s="240" t="str">
        <f>IF(Acompanhamento4[[#This Row],[ID]]="","",VLOOKUP(Acompanhamento4[[#This Row],[ID]],Plano[],19,FALSE))</f>
        <v/>
      </c>
      <c r="O248" s="241"/>
      <c r="P248" s="241"/>
      <c r="Q248" s="242"/>
      <c r="R248" s="203"/>
      <c r="S248" s="203"/>
      <c r="T248" s="203"/>
      <c r="U248" s="243"/>
      <c r="V248" s="244"/>
    </row>
    <row r="249" spans="1:22" s="207" customFormat="1" ht="15" x14ac:dyDescent="0.2">
      <c r="A249" s="200">
        <v>233</v>
      </c>
      <c r="B249" s="201"/>
      <c r="C249" s="202" t="str">
        <f>IF(Acompanhamento4[[#This Row],[ID]]="","",VLOOKUP(Acompanhamento4[[#This Row],[ID]],Plano[],2,FALSE))</f>
        <v/>
      </c>
      <c r="D249" s="202" t="str">
        <f>IF(Acompanhamento4[[#This Row],[ID]]="","",VLOOKUP(Acompanhamento4[[#This Row],[ID]],Plano[],3,FALSE))</f>
        <v/>
      </c>
      <c r="E249" s="202" t="str">
        <f>IF(Acompanhamento4[[#This Row],[ID]]="","",VLOOKUP(Acompanhamento4[[#This Row],[ID]],Plano[],7,FALSE))</f>
        <v/>
      </c>
      <c r="F249" s="203" t="str">
        <f>IF(Acompanhamento4[[#This Row],[ID]]="","",VLOOKUP(Acompanhamento4[[#This Row],[ID]],Plano[],14,FALSE))</f>
        <v/>
      </c>
      <c r="G249" s="203" t="str">
        <f>IF(Acompanhamento4[[#This Row],[ID]]="","",VLOOKUP(Acompanhamento4[[#This Row],[ID]],Plano[],15,FALSE))</f>
        <v/>
      </c>
      <c r="H249" s="203" t="str">
        <f>IF(Acompanhamento4[[#This Row],[ID]]="","",VLOOKUP(Acompanhamento4[[#This Row],[ID]],Plano[],16,FALSE))</f>
        <v/>
      </c>
      <c r="I249" s="203" t="str">
        <f>IF(Acompanhamento4[[#This Row],[ID]]="","",VLOOKUP(Acompanhamento4[[#This Row],[ID]],Plano[],17,FALSE))</f>
        <v/>
      </c>
      <c r="J249" s="204" t="str">
        <f>IF(Acompanhamento4[[#This Row],[ID]]="","",VLOOKUP(Acompanhamento4[[#This Row],[ID]],Plano[],18,FALSE))</f>
        <v/>
      </c>
      <c r="K249" s="231"/>
      <c r="L249" s="238"/>
      <c r="M249" s="236"/>
      <c r="N249" s="240" t="str">
        <f>IF(Acompanhamento4[[#This Row],[ID]]="","",VLOOKUP(Acompanhamento4[[#This Row],[ID]],Plano[],19,FALSE))</f>
        <v/>
      </c>
      <c r="O249" s="241"/>
      <c r="P249" s="241"/>
      <c r="Q249" s="242"/>
      <c r="R249" s="203"/>
      <c r="S249" s="203"/>
      <c r="T249" s="203"/>
      <c r="U249" s="243"/>
      <c r="V249" s="244"/>
    </row>
    <row r="250" spans="1:22" s="207" customFormat="1" ht="15" x14ac:dyDescent="0.2">
      <c r="A250" s="205">
        <v>234</v>
      </c>
      <c r="B250" s="201"/>
      <c r="C250" s="202" t="str">
        <f>IF(Acompanhamento4[[#This Row],[ID]]="","",VLOOKUP(Acompanhamento4[[#This Row],[ID]],Plano[],2,FALSE))</f>
        <v/>
      </c>
      <c r="D250" s="202" t="str">
        <f>IF(Acompanhamento4[[#This Row],[ID]]="","",VLOOKUP(Acompanhamento4[[#This Row],[ID]],Plano[],3,FALSE))</f>
        <v/>
      </c>
      <c r="E250" s="202" t="str">
        <f>IF(Acompanhamento4[[#This Row],[ID]]="","",VLOOKUP(Acompanhamento4[[#This Row],[ID]],Plano[],7,FALSE))</f>
        <v/>
      </c>
      <c r="F250" s="203" t="str">
        <f>IF(Acompanhamento4[[#This Row],[ID]]="","",VLOOKUP(Acompanhamento4[[#This Row],[ID]],Plano[],14,FALSE))</f>
        <v/>
      </c>
      <c r="G250" s="203" t="str">
        <f>IF(Acompanhamento4[[#This Row],[ID]]="","",VLOOKUP(Acompanhamento4[[#This Row],[ID]],Plano[],15,FALSE))</f>
        <v/>
      </c>
      <c r="H250" s="203" t="str">
        <f>IF(Acompanhamento4[[#This Row],[ID]]="","",VLOOKUP(Acompanhamento4[[#This Row],[ID]],Plano[],16,FALSE))</f>
        <v/>
      </c>
      <c r="I250" s="203" t="str">
        <f>IF(Acompanhamento4[[#This Row],[ID]]="","",VLOOKUP(Acompanhamento4[[#This Row],[ID]],Plano[],17,FALSE))</f>
        <v/>
      </c>
      <c r="J250" s="204" t="str">
        <f>IF(Acompanhamento4[[#This Row],[ID]]="","",VLOOKUP(Acompanhamento4[[#This Row],[ID]],Plano[],18,FALSE))</f>
        <v/>
      </c>
      <c r="K250" s="231"/>
      <c r="L250" s="238"/>
      <c r="M250" s="236"/>
      <c r="N250" s="240" t="str">
        <f>IF(Acompanhamento4[[#This Row],[ID]]="","",VLOOKUP(Acompanhamento4[[#This Row],[ID]],Plano[],19,FALSE))</f>
        <v/>
      </c>
      <c r="O250" s="241"/>
      <c r="P250" s="241"/>
      <c r="Q250" s="242"/>
      <c r="R250" s="203"/>
      <c r="S250" s="203"/>
      <c r="T250" s="203"/>
      <c r="U250" s="243"/>
      <c r="V250" s="244"/>
    </row>
    <row r="251" spans="1:22" s="207" customFormat="1" ht="15" x14ac:dyDescent="0.2">
      <c r="A251" s="200">
        <v>235</v>
      </c>
      <c r="B251" s="201"/>
      <c r="C251" s="202" t="str">
        <f>IF(Acompanhamento4[[#This Row],[ID]]="","",VLOOKUP(Acompanhamento4[[#This Row],[ID]],Plano[],2,FALSE))</f>
        <v/>
      </c>
      <c r="D251" s="202" t="str">
        <f>IF(Acompanhamento4[[#This Row],[ID]]="","",VLOOKUP(Acompanhamento4[[#This Row],[ID]],Plano[],3,FALSE))</f>
        <v/>
      </c>
      <c r="E251" s="202" t="str">
        <f>IF(Acompanhamento4[[#This Row],[ID]]="","",VLOOKUP(Acompanhamento4[[#This Row],[ID]],Plano[],7,FALSE))</f>
        <v/>
      </c>
      <c r="F251" s="203" t="str">
        <f>IF(Acompanhamento4[[#This Row],[ID]]="","",VLOOKUP(Acompanhamento4[[#This Row],[ID]],Plano[],14,FALSE))</f>
        <v/>
      </c>
      <c r="G251" s="203" t="str">
        <f>IF(Acompanhamento4[[#This Row],[ID]]="","",VLOOKUP(Acompanhamento4[[#This Row],[ID]],Plano[],15,FALSE))</f>
        <v/>
      </c>
      <c r="H251" s="203" t="str">
        <f>IF(Acompanhamento4[[#This Row],[ID]]="","",VLOOKUP(Acompanhamento4[[#This Row],[ID]],Plano[],16,FALSE))</f>
        <v/>
      </c>
      <c r="I251" s="203" t="str">
        <f>IF(Acompanhamento4[[#This Row],[ID]]="","",VLOOKUP(Acompanhamento4[[#This Row],[ID]],Plano[],17,FALSE))</f>
        <v/>
      </c>
      <c r="J251" s="204" t="str">
        <f>IF(Acompanhamento4[[#This Row],[ID]]="","",VLOOKUP(Acompanhamento4[[#This Row],[ID]],Plano[],18,FALSE))</f>
        <v/>
      </c>
      <c r="K251" s="231"/>
      <c r="L251" s="238"/>
      <c r="M251" s="236"/>
      <c r="N251" s="240" t="str">
        <f>IF(Acompanhamento4[[#This Row],[ID]]="","",VLOOKUP(Acompanhamento4[[#This Row],[ID]],Plano[],19,FALSE))</f>
        <v/>
      </c>
      <c r="O251" s="241"/>
      <c r="P251" s="241"/>
      <c r="Q251" s="242"/>
      <c r="R251" s="203"/>
      <c r="S251" s="203"/>
      <c r="T251" s="203"/>
      <c r="U251" s="243"/>
      <c r="V251" s="244"/>
    </row>
    <row r="252" spans="1:22" s="207" customFormat="1" ht="15" x14ac:dyDescent="0.2">
      <c r="A252" s="205">
        <v>236</v>
      </c>
      <c r="B252" s="201"/>
      <c r="C252" s="202" t="str">
        <f>IF(Acompanhamento4[[#This Row],[ID]]="","",VLOOKUP(Acompanhamento4[[#This Row],[ID]],Plano[],2,FALSE))</f>
        <v/>
      </c>
      <c r="D252" s="202" t="str">
        <f>IF(Acompanhamento4[[#This Row],[ID]]="","",VLOOKUP(Acompanhamento4[[#This Row],[ID]],Plano[],3,FALSE))</f>
        <v/>
      </c>
      <c r="E252" s="202" t="str">
        <f>IF(Acompanhamento4[[#This Row],[ID]]="","",VLOOKUP(Acompanhamento4[[#This Row],[ID]],Plano[],7,FALSE))</f>
        <v/>
      </c>
      <c r="F252" s="203" t="str">
        <f>IF(Acompanhamento4[[#This Row],[ID]]="","",VLOOKUP(Acompanhamento4[[#This Row],[ID]],Plano[],14,FALSE))</f>
        <v/>
      </c>
      <c r="G252" s="203" t="str">
        <f>IF(Acompanhamento4[[#This Row],[ID]]="","",VLOOKUP(Acompanhamento4[[#This Row],[ID]],Plano[],15,FALSE))</f>
        <v/>
      </c>
      <c r="H252" s="203" t="str">
        <f>IF(Acompanhamento4[[#This Row],[ID]]="","",VLOOKUP(Acompanhamento4[[#This Row],[ID]],Plano[],16,FALSE))</f>
        <v/>
      </c>
      <c r="I252" s="203" t="str">
        <f>IF(Acompanhamento4[[#This Row],[ID]]="","",VLOOKUP(Acompanhamento4[[#This Row],[ID]],Plano[],17,FALSE))</f>
        <v/>
      </c>
      <c r="J252" s="204" t="str">
        <f>IF(Acompanhamento4[[#This Row],[ID]]="","",VLOOKUP(Acompanhamento4[[#This Row],[ID]],Plano[],18,FALSE))</f>
        <v/>
      </c>
      <c r="K252" s="231"/>
      <c r="L252" s="238"/>
      <c r="M252" s="236"/>
      <c r="N252" s="240" t="str">
        <f>IF(Acompanhamento4[[#This Row],[ID]]="","",VLOOKUP(Acompanhamento4[[#This Row],[ID]],Plano[],19,FALSE))</f>
        <v/>
      </c>
      <c r="O252" s="241"/>
      <c r="P252" s="241"/>
      <c r="Q252" s="242"/>
      <c r="R252" s="203"/>
      <c r="S252" s="203"/>
      <c r="T252" s="203"/>
      <c r="U252" s="243"/>
      <c r="V252" s="244"/>
    </row>
    <row r="253" spans="1:22" s="207" customFormat="1" ht="15" x14ac:dyDescent="0.2">
      <c r="A253" s="200">
        <v>237</v>
      </c>
      <c r="B253" s="201"/>
      <c r="C253" s="202" t="str">
        <f>IF(Acompanhamento4[[#This Row],[ID]]="","",VLOOKUP(Acompanhamento4[[#This Row],[ID]],Plano[],2,FALSE))</f>
        <v/>
      </c>
      <c r="D253" s="202" t="str">
        <f>IF(Acompanhamento4[[#This Row],[ID]]="","",VLOOKUP(Acompanhamento4[[#This Row],[ID]],Plano[],3,FALSE))</f>
        <v/>
      </c>
      <c r="E253" s="202" t="str">
        <f>IF(Acompanhamento4[[#This Row],[ID]]="","",VLOOKUP(Acompanhamento4[[#This Row],[ID]],Plano[],7,FALSE))</f>
        <v/>
      </c>
      <c r="F253" s="203" t="str">
        <f>IF(Acompanhamento4[[#This Row],[ID]]="","",VLOOKUP(Acompanhamento4[[#This Row],[ID]],Plano[],14,FALSE))</f>
        <v/>
      </c>
      <c r="G253" s="203" t="str">
        <f>IF(Acompanhamento4[[#This Row],[ID]]="","",VLOOKUP(Acompanhamento4[[#This Row],[ID]],Plano[],15,FALSE))</f>
        <v/>
      </c>
      <c r="H253" s="203" t="str">
        <f>IF(Acompanhamento4[[#This Row],[ID]]="","",VLOOKUP(Acompanhamento4[[#This Row],[ID]],Plano[],16,FALSE))</f>
        <v/>
      </c>
      <c r="I253" s="203" t="str">
        <f>IF(Acompanhamento4[[#This Row],[ID]]="","",VLOOKUP(Acompanhamento4[[#This Row],[ID]],Plano[],17,FALSE))</f>
        <v/>
      </c>
      <c r="J253" s="204" t="str">
        <f>IF(Acompanhamento4[[#This Row],[ID]]="","",VLOOKUP(Acompanhamento4[[#This Row],[ID]],Plano[],18,FALSE))</f>
        <v/>
      </c>
      <c r="K253" s="231"/>
      <c r="L253" s="238"/>
      <c r="M253" s="236"/>
      <c r="N253" s="240" t="str">
        <f>IF(Acompanhamento4[[#This Row],[ID]]="","",VLOOKUP(Acompanhamento4[[#This Row],[ID]],Plano[],19,FALSE))</f>
        <v/>
      </c>
      <c r="O253" s="241"/>
      <c r="P253" s="241"/>
      <c r="Q253" s="242"/>
      <c r="R253" s="203"/>
      <c r="S253" s="203"/>
      <c r="T253" s="203"/>
      <c r="U253" s="243"/>
      <c r="V253" s="244"/>
    </row>
    <row r="254" spans="1:22" s="207" customFormat="1" ht="15" x14ac:dyDescent="0.2">
      <c r="A254" s="205">
        <v>238</v>
      </c>
      <c r="B254" s="201"/>
      <c r="C254" s="202" t="str">
        <f>IF(Acompanhamento4[[#This Row],[ID]]="","",VLOOKUP(Acompanhamento4[[#This Row],[ID]],Plano[],2,FALSE))</f>
        <v/>
      </c>
      <c r="D254" s="202" t="str">
        <f>IF(Acompanhamento4[[#This Row],[ID]]="","",VLOOKUP(Acompanhamento4[[#This Row],[ID]],Plano[],3,FALSE))</f>
        <v/>
      </c>
      <c r="E254" s="202" t="str">
        <f>IF(Acompanhamento4[[#This Row],[ID]]="","",VLOOKUP(Acompanhamento4[[#This Row],[ID]],Plano[],7,FALSE))</f>
        <v/>
      </c>
      <c r="F254" s="203" t="str">
        <f>IF(Acompanhamento4[[#This Row],[ID]]="","",VLOOKUP(Acompanhamento4[[#This Row],[ID]],Plano[],14,FALSE))</f>
        <v/>
      </c>
      <c r="G254" s="203" t="str">
        <f>IF(Acompanhamento4[[#This Row],[ID]]="","",VLOOKUP(Acompanhamento4[[#This Row],[ID]],Plano[],15,FALSE))</f>
        <v/>
      </c>
      <c r="H254" s="203" t="str">
        <f>IF(Acompanhamento4[[#This Row],[ID]]="","",VLOOKUP(Acompanhamento4[[#This Row],[ID]],Plano[],16,FALSE))</f>
        <v/>
      </c>
      <c r="I254" s="203" t="str">
        <f>IF(Acompanhamento4[[#This Row],[ID]]="","",VLOOKUP(Acompanhamento4[[#This Row],[ID]],Plano[],17,FALSE))</f>
        <v/>
      </c>
      <c r="J254" s="204" t="str">
        <f>IF(Acompanhamento4[[#This Row],[ID]]="","",VLOOKUP(Acompanhamento4[[#This Row],[ID]],Plano[],18,FALSE))</f>
        <v/>
      </c>
      <c r="K254" s="231"/>
      <c r="L254" s="238"/>
      <c r="M254" s="236"/>
      <c r="N254" s="240" t="str">
        <f>IF(Acompanhamento4[[#This Row],[ID]]="","",VLOOKUP(Acompanhamento4[[#This Row],[ID]],Plano[],19,FALSE))</f>
        <v/>
      </c>
      <c r="O254" s="241"/>
      <c r="P254" s="241"/>
      <c r="Q254" s="242"/>
      <c r="R254" s="203"/>
      <c r="S254" s="203"/>
      <c r="T254" s="203"/>
      <c r="U254" s="243"/>
      <c r="V254" s="244"/>
    </row>
    <row r="255" spans="1:22" s="207" customFormat="1" ht="15" x14ac:dyDescent="0.2">
      <c r="A255" s="200">
        <v>239</v>
      </c>
      <c r="B255" s="201"/>
      <c r="C255" s="202" t="str">
        <f>IF(Acompanhamento4[[#This Row],[ID]]="","",VLOOKUP(Acompanhamento4[[#This Row],[ID]],Plano[],2,FALSE))</f>
        <v/>
      </c>
      <c r="D255" s="202" t="str">
        <f>IF(Acompanhamento4[[#This Row],[ID]]="","",VLOOKUP(Acompanhamento4[[#This Row],[ID]],Plano[],3,FALSE))</f>
        <v/>
      </c>
      <c r="E255" s="202" t="str">
        <f>IF(Acompanhamento4[[#This Row],[ID]]="","",VLOOKUP(Acompanhamento4[[#This Row],[ID]],Plano[],7,FALSE))</f>
        <v/>
      </c>
      <c r="F255" s="203" t="str">
        <f>IF(Acompanhamento4[[#This Row],[ID]]="","",VLOOKUP(Acompanhamento4[[#This Row],[ID]],Plano[],14,FALSE))</f>
        <v/>
      </c>
      <c r="G255" s="203" t="str">
        <f>IF(Acompanhamento4[[#This Row],[ID]]="","",VLOOKUP(Acompanhamento4[[#This Row],[ID]],Plano[],15,FALSE))</f>
        <v/>
      </c>
      <c r="H255" s="203" t="str">
        <f>IF(Acompanhamento4[[#This Row],[ID]]="","",VLOOKUP(Acompanhamento4[[#This Row],[ID]],Plano[],16,FALSE))</f>
        <v/>
      </c>
      <c r="I255" s="203" t="str">
        <f>IF(Acompanhamento4[[#This Row],[ID]]="","",VLOOKUP(Acompanhamento4[[#This Row],[ID]],Plano[],17,FALSE))</f>
        <v/>
      </c>
      <c r="J255" s="204" t="str">
        <f>IF(Acompanhamento4[[#This Row],[ID]]="","",VLOOKUP(Acompanhamento4[[#This Row],[ID]],Plano[],18,FALSE))</f>
        <v/>
      </c>
      <c r="K255" s="231"/>
      <c r="L255" s="238"/>
      <c r="M255" s="236"/>
      <c r="N255" s="240" t="str">
        <f>IF(Acompanhamento4[[#This Row],[ID]]="","",VLOOKUP(Acompanhamento4[[#This Row],[ID]],Plano[],19,FALSE))</f>
        <v/>
      </c>
      <c r="O255" s="241"/>
      <c r="P255" s="241"/>
      <c r="Q255" s="242"/>
      <c r="R255" s="203"/>
      <c r="S255" s="203"/>
      <c r="T255" s="203"/>
      <c r="U255" s="243"/>
      <c r="V255" s="244"/>
    </row>
    <row r="256" spans="1:22" s="207" customFormat="1" ht="15" x14ac:dyDescent="0.2">
      <c r="A256" s="205">
        <v>240</v>
      </c>
      <c r="B256" s="201"/>
      <c r="C256" s="202" t="str">
        <f>IF(Acompanhamento4[[#This Row],[ID]]="","",VLOOKUP(Acompanhamento4[[#This Row],[ID]],Plano[],2,FALSE))</f>
        <v/>
      </c>
      <c r="D256" s="202" t="str">
        <f>IF(Acompanhamento4[[#This Row],[ID]]="","",VLOOKUP(Acompanhamento4[[#This Row],[ID]],Plano[],3,FALSE))</f>
        <v/>
      </c>
      <c r="E256" s="202" t="str">
        <f>IF(Acompanhamento4[[#This Row],[ID]]="","",VLOOKUP(Acompanhamento4[[#This Row],[ID]],Plano[],7,FALSE))</f>
        <v/>
      </c>
      <c r="F256" s="203" t="str">
        <f>IF(Acompanhamento4[[#This Row],[ID]]="","",VLOOKUP(Acompanhamento4[[#This Row],[ID]],Plano[],14,FALSE))</f>
        <v/>
      </c>
      <c r="G256" s="203" t="str">
        <f>IF(Acompanhamento4[[#This Row],[ID]]="","",VLOOKUP(Acompanhamento4[[#This Row],[ID]],Plano[],15,FALSE))</f>
        <v/>
      </c>
      <c r="H256" s="203" t="str">
        <f>IF(Acompanhamento4[[#This Row],[ID]]="","",VLOOKUP(Acompanhamento4[[#This Row],[ID]],Plano[],16,FALSE))</f>
        <v/>
      </c>
      <c r="I256" s="203" t="str">
        <f>IF(Acompanhamento4[[#This Row],[ID]]="","",VLOOKUP(Acompanhamento4[[#This Row],[ID]],Plano[],17,FALSE))</f>
        <v/>
      </c>
      <c r="J256" s="204" t="str">
        <f>IF(Acompanhamento4[[#This Row],[ID]]="","",VLOOKUP(Acompanhamento4[[#This Row],[ID]],Plano[],18,FALSE))</f>
        <v/>
      </c>
      <c r="K256" s="231"/>
      <c r="L256" s="238"/>
      <c r="M256" s="236"/>
      <c r="N256" s="240" t="str">
        <f>IF(Acompanhamento4[[#This Row],[ID]]="","",VLOOKUP(Acompanhamento4[[#This Row],[ID]],Plano[],19,FALSE))</f>
        <v/>
      </c>
      <c r="O256" s="241"/>
      <c r="P256" s="241"/>
      <c r="Q256" s="242"/>
      <c r="R256" s="203"/>
      <c r="S256" s="203"/>
      <c r="T256" s="203"/>
      <c r="U256" s="243"/>
      <c r="V256" s="244"/>
    </row>
    <row r="257" spans="1:22" s="207" customFormat="1" ht="15" x14ac:dyDescent="0.2">
      <c r="A257" s="200">
        <v>241</v>
      </c>
      <c r="B257" s="201"/>
      <c r="C257" s="202" t="str">
        <f>IF(Acompanhamento4[[#This Row],[ID]]="","",VLOOKUP(Acompanhamento4[[#This Row],[ID]],Plano[],2,FALSE))</f>
        <v/>
      </c>
      <c r="D257" s="202" t="str">
        <f>IF(Acompanhamento4[[#This Row],[ID]]="","",VLOOKUP(Acompanhamento4[[#This Row],[ID]],Plano[],3,FALSE))</f>
        <v/>
      </c>
      <c r="E257" s="202" t="str">
        <f>IF(Acompanhamento4[[#This Row],[ID]]="","",VLOOKUP(Acompanhamento4[[#This Row],[ID]],Plano[],7,FALSE))</f>
        <v/>
      </c>
      <c r="F257" s="203" t="str">
        <f>IF(Acompanhamento4[[#This Row],[ID]]="","",VLOOKUP(Acompanhamento4[[#This Row],[ID]],Plano[],14,FALSE))</f>
        <v/>
      </c>
      <c r="G257" s="203" t="str">
        <f>IF(Acompanhamento4[[#This Row],[ID]]="","",VLOOKUP(Acompanhamento4[[#This Row],[ID]],Plano[],15,FALSE))</f>
        <v/>
      </c>
      <c r="H257" s="203" t="str">
        <f>IF(Acompanhamento4[[#This Row],[ID]]="","",VLOOKUP(Acompanhamento4[[#This Row],[ID]],Plano[],16,FALSE))</f>
        <v/>
      </c>
      <c r="I257" s="203" t="str">
        <f>IF(Acompanhamento4[[#This Row],[ID]]="","",VLOOKUP(Acompanhamento4[[#This Row],[ID]],Plano[],17,FALSE))</f>
        <v/>
      </c>
      <c r="J257" s="204" t="str">
        <f>IF(Acompanhamento4[[#This Row],[ID]]="","",VLOOKUP(Acompanhamento4[[#This Row],[ID]],Plano[],18,FALSE))</f>
        <v/>
      </c>
      <c r="K257" s="231"/>
      <c r="L257" s="238"/>
      <c r="M257" s="236"/>
      <c r="N257" s="240" t="str">
        <f>IF(Acompanhamento4[[#This Row],[ID]]="","",VLOOKUP(Acompanhamento4[[#This Row],[ID]],Plano[],19,FALSE))</f>
        <v/>
      </c>
      <c r="O257" s="241"/>
      <c r="P257" s="241"/>
      <c r="Q257" s="242"/>
      <c r="R257" s="203"/>
      <c r="S257" s="203"/>
      <c r="T257" s="203"/>
      <c r="U257" s="243"/>
      <c r="V257" s="244"/>
    </row>
    <row r="258" spans="1:22" s="207" customFormat="1" ht="15" x14ac:dyDescent="0.2">
      <c r="A258" s="205">
        <v>242</v>
      </c>
      <c r="B258" s="201"/>
      <c r="C258" s="202" t="str">
        <f>IF(Acompanhamento4[[#This Row],[ID]]="","",VLOOKUP(Acompanhamento4[[#This Row],[ID]],Plano[],2,FALSE))</f>
        <v/>
      </c>
      <c r="D258" s="202" t="str">
        <f>IF(Acompanhamento4[[#This Row],[ID]]="","",VLOOKUP(Acompanhamento4[[#This Row],[ID]],Plano[],3,FALSE))</f>
        <v/>
      </c>
      <c r="E258" s="202" t="str">
        <f>IF(Acompanhamento4[[#This Row],[ID]]="","",VLOOKUP(Acompanhamento4[[#This Row],[ID]],Plano[],7,FALSE))</f>
        <v/>
      </c>
      <c r="F258" s="203" t="str">
        <f>IF(Acompanhamento4[[#This Row],[ID]]="","",VLOOKUP(Acompanhamento4[[#This Row],[ID]],Plano[],14,FALSE))</f>
        <v/>
      </c>
      <c r="G258" s="203" t="str">
        <f>IF(Acompanhamento4[[#This Row],[ID]]="","",VLOOKUP(Acompanhamento4[[#This Row],[ID]],Plano[],15,FALSE))</f>
        <v/>
      </c>
      <c r="H258" s="203" t="str">
        <f>IF(Acompanhamento4[[#This Row],[ID]]="","",VLOOKUP(Acompanhamento4[[#This Row],[ID]],Plano[],16,FALSE))</f>
        <v/>
      </c>
      <c r="I258" s="203" t="str">
        <f>IF(Acompanhamento4[[#This Row],[ID]]="","",VLOOKUP(Acompanhamento4[[#This Row],[ID]],Plano[],17,FALSE))</f>
        <v/>
      </c>
      <c r="J258" s="204" t="str">
        <f>IF(Acompanhamento4[[#This Row],[ID]]="","",VLOOKUP(Acompanhamento4[[#This Row],[ID]],Plano[],18,FALSE))</f>
        <v/>
      </c>
      <c r="K258" s="231"/>
      <c r="L258" s="238"/>
      <c r="M258" s="236"/>
      <c r="N258" s="240" t="str">
        <f>IF(Acompanhamento4[[#This Row],[ID]]="","",VLOOKUP(Acompanhamento4[[#This Row],[ID]],Plano[],19,FALSE))</f>
        <v/>
      </c>
      <c r="O258" s="241"/>
      <c r="P258" s="241"/>
      <c r="Q258" s="242"/>
      <c r="R258" s="203"/>
      <c r="S258" s="203"/>
      <c r="T258" s="203"/>
      <c r="U258" s="243"/>
      <c r="V258" s="244"/>
    </row>
    <row r="259" spans="1:22" s="207" customFormat="1" ht="15" x14ac:dyDescent="0.2">
      <c r="A259" s="200">
        <v>243</v>
      </c>
      <c r="B259" s="201"/>
      <c r="C259" s="202" t="str">
        <f>IF(Acompanhamento4[[#This Row],[ID]]="","",VLOOKUP(Acompanhamento4[[#This Row],[ID]],Plano[],2,FALSE))</f>
        <v/>
      </c>
      <c r="D259" s="202" t="str">
        <f>IF(Acompanhamento4[[#This Row],[ID]]="","",VLOOKUP(Acompanhamento4[[#This Row],[ID]],Plano[],3,FALSE))</f>
        <v/>
      </c>
      <c r="E259" s="202" t="str">
        <f>IF(Acompanhamento4[[#This Row],[ID]]="","",VLOOKUP(Acompanhamento4[[#This Row],[ID]],Plano[],7,FALSE))</f>
        <v/>
      </c>
      <c r="F259" s="203" t="str">
        <f>IF(Acompanhamento4[[#This Row],[ID]]="","",VLOOKUP(Acompanhamento4[[#This Row],[ID]],Plano[],14,FALSE))</f>
        <v/>
      </c>
      <c r="G259" s="203" t="str">
        <f>IF(Acompanhamento4[[#This Row],[ID]]="","",VLOOKUP(Acompanhamento4[[#This Row],[ID]],Plano[],15,FALSE))</f>
        <v/>
      </c>
      <c r="H259" s="203" t="str">
        <f>IF(Acompanhamento4[[#This Row],[ID]]="","",VLOOKUP(Acompanhamento4[[#This Row],[ID]],Plano[],16,FALSE))</f>
        <v/>
      </c>
      <c r="I259" s="203" t="str">
        <f>IF(Acompanhamento4[[#This Row],[ID]]="","",VLOOKUP(Acompanhamento4[[#This Row],[ID]],Plano[],17,FALSE))</f>
        <v/>
      </c>
      <c r="J259" s="204" t="str">
        <f>IF(Acompanhamento4[[#This Row],[ID]]="","",VLOOKUP(Acompanhamento4[[#This Row],[ID]],Plano[],18,FALSE))</f>
        <v/>
      </c>
      <c r="K259" s="231"/>
      <c r="L259" s="238"/>
      <c r="M259" s="236"/>
      <c r="N259" s="240" t="str">
        <f>IF(Acompanhamento4[[#This Row],[ID]]="","",VLOOKUP(Acompanhamento4[[#This Row],[ID]],Plano[],19,FALSE))</f>
        <v/>
      </c>
      <c r="O259" s="241"/>
      <c r="P259" s="241"/>
      <c r="Q259" s="242"/>
      <c r="R259" s="203"/>
      <c r="S259" s="203"/>
      <c r="T259" s="203"/>
      <c r="U259" s="243"/>
      <c r="V259" s="244"/>
    </row>
    <row r="260" spans="1:22" s="207" customFormat="1" ht="15" x14ac:dyDescent="0.2">
      <c r="A260" s="205">
        <v>244</v>
      </c>
      <c r="B260" s="201"/>
      <c r="C260" s="202" t="str">
        <f>IF(Acompanhamento4[[#This Row],[ID]]="","",VLOOKUP(Acompanhamento4[[#This Row],[ID]],Plano[],2,FALSE))</f>
        <v/>
      </c>
      <c r="D260" s="202" t="str">
        <f>IF(Acompanhamento4[[#This Row],[ID]]="","",VLOOKUP(Acompanhamento4[[#This Row],[ID]],Plano[],3,FALSE))</f>
        <v/>
      </c>
      <c r="E260" s="202" t="str">
        <f>IF(Acompanhamento4[[#This Row],[ID]]="","",VLOOKUP(Acompanhamento4[[#This Row],[ID]],Plano[],7,FALSE))</f>
        <v/>
      </c>
      <c r="F260" s="203" t="str">
        <f>IF(Acompanhamento4[[#This Row],[ID]]="","",VLOOKUP(Acompanhamento4[[#This Row],[ID]],Plano[],14,FALSE))</f>
        <v/>
      </c>
      <c r="G260" s="203" t="str">
        <f>IF(Acompanhamento4[[#This Row],[ID]]="","",VLOOKUP(Acompanhamento4[[#This Row],[ID]],Plano[],15,FALSE))</f>
        <v/>
      </c>
      <c r="H260" s="203" t="str">
        <f>IF(Acompanhamento4[[#This Row],[ID]]="","",VLOOKUP(Acompanhamento4[[#This Row],[ID]],Plano[],16,FALSE))</f>
        <v/>
      </c>
      <c r="I260" s="203" t="str">
        <f>IF(Acompanhamento4[[#This Row],[ID]]="","",VLOOKUP(Acompanhamento4[[#This Row],[ID]],Plano[],17,FALSE))</f>
        <v/>
      </c>
      <c r="J260" s="204" t="str">
        <f>IF(Acompanhamento4[[#This Row],[ID]]="","",VLOOKUP(Acompanhamento4[[#This Row],[ID]],Plano[],18,FALSE))</f>
        <v/>
      </c>
      <c r="K260" s="231"/>
      <c r="L260" s="238"/>
      <c r="M260" s="236"/>
      <c r="N260" s="240" t="str">
        <f>IF(Acompanhamento4[[#This Row],[ID]]="","",VLOOKUP(Acompanhamento4[[#This Row],[ID]],Plano[],19,FALSE))</f>
        <v/>
      </c>
      <c r="O260" s="241"/>
      <c r="P260" s="241"/>
      <c r="Q260" s="242"/>
      <c r="R260" s="203"/>
      <c r="S260" s="203"/>
      <c r="T260" s="203"/>
      <c r="U260" s="243"/>
      <c r="V260" s="244"/>
    </row>
    <row r="261" spans="1:22" s="207" customFormat="1" ht="15" x14ac:dyDescent="0.2">
      <c r="A261" s="200">
        <v>245</v>
      </c>
      <c r="B261" s="201"/>
      <c r="C261" s="202" t="str">
        <f>IF(Acompanhamento4[[#This Row],[ID]]="","",VLOOKUP(Acompanhamento4[[#This Row],[ID]],Plano[],2,FALSE))</f>
        <v/>
      </c>
      <c r="D261" s="202" t="str">
        <f>IF(Acompanhamento4[[#This Row],[ID]]="","",VLOOKUP(Acompanhamento4[[#This Row],[ID]],Plano[],3,FALSE))</f>
        <v/>
      </c>
      <c r="E261" s="202" t="str">
        <f>IF(Acompanhamento4[[#This Row],[ID]]="","",VLOOKUP(Acompanhamento4[[#This Row],[ID]],Plano[],7,FALSE))</f>
        <v/>
      </c>
      <c r="F261" s="203" t="str">
        <f>IF(Acompanhamento4[[#This Row],[ID]]="","",VLOOKUP(Acompanhamento4[[#This Row],[ID]],Plano[],14,FALSE))</f>
        <v/>
      </c>
      <c r="G261" s="203" t="str">
        <f>IF(Acompanhamento4[[#This Row],[ID]]="","",VLOOKUP(Acompanhamento4[[#This Row],[ID]],Plano[],15,FALSE))</f>
        <v/>
      </c>
      <c r="H261" s="203" t="str">
        <f>IF(Acompanhamento4[[#This Row],[ID]]="","",VLOOKUP(Acompanhamento4[[#This Row],[ID]],Plano[],16,FALSE))</f>
        <v/>
      </c>
      <c r="I261" s="203" t="str">
        <f>IF(Acompanhamento4[[#This Row],[ID]]="","",VLOOKUP(Acompanhamento4[[#This Row],[ID]],Plano[],17,FALSE))</f>
        <v/>
      </c>
      <c r="J261" s="204" t="str">
        <f>IF(Acompanhamento4[[#This Row],[ID]]="","",VLOOKUP(Acompanhamento4[[#This Row],[ID]],Plano[],18,FALSE))</f>
        <v/>
      </c>
      <c r="K261" s="231"/>
      <c r="L261" s="238"/>
      <c r="M261" s="236"/>
      <c r="N261" s="240" t="str">
        <f>IF(Acompanhamento4[[#This Row],[ID]]="","",VLOOKUP(Acompanhamento4[[#This Row],[ID]],Plano[],19,FALSE))</f>
        <v/>
      </c>
      <c r="O261" s="241"/>
      <c r="P261" s="241"/>
      <c r="Q261" s="242"/>
      <c r="R261" s="203"/>
      <c r="S261" s="203"/>
      <c r="T261" s="203"/>
      <c r="U261" s="243"/>
      <c r="V261" s="244"/>
    </row>
    <row r="262" spans="1:22" s="207" customFormat="1" ht="15" x14ac:dyDescent="0.2">
      <c r="A262" s="205">
        <v>246</v>
      </c>
      <c r="B262" s="201"/>
      <c r="C262" s="202" t="str">
        <f>IF(Acompanhamento4[[#This Row],[ID]]="","",VLOOKUP(Acompanhamento4[[#This Row],[ID]],Plano[],2,FALSE))</f>
        <v/>
      </c>
      <c r="D262" s="202" t="str">
        <f>IF(Acompanhamento4[[#This Row],[ID]]="","",VLOOKUP(Acompanhamento4[[#This Row],[ID]],Plano[],3,FALSE))</f>
        <v/>
      </c>
      <c r="E262" s="202" t="str">
        <f>IF(Acompanhamento4[[#This Row],[ID]]="","",VLOOKUP(Acompanhamento4[[#This Row],[ID]],Plano[],7,FALSE))</f>
        <v/>
      </c>
      <c r="F262" s="203" t="str">
        <f>IF(Acompanhamento4[[#This Row],[ID]]="","",VLOOKUP(Acompanhamento4[[#This Row],[ID]],Plano[],14,FALSE))</f>
        <v/>
      </c>
      <c r="G262" s="203" t="str">
        <f>IF(Acompanhamento4[[#This Row],[ID]]="","",VLOOKUP(Acompanhamento4[[#This Row],[ID]],Plano[],15,FALSE))</f>
        <v/>
      </c>
      <c r="H262" s="203" t="str">
        <f>IF(Acompanhamento4[[#This Row],[ID]]="","",VLOOKUP(Acompanhamento4[[#This Row],[ID]],Plano[],16,FALSE))</f>
        <v/>
      </c>
      <c r="I262" s="203" t="str">
        <f>IF(Acompanhamento4[[#This Row],[ID]]="","",VLOOKUP(Acompanhamento4[[#This Row],[ID]],Plano[],17,FALSE))</f>
        <v/>
      </c>
      <c r="J262" s="204" t="str">
        <f>IF(Acompanhamento4[[#This Row],[ID]]="","",VLOOKUP(Acompanhamento4[[#This Row],[ID]],Plano[],18,FALSE))</f>
        <v/>
      </c>
      <c r="K262" s="231"/>
      <c r="L262" s="238"/>
      <c r="M262" s="236"/>
      <c r="N262" s="240" t="str">
        <f>IF(Acompanhamento4[[#This Row],[ID]]="","",VLOOKUP(Acompanhamento4[[#This Row],[ID]],Plano[],19,FALSE))</f>
        <v/>
      </c>
      <c r="O262" s="241"/>
      <c r="P262" s="241"/>
      <c r="Q262" s="242"/>
      <c r="R262" s="203"/>
      <c r="S262" s="203"/>
      <c r="T262" s="203"/>
      <c r="U262" s="243"/>
      <c r="V262" s="244"/>
    </row>
    <row r="263" spans="1:22" s="207" customFormat="1" ht="15" x14ac:dyDescent="0.2">
      <c r="A263" s="200">
        <v>247</v>
      </c>
      <c r="B263" s="201"/>
      <c r="C263" s="202" t="str">
        <f>IF(Acompanhamento4[[#This Row],[ID]]="","",VLOOKUP(Acompanhamento4[[#This Row],[ID]],Plano[],2,FALSE))</f>
        <v/>
      </c>
      <c r="D263" s="202" t="str">
        <f>IF(Acompanhamento4[[#This Row],[ID]]="","",VLOOKUP(Acompanhamento4[[#This Row],[ID]],Plano[],3,FALSE))</f>
        <v/>
      </c>
      <c r="E263" s="202" t="str">
        <f>IF(Acompanhamento4[[#This Row],[ID]]="","",VLOOKUP(Acompanhamento4[[#This Row],[ID]],Plano[],7,FALSE))</f>
        <v/>
      </c>
      <c r="F263" s="203" t="str">
        <f>IF(Acompanhamento4[[#This Row],[ID]]="","",VLOOKUP(Acompanhamento4[[#This Row],[ID]],Plano[],14,FALSE))</f>
        <v/>
      </c>
      <c r="G263" s="203" t="str">
        <f>IF(Acompanhamento4[[#This Row],[ID]]="","",VLOOKUP(Acompanhamento4[[#This Row],[ID]],Plano[],15,FALSE))</f>
        <v/>
      </c>
      <c r="H263" s="203" t="str">
        <f>IF(Acompanhamento4[[#This Row],[ID]]="","",VLOOKUP(Acompanhamento4[[#This Row],[ID]],Plano[],16,FALSE))</f>
        <v/>
      </c>
      <c r="I263" s="203" t="str">
        <f>IF(Acompanhamento4[[#This Row],[ID]]="","",VLOOKUP(Acompanhamento4[[#This Row],[ID]],Plano[],17,FALSE))</f>
        <v/>
      </c>
      <c r="J263" s="204" t="str">
        <f>IF(Acompanhamento4[[#This Row],[ID]]="","",VLOOKUP(Acompanhamento4[[#This Row],[ID]],Plano[],18,FALSE))</f>
        <v/>
      </c>
      <c r="K263" s="231"/>
      <c r="L263" s="238"/>
      <c r="M263" s="236"/>
      <c r="N263" s="240" t="str">
        <f>IF(Acompanhamento4[[#This Row],[ID]]="","",VLOOKUP(Acompanhamento4[[#This Row],[ID]],Plano[],19,FALSE))</f>
        <v/>
      </c>
      <c r="O263" s="241"/>
      <c r="P263" s="241"/>
      <c r="Q263" s="242"/>
      <c r="R263" s="203"/>
      <c r="S263" s="203"/>
      <c r="T263" s="203"/>
      <c r="U263" s="243"/>
      <c r="V263" s="244"/>
    </row>
    <row r="264" spans="1:22" s="207" customFormat="1" ht="15" x14ac:dyDescent="0.2">
      <c r="A264" s="205">
        <v>248</v>
      </c>
      <c r="B264" s="201"/>
      <c r="C264" s="202" t="str">
        <f>IF(Acompanhamento4[[#This Row],[ID]]="","",VLOOKUP(Acompanhamento4[[#This Row],[ID]],Plano[],2,FALSE))</f>
        <v/>
      </c>
      <c r="D264" s="202" t="str">
        <f>IF(Acompanhamento4[[#This Row],[ID]]="","",VLOOKUP(Acompanhamento4[[#This Row],[ID]],Plano[],3,FALSE))</f>
        <v/>
      </c>
      <c r="E264" s="202" t="str">
        <f>IF(Acompanhamento4[[#This Row],[ID]]="","",VLOOKUP(Acompanhamento4[[#This Row],[ID]],Plano[],7,FALSE))</f>
        <v/>
      </c>
      <c r="F264" s="203" t="str">
        <f>IF(Acompanhamento4[[#This Row],[ID]]="","",VLOOKUP(Acompanhamento4[[#This Row],[ID]],Plano[],14,FALSE))</f>
        <v/>
      </c>
      <c r="G264" s="203" t="str">
        <f>IF(Acompanhamento4[[#This Row],[ID]]="","",VLOOKUP(Acompanhamento4[[#This Row],[ID]],Plano[],15,FALSE))</f>
        <v/>
      </c>
      <c r="H264" s="203" t="str">
        <f>IF(Acompanhamento4[[#This Row],[ID]]="","",VLOOKUP(Acompanhamento4[[#This Row],[ID]],Plano[],16,FALSE))</f>
        <v/>
      </c>
      <c r="I264" s="203" t="str">
        <f>IF(Acompanhamento4[[#This Row],[ID]]="","",VLOOKUP(Acompanhamento4[[#This Row],[ID]],Plano[],17,FALSE))</f>
        <v/>
      </c>
      <c r="J264" s="204" t="str">
        <f>IF(Acompanhamento4[[#This Row],[ID]]="","",VLOOKUP(Acompanhamento4[[#This Row],[ID]],Plano[],18,FALSE))</f>
        <v/>
      </c>
      <c r="K264" s="231"/>
      <c r="L264" s="238"/>
      <c r="M264" s="236"/>
      <c r="N264" s="240" t="str">
        <f>IF(Acompanhamento4[[#This Row],[ID]]="","",VLOOKUP(Acompanhamento4[[#This Row],[ID]],Plano[],19,FALSE))</f>
        <v/>
      </c>
      <c r="O264" s="241"/>
      <c r="P264" s="241"/>
      <c r="Q264" s="242"/>
      <c r="R264" s="203"/>
      <c r="S264" s="203"/>
      <c r="T264" s="203"/>
      <c r="U264" s="243"/>
      <c r="V264" s="244"/>
    </row>
    <row r="265" spans="1:22" s="207" customFormat="1" ht="15" x14ac:dyDescent="0.2">
      <c r="A265" s="200">
        <v>249</v>
      </c>
      <c r="B265" s="201"/>
      <c r="C265" s="202" t="str">
        <f>IF(Acompanhamento4[[#This Row],[ID]]="","",VLOOKUP(Acompanhamento4[[#This Row],[ID]],Plano[],2,FALSE))</f>
        <v/>
      </c>
      <c r="D265" s="202" t="str">
        <f>IF(Acompanhamento4[[#This Row],[ID]]="","",VLOOKUP(Acompanhamento4[[#This Row],[ID]],Plano[],3,FALSE))</f>
        <v/>
      </c>
      <c r="E265" s="202" t="str">
        <f>IF(Acompanhamento4[[#This Row],[ID]]="","",VLOOKUP(Acompanhamento4[[#This Row],[ID]],Plano[],7,FALSE))</f>
        <v/>
      </c>
      <c r="F265" s="203" t="str">
        <f>IF(Acompanhamento4[[#This Row],[ID]]="","",VLOOKUP(Acompanhamento4[[#This Row],[ID]],Plano[],14,FALSE))</f>
        <v/>
      </c>
      <c r="G265" s="203" t="str">
        <f>IF(Acompanhamento4[[#This Row],[ID]]="","",VLOOKUP(Acompanhamento4[[#This Row],[ID]],Plano[],15,FALSE))</f>
        <v/>
      </c>
      <c r="H265" s="203" t="str">
        <f>IF(Acompanhamento4[[#This Row],[ID]]="","",VLOOKUP(Acompanhamento4[[#This Row],[ID]],Plano[],16,FALSE))</f>
        <v/>
      </c>
      <c r="I265" s="203" t="str">
        <f>IF(Acompanhamento4[[#This Row],[ID]]="","",VLOOKUP(Acompanhamento4[[#This Row],[ID]],Plano[],17,FALSE))</f>
        <v/>
      </c>
      <c r="J265" s="204" t="str">
        <f>IF(Acompanhamento4[[#This Row],[ID]]="","",VLOOKUP(Acompanhamento4[[#This Row],[ID]],Plano[],18,FALSE))</f>
        <v/>
      </c>
      <c r="K265" s="231"/>
      <c r="L265" s="238"/>
      <c r="M265" s="236"/>
      <c r="N265" s="240" t="str">
        <f>IF(Acompanhamento4[[#This Row],[ID]]="","",VLOOKUP(Acompanhamento4[[#This Row],[ID]],Plano[],19,FALSE))</f>
        <v/>
      </c>
      <c r="O265" s="241"/>
      <c r="P265" s="241"/>
      <c r="Q265" s="242"/>
      <c r="R265" s="203"/>
      <c r="S265" s="203"/>
      <c r="T265" s="203"/>
      <c r="U265" s="243"/>
      <c r="V265" s="244"/>
    </row>
    <row r="266" spans="1:22" s="207" customFormat="1" ht="15" x14ac:dyDescent="0.2">
      <c r="A266" s="205">
        <v>250</v>
      </c>
      <c r="B266" s="201"/>
      <c r="C266" s="202" t="str">
        <f>IF(Acompanhamento4[[#This Row],[ID]]="","",VLOOKUP(Acompanhamento4[[#This Row],[ID]],Plano[],2,FALSE))</f>
        <v/>
      </c>
      <c r="D266" s="202" t="str">
        <f>IF(Acompanhamento4[[#This Row],[ID]]="","",VLOOKUP(Acompanhamento4[[#This Row],[ID]],Plano[],3,FALSE))</f>
        <v/>
      </c>
      <c r="E266" s="202" t="str">
        <f>IF(Acompanhamento4[[#This Row],[ID]]="","",VLOOKUP(Acompanhamento4[[#This Row],[ID]],Plano[],7,FALSE))</f>
        <v/>
      </c>
      <c r="F266" s="203" t="str">
        <f>IF(Acompanhamento4[[#This Row],[ID]]="","",VLOOKUP(Acompanhamento4[[#This Row],[ID]],Plano[],14,FALSE))</f>
        <v/>
      </c>
      <c r="G266" s="203" t="str">
        <f>IF(Acompanhamento4[[#This Row],[ID]]="","",VLOOKUP(Acompanhamento4[[#This Row],[ID]],Plano[],15,FALSE))</f>
        <v/>
      </c>
      <c r="H266" s="203" t="str">
        <f>IF(Acompanhamento4[[#This Row],[ID]]="","",VLOOKUP(Acompanhamento4[[#This Row],[ID]],Plano[],16,FALSE))</f>
        <v/>
      </c>
      <c r="I266" s="203" t="str">
        <f>IF(Acompanhamento4[[#This Row],[ID]]="","",VLOOKUP(Acompanhamento4[[#This Row],[ID]],Plano[],17,FALSE))</f>
        <v/>
      </c>
      <c r="J266" s="204" t="str">
        <f>IF(Acompanhamento4[[#This Row],[ID]]="","",VLOOKUP(Acompanhamento4[[#This Row],[ID]],Plano[],18,FALSE))</f>
        <v/>
      </c>
      <c r="K266" s="231"/>
      <c r="L266" s="238"/>
      <c r="M266" s="236"/>
      <c r="N266" s="240" t="str">
        <f>IF(Acompanhamento4[[#This Row],[ID]]="","",VLOOKUP(Acompanhamento4[[#This Row],[ID]],Plano[],19,FALSE))</f>
        <v/>
      </c>
      <c r="O266" s="241"/>
      <c r="P266" s="241"/>
      <c r="Q266" s="242"/>
      <c r="R266" s="203"/>
      <c r="S266" s="203"/>
      <c r="T266" s="203"/>
      <c r="U266" s="243"/>
      <c r="V266" s="244"/>
    </row>
    <row r="267" spans="1:22" s="207" customFormat="1" ht="15" x14ac:dyDescent="0.2">
      <c r="A267" s="200">
        <v>251</v>
      </c>
      <c r="B267" s="201"/>
      <c r="C267" s="202" t="str">
        <f>IF(Acompanhamento4[[#This Row],[ID]]="","",VLOOKUP(Acompanhamento4[[#This Row],[ID]],Plano[],2,FALSE))</f>
        <v/>
      </c>
      <c r="D267" s="202" t="str">
        <f>IF(Acompanhamento4[[#This Row],[ID]]="","",VLOOKUP(Acompanhamento4[[#This Row],[ID]],Plano[],3,FALSE))</f>
        <v/>
      </c>
      <c r="E267" s="202" t="str">
        <f>IF(Acompanhamento4[[#This Row],[ID]]="","",VLOOKUP(Acompanhamento4[[#This Row],[ID]],Plano[],7,FALSE))</f>
        <v/>
      </c>
      <c r="F267" s="203" t="str">
        <f>IF(Acompanhamento4[[#This Row],[ID]]="","",VLOOKUP(Acompanhamento4[[#This Row],[ID]],Plano[],14,FALSE))</f>
        <v/>
      </c>
      <c r="G267" s="203" t="str">
        <f>IF(Acompanhamento4[[#This Row],[ID]]="","",VLOOKUP(Acompanhamento4[[#This Row],[ID]],Plano[],15,FALSE))</f>
        <v/>
      </c>
      <c r="H267" s="203" t="str">
        <f>IF(Acompanhamento4[[#This Row],[ID]]="","",VLOOKUP(Acompanhamento4[[#This Row],[ID]],Plano[],16,FALSE))</f>
        <v/>
      </c>
      <c r="I267" s="203" t="str">
        <f>IF(Acompanhamento4[[#This Row],[ID]]="","",VLOOKUP(Acompanhamento4[[#This Row],[ID]],Plano[],17,FALSE))</f>
        <v/>
      </c>
      <c r="J267" s="204" t="str">
        <f>IF(Acompanhamento4[[#This Row],[ID]]="","",VLOOKUP(Acompanhamento4[[#This Row],[ID]],Plano[],18,FALSE))</f>
        <v/>
      </c>
      <c r="K267" s="231"/>
      <c r="L267" s="238"/>
      <c r="M267" s="236"/>
      <c r="N267" s="240" t="str">
        <f>IF(Acompanhamento4[[#This Row],[ID]]="","",VLOOKUP(Acompanhamento4[[#This Row],[ID]],Plano[],19,FALSE))</f>
        <v/>
      </c>
      <c r="O267" s="241"/>
      <c r="P267" s="241"/>
      <c r="Q267" s="242"/>
      <c r="R267" s="203"/>
      <c r="S267" s="203"/>
      <c r="T267" s="203"/>
      <c r="U267" s="243"/>
      <c r="V267" s="244"/>
    </row>
    <row r="268" spans="1:22" s="207" customFormat="1" ht="15" x14ac:dyDescent="0.2">
      <c r="A268" s="205">
        <v>252</v>
      </c>
      <c r="B268" s="201"/>
      <c r="C268" s="202" t="str">
        <f>IF(Acompanhamento4[[#This Row],[ID]]="","",VLOOKUP(Acompanhamento4[[#This Row],[ID]],Plano[],2,FALSE))</f>
        <v/>
      </c>
      <c r="D268" s="202" t="str">
        <f>IF(Acompanhamento4[[#This Row],[ID]]="","",VLOOKUP(Acompanhamento4[[#This Row],[ID]],Plano[],3,FALSE))</f>
        <v/>
      </c>
      <c r="E268" s="202" t="str">
        <f>IF(Acompanhamento4[[#This Row],[ID]]="","",VLOOKUP(Acompanhamento4[[#This Row],[ID]],Plano[],7,FALSE))</f>
        <v/>
      </c>
      <c r="F268" s="203" t="str">
        <f>IF(Acompanhamento4[[#This Row],[ID]]="","",VLOOKUP(Acompanhamento4[[#This Row],[ID]],Plano[],14,FALSE))</f>
        <v/>
      </c>
      <c r="G268" s="203" t="str">
        <f>IF(Acompanhamento4[[#This Row],[ID]]="","",VLOOKUP(Acompanhamento4[[#This Row],[ID]],Plano[],15,FALSE))</f>
        <v/>
      </c>
      <c r="H268" s="203" t="str">
        <f>IF(Acompanhamento4[[#This Row],[ID]]="","",VLOOKUP(Acompanhamento4[[#This Row],[ID]],Plano[],16,FALSE))</f>
        <v/>
      </c>
      <c r="I268" s="203" t="str">
        <f>IF(Acompanhamento4[[#This Row],[ID]]="","",VLOOKUP(Acompanhamento4[[#This Row],[ID]],Plano[],17,FALSE))</f>
        <v/>
      </c>
      <c r="J268" s="204" t="str">
        <f>IF(Acompanhamento4[[#This Row],[ID]]="","",VLOOKUP(Acompanhamento4[[#This Row],[ID]],Plano[],18,FALSE))</f>
        <v/>
      </c>
      <c r="K268" s="231"/>
      <c r="L268" s="238"/>
      <c r="M268" s="236"/>
      <c r="N268" s="240" t="str">
        <f>IF(Acompanhamento4[[#This Row],[ID]]="","",VLOOKUP(Acompanhamento4[[#This Row],[ID]],Plano[],19,FALSE))</f>
        <v/>
      </c>
      <c r="O268" s="241"/>
      <c r="P268" s="241"/>
      <c r="Q268" s="242"/>
      <c r="R268" s="203"/>
      <c r="S268" s="203"/>
      <c r="T268" s="203"/>
      <c r="U268" s="243"/>
      <c r="V268" s="244"/>
    </row>
    <row r="269" spans="1:22" s="207" customFormat="1" ht="15" x14ac:dyDescent="0.2">
      <c r="A269" s="200">
        <v>253</v>
      </c>
      <c r="B269" s="201"/>
      <c r="C269" s="202" t="str">
        <f>IF(Acompanhamento4[[#This Row],[ID]]="","",VLOOKUP(Acompanhamento4[[#This Row],[ID]],Plano[],2,FALSE))</f>
        <v/>
      </c>
      <c r="D269" s="202" t="str">
        <f>IF(Acompanhamento4[[#This Row],[ID]]="","",VLOOKUP(Acompanhamento4[[#This Row],[ID]],Plano[],3,FALSE))</f>
        <v/>
      </c>
      <c r="E269" s="202" t="str">
        <f>IF(Acompanhamento4[[#This Row],[ID]]="","",VLOOKUP(Acompanhamento4[[#This Row],[ID]],Plano[],7,FALSE))</f>
        <v/>
      </c>
      <c r="F269" s="203" t="str">
        <f>IF(Acompanhamento4[[#This Row],[ID]]="","",VLOOKUP(Acompanhamento4[[#This Row],[ID]],Plano[],14,FALSE))</f>
        <v/>
      </c>
      <c r="G269" s="203" t="str">
        <f>IF(Acompanhamento4[[#This Row],[ID]]="","",VLOOKUP(Acompanhamento4[[#This Row],[ID]],Plano[],15,FALSE))</f>
        <v/>
      </c>
      <c r="H269" s="203" t="str">
        <f>IF(Acompanhamento4[[#This Row],[ID]]="","",VLOOKUP(Acompanhamento4[[#This Row],[ID]],Plano[],16,FALSE))</f>
        <v/>
      </c>
      <c r="I269" s="203" t="str">
        <f>IF(Acompanhamento4[[#This Row],[ID]]="","",VLOOKUP(Acompanhamento4[[#This Row],[ID]],Plano[],17,FALSE))</f>
        <v/>
      </c>
      <c r="J269" s="204" t="str">
        <f>IF(Acompanhamento4[[#This Row],[ID]]="","",VLOOKUP(Acompanhamento4[[#This Row],[ID]],Plano[],18,FALSE))</f>
        <v/>
      </c>
      <c r="K269" s="231"/>
      <c r="L269" s="238"/>
      <c r="M269" s="236"/>
      <c r="N269" s="240" t="str">
        <f>IF(Acompanhamento4[[#This Row],[ID]]="","",VLOOKUP(Acompanhamento4[[#This Row],[ID]],Plano[],19,FALSE))</f>
        <v/>
      </c>
      <c r="O269" s="241"/>
      <c r="P269" s="241"/>
      <c r="Q269" s="242"/>
      <c r="R269" s="203"/>
      <c r="S269" s="203"/>
      <c r="T269" s="203"/>
      <c r="U269" s="243"/>
      <c r="V269" s="244"/>
    </row>
    <row r="270" spans="1:22" s="207" customFormat="1" ht="15" x14ac:dyDescent="0.2">
      <c r="A270" s="205">
        <v>254</v>
      </c>
      <c r="B270" s="201"/>
      <c r="C270" s="202" t="str">
        <f>IF(Acompanhamento4[[#This Row],[ID]]="","",VLOOKUP(Acompanhamento4[[#This Row],[ID]],Plano[],2,FALSE))</f>
        <v/>
      </c>
      <c r="D270" s="202" t="str">
        <f>IF(Acompanhamento4[[#This Row],[ID]]="","",VLOOKUP(Acompanhamento4[[#This Row],[ID]],Plano[],3,FALSE))</f>
        <v/>
      </c>
      <c r="E270" s="202" t="str">
        <f>IF(Acompanhamento4[[#This Row],[ID]]="","",VLOOKUP(Acompanhamento4[[#This Row],[ID]],Plano[],7,FALSE))</f>
        <v/>
      </c>
      <c r="F270" s="203" t="str">
        <f>IF(Acompanhamento4[[#This Row],[ID]]="","",VLOOKUP(Acompanhamento4[[#This Row],[ID]],Plano[],14,FALSE))</f>
        <v/>
      </c>
      <c r="G270" s="203" t="str">
        <f>IF(Acompanhamento4[[#This Row],[ID]]="","",VLOOKUP(Acompanhamento4[[#This Row],[ID]],Plano[],15,FALSE))</f>
        <v/>
      </c>
      <c r="H270" s="203" t="str">
        <f>IF(Acompanhamento4[[#This Row],[ID]]="","",VLOOKUP(Acompanhamento4[[#This Row],[ID]],Plano[],16,FALSE))</f>
        <v/>
      </c>
      <c r="I270" s="203" t="str">
        <f>IF(Acompanhamento4[[#This Row],[ID]]="","",VLOOKUP(Acompanhamento4[[#This Row],[ID]],Plano[],17,FALSE))</f>
        <v/>
      </c>
      <c r="J270" s="204" t="str">
        <f>IF(Acompanhamento4[[#This Row],[ID]]="","",VLOOKUP(Acompanhamento4[[#This Row],[ID]],Plano[],18,FALSE))</f>
        <v/>
      </c>
      <c r="K270" s="231"/>
      <c r="L270" s="238"/>
      <c r="M270" s="236"/>
      <c r="N270" s="240" t="str">
        <f>IF(Acompanhamento4[[#This Row],[ID]]="","",VLOOKUP(Acompanhamento4[[#This Row],[ID]],Plano[],19,FALSE))</f>
        <v/>
      </c>
      <c r="O270" s="241"/>
      <c r="P270" s="241"/>
      <c r="Q270" s="242"/>
      <c r="R270" s="203"/>
      <c r="S270" s="203"/>
      <c r="T270" s="203"/>
      <c r="U270" s="243"/>
      <c r="V270" s="244"/>
    </row>
    <row r="271" spans="1:22" s="207" customFormat="1" ht="15" x14ac:dyDescent="0.2">
      <c r="A271" s="200">
        <v>255</v>
      </c>
      <c r="B271" s="201"/>
      <c r="C271" s="202" t="str">
        <f>IF(Acompanhamento4[[#This Row],[ID]]="","",VLOOKUP(Acompanhamento4[[#This Row],[ID]],Plano[],2,FALSE))</f>
        <v/>
      </c>
      <c r="D271" s="202" t="str">
        <f>IF(Acompanhamento4[[#This Row],[ID]]="","",VLOOKUP(Acompanhamento4[[#This Row],[ID]],Plano[],3,FALSE))</f>
        <v/>
      </c>
      <c r="E271" s="202" t="str">
        <f>IF(Acompanhamento4[[#This Row],[ID]]="","",VLOOKUP(Acompanhamento4[[#This Row],[ID]],Plano[],7,FALSE))</f>
        <v/>
      </c>
      <c r="F271" s="203" t="str">
        <f>IF(Acompanhamento4[[#This Row],[ID]]="","",VLOOKUP(Acompanhamento4[[#This Row],[ID]],Plano[],14,FALSE))</f>
        <v/>
      </c>
      <c r="G271" s="203" t="str">
        <f>IF(Acompanhamento4[[#This Row],[ID]]="","",VLOOKUP(Acompanhamento4[[#This Row],[ID]],Plano[],15,FALSE))</f>
        <v/>
      </c>
      <c r="H271" s="203" t="str">
        <f>IF(Acompanhamento4[[#This Row],[ID]]="","",VLOOKUP(Acompanhamento4[[#This Row],[ID]],Plano[],16,FALSE))</f>
        <v/>
      </c>
      <c r="I271" s="203" t="str">
        <f>IF(Acompanhamento4[[#This Row],[ID]]="","",VLOOKUP(Acompanhamento4[[#This Row],[ID]],Plano[],17,FALSE))</f>
        <v/>
      </c>
      <c r="J271" s="204" t="str">
        <f>IF(Acompanhamento4[[#This Row],[ID]]="","",VLOOKUP(Acompanhamento4[[#This Row],[ID]],Plano[],18,FALSE))</f>
        <v/>
      </c>
      <c r="K271" s="231"/>
      <c r="L271" s="238"/>
      <c r="M271" s="236"/>
      <c r="N271" s="240" t="str">
        <f>IF(Acompanhamento4[[#This Row],[ID]]="","",VLOOKUP(Acompanhamento4[[#This Row],[ID]],Plano[],19,FALSE))</f>
        <v/>
      </c>
      <c r="O271" s="241"/>
      <c r="P271" s="241"/>
      <c r="Q271" s="242"/>
      <c r="R271" s="203"/>
      <c r="S271" s="203"/>
      <c r="T271" s="203"/>
      <c r="U271" s="243"/>
      <c r="V271" s="244"/>
    </row>
    <row r="272" spans="1:22" s="207" customFormat="1" ht="15" x14ac:dyDescent="0.2">
      <c r="A272" s="205">
        <v>256</v>
      </c>
      <c r="B272" s="201"/>
      <c r="C272" s="202" t="str">
        <f>IF(Acompanhamento4[[#This Row],[ID]]="","",VLOOKUP(Acompanhamento4[[#This Row],[ID]],Plano[],2,FALSE))</f>
        <v/>
      </c>
      <c r="D272" s="202" t="str">
        <f>IF(Acompanhamento4[[#This Row],[ID]]="","",VLOOKUP(Acompanhamento4[[#This Row],[ID]],Plano[],3,FALSE))</f>
        <v/>
      </c>
      <c r="E272" s="202" t="str">
        <f>IF(Acompanhamento4[[#This Row],[ID]]="","",VLOOKUP(Acompanhamento4[[#This Row],[ID]],Plano[],7,FALSE))</f>
        <v/>
      </c>
      <c r="F272" s="203" t="str">
        <f>IF(Acompanhamento4[[#This Row],[ID]]="","",VLOOKUP(Acompanhamento4[[#This Row],[ID]],Plano[],14,FALSE))</f>
        <v/>
      </c>
      <c r="G272" s="203" t="str">
        <f>IF(Acompanhamento4[[#This Row],[ID]]="","",VLOOKUP(Acompanhamento4[[#This Row],[ID]],Plano[],15,FALSE))</f>
        <v/>
      </c>
      <c r="H272" s="203" t="str">
        <f>IF(Acompanhamento4[[#This Row],[ID]]="","",VLOOKUP(Acompanhamento4[[#This Row],[ID]],Plano[],16,FALSE))</f>
        <v/>
      </c>
      <c r="I272" s="203" t="str">
        <f>IF(Acompanhamento4[[#This Row],[ID]]="","",VLOOKUP(Acompanhamento4[[#This Row],[ID]],Plano[],17,FALSE))</f>
        <v/>
      </c>
      <c r="J272" s="204" t="str">
        <f>IF(Acompanhamento4[[#This Row],[ID]]="","",VLOOKUP(Acompanhamento4[[#This Row],[ID]],Plano[],18,FALSE))</f>
        <v/>
      </c>
      <c r="K272" s="231"/>
      <c r="L272" s="238"/>
      <c r="M272" s="236"/>
      <c r="N272" s="240" t="str">
        <f>IF(Acompanhamento4[[#This Row],[ID]]="","",VLOOKUP(Acompanhamento4[[#This Row],[ID]],Plano[],19,FALSE))</f>
        <v/>
      </c>
      <c r="O272" s="241"/>
      <c r="P272" s="241"/>
      <c r="Q272" s="242"/>
      <c r="R272" s="203"/>
      <c r="S272" s="203"/>
      <c r="T272" s="203"/>
      <c r="U272" s="243"/>
      <c r="V272" s="244"/>
    </row>
    <row r="273" spans="1:22" s="207" customFormat="1" ht="15" x14ac:dyDescent="0.2">
      <c r="A273" s="200">
        <v>257</v>
      </c>
      <c r="B273" s="201"/>
      <c r="C273" s="202" t="str">
        <f>IF(Acompanhamento4[[#This Row],[ID]]="","",VLOOKUP(Acompanhamento4[[#This Row],[ID]],Plano[],2,FALSE))</f>
        <v/>
      </c>
      <c r="D273" s="202" t="str">
        <f>IF(Acompanhamento4[[#This Row],[ID]]="","",VLOOKUP(Acompanhamento4[[#This Row],[ID]],Plano[],3,FALSE))</f>
        <v/>
      </c>
      <c r="E273" s="202" t="str">
        <f>IF(Acompanhamento4[[#This Row],[ID]]="","",VLOOKUP(Acompanhamento4[[#This Row],[ID]],Plano[],7,FALSE))</f>
        <v/>
      </c>
      <c r="F273" s="203" t="str">
        <f>IF(Acompanhamento4[[#This Row],[ID]]="","",VLOOKUP(Acompanhamento4[[#This Row],[ID]],Plano[],14,FALSE))</f>
        <v/>
      </c>
      <c r="G273" s="203" t="str">
        <f>IF(Acompanhamento4[[#This Row],[ID]]="","",VLOOKUP(Acompanhamento4[[#This Row],[ID]],Plano[],15,FALSE))</f>
        <v/>
      </c>
      <c r="H273" s="203" t="str">
        <f>IF(Acompanhamento4[[#This Row],[ID]]="","",VLOOKUP(Acompanhamento4[[#This Row],[ID]],Plano[],16,FALSE))</f>
        <v/>
      </c>
      <c r="I273" s="203" t="str">
        <f>IF(Acompanhamento4[[#This Row],[ID]]="","",VLOOKUP(Acompanhamento4[[#This Row],[ID]],Plano[],17,FALSE))</f>
        <v/>
      </c>
      <c r="J273" s="204" t="str">
        <f>IF(Acompanhamento4[[#This Row],[ID]]="","",VLOOKUP(Acompanhamento4[[#This Row],[ID]],Plano[],18,FALSE))</f>
        <v/>
      </c>
      <c r="K273" s="231"/>
      <c r="L273" s="238"/>
      <c r="M273" s="236"/>
      <c r="N273" s="240" t="str">
        <f>IF(Acompanhamento4[[#This Row],[ID]]="","",VLOOKUP(Acompanhamento4[[#This Row],[ID]],Plano[],19,FALSE))</f>
        <v/>
      </c>
      <c r="O273" s="241"/>
      <c r="P273" s="241"/>
      <c r="Q273" s="242"/>
      <c r="R273" s="203"/>
      <c r="S273" s="203"/>
      <c r="T273" s="203"/>
      <c r="U273" s="243"/>
      <c r="V273" s="244"/>
    </row>
    <row r="274" spans="1:22" s="207" customFormat="1" ht="15" x14ac:dyDescent="0.2">
      <c r="A274" s="205">
        <v>258</v>
      </c>
      <c r="B274" s="201"/>
      <c r="C274" s="202" t="str">
        <f>IF(Acompanhamento4[[#This Row],[ID]]="","",VLOOKUP(Acompanhamento4[[#This Row],[ID]],Plano[],2,FALSE))</f>
        <v/>
      </c>
      <c r="D274" s="202" t="str">
        <f>IF(Acompanhamento4[[#This Row],[ID]]="","",VLOOKUP(Acompanhamento4[[#This Row],[ID]],Plano[],3,FALSE))</f>
        <v/>
      </c>
      <c r="E274" s="202" t="str">
        <f>IF(Acompanhamento4[[#This Row],[ID]]="","",VLOOKUP(Acompanhamento4[[#This Row],[ID]],Plano[],7,FALSE))</f>
        <v/>
      </c>
      <c r="F274" s="203" t="str">
        <f>IF(Acompanhamento4[[#This Row],[ID]]="","",VLOOKUP(Acompanhamento4[[#This Row],[ID]],Plano[],14,FALSE))</f>
        <v/>
      </c>
      <c r="G274" s="203" t="str">
        <f>IF(Acompanhamento4[[#This Row],[ID]]="","",VLOOKUP(Acompanhamento4[[#This Row],[ID]],Plano[],15,FALSE))</f>
        <v/>
      </c>
      <c r="H274" s="203" t="str">
        <f>IF(Acompanhamento4[[#This Row],[ID]]="","",VLOOKUP(Acompanhamento4[[#This Row],[ID]],Plano[],16,FALSE))</f>
        <v/>
      </c>
      <c r="I274" s="203" t="str">
        <f>IF(Acompanhamento4[[#This Row],[ID]]="","",VLOOKUP(Acompanhamento4[[#This Row],[ID]],Plano[],17,FALSE))</f>
        <v/>
      </c>
      <c r="J274" s="204" t="str">
        <f>IF(Acompanhamento4[[#This Row],[ID]]="","",VLOOKUP(Acompanhamento4[[#This Row],[ID]],Plano[],18,FALSE))</f>
        <v/>
      </c>
      <c r="K274" s="231"/>
      <c r="L274" s="238"/>
      <c r="M274" s="236"/>
      <c r="N274" s="240" t="str">
        <f>IF(Acompanhamento4[[#This Row],[ID]]="","",VLOOKUP(Acompanhamento4[[#This Row],[ID]],Plano[],19,FALSE))</f>
        <v/>
      </c>
      <c r="O274" s="241"/>
      <c r="P274" s="241"/>
      <c r="Q274" s="242"/>
      <c r="R274" s="203"/>
      <c r="S274" s="203"/>
      <c r="T274" s="203"/>
      <c r="U274" s="243"/>
      <c r="V274" s="244"/>
    </row>
    <row r="275" spans="1:22" s="207" customFormat="1" ht="15" x14ac:dyDescent="0.2">
      <c r="A275" s="200">
        <v>259</v>
      </c>
      <c r="B275" s="201"/>
      <c r="C275" s="202" t="str">
        <f>IF(Acompanhamento4[[#This Row],[ID]]="","",VLOOKUP(Acompanhamento4[[#This Row],[ID]],Plano[],2,FALSE))</f>
        <v/>
      </c>
      <c r="D275" s="202" t="str">
        <f>IF(Acompanhamento4[[#This Row],[ID]]="","",VLOOKUP(Acompanhamento4[[#This Row],[ID]],Plano[],3,FALSE))</f>
        <v/>
      </c>
      <c r="E275" s="202" t="str">
        <f>IF(Acompanhamento4[[#This Row],[ID]]="","",VLOOKUP(Acompanhamento4[[#This Row],[ID]],Plano[],7,FALSE))</f>
        <v/>
      </c>
      <c r="F275" s="203" t="str">
        <f>IF(Acompanhamento4[[#This Row],[ID]]="","",VLOOKUP(Acompanhamento4[[#This Row],[ID]],Plano[],14,FALSE))</f>
        <v/>
      </c>
      <c r="G275" s="203" t="str">
        <f>IF(Acompanhamento4[[#This Row],[ID]]="","",VLOOKUP(Acompanhamento4[[#This Row],[ID]],Plano[],15,FALSE))</f>
        <v/>
      </c>
      <c r="H275" s="203" t="str">
        <f>IF(Acompanhamento4[[#This Row],[ID]]="","",VLOOKUP(Acompanhamento4[[#This Row],[ID]],Plano[],16,FALSE))</f>
        <v/>
      </c>
      <c r="I275" s="203" t="str">
        <f>IF(Acompanhamento4[[#This Row],[ID]]="","",VLOOKUP(Acompanhamento4[[#This Row],[ID]],Plano[],17,FALSE))</f>
        <v/>
      </c>
      <c r="J275" s="204" t="str">
        <f>IF(Acompanhamento4[[#This Row],[ID]]="","",VLOOKUP(Acompanhamento4[[#This Row],[ID]],Plano[],18,FALSE))</f>
        <v/>
      </c>
      <c r="K275" s="231"/>
      <c r="L275" s="238"/>
      <c r="M275" s="236"/>
      <c r="N275" s="240" t="str">
        <f>IF(Acompanhamento4[[#This Row],[ID]]="","",VLOOKUP(Acompanhamento4[[#This Row],[ID]],Plano[],19,FALSE))</f>
        <v/>
      </c>
      <c r="O275" s="241"/>
      <c r="P275" s="241"/>
      <c r="Q275" s="242"/>
      <c r="R275" s="203"/>
      <c r="S275" s="203"/>
      <c r="T275" s="203"/>
      <c r="U275" s="243"/>
      <c r="V275" s="244"/>
    </row>
    <row r="276" spans="1:22" s="207" customFormat="1" ht="15" x14ac:dyDescent="0.2">
      <c r="A276" s="205">
        <v>260</v>
      </c>
      <c r="B276" s="201"/>
      <c r="C276" s="202" t="str">
        <f>IF(Acompanhamento4[[#This Row],[ID]]="","",VLOOKUP(Acompanhamento4[[#This Row],[ID]],Plano[],2,FALSE))</f>
        <v/>
      </c>
      <c r="D276" s="202" t="str">
        <f>IF(Acompanhamento4[[#This Row],[ID]]="","",VLOOKUP(Acompanhamento4[[#This Row],[ID]],Plano[],3,FALSE))</f>
        <v/>
      </c>
      <c r="E276" s="202" t="str">
        <f>IF(Acompanhamento4[[#This Row],[ID]]="","",VLOOKUP(Acompanhamento4[[#This Row],[ID]],Plano[],7,FALSE))</f>
        <v/>
      </c>
      <c r="F276" s="203" t="str">
        <f>IF(Acompanhamento4[[#This Row],[ID]]="","",VLOOKUP(Acompanhamento4[[#This Row],[ID]],Plano[],14,FALSE))</f>
        <v/>
      </c>
      <c r="G276" s="203" t="str">
        <f>IF(Acompanhamento4[[#This Row],[ID]]="","",VLOOKUP(Acompanhamento4[[#This Row],[ID]],Plano[],15,FALSE))</f>
        <v/>
      </c>
      <c r="H276" s="203" t="str">
        <f>IF(Acompanhamento4[[#This Row],[ID]]="","",VLOOKUP(Acompanhamento4[[#This Row],[ID]],Plano[],16,FALSE))</f>
        <v/>
      </c>
      <c r="I276" s="203" t="str">
        <f>IF(Acompanhamento4[[#This Row],[ID]]="","",VLOOKUP(Acompanhamento4[[#This Row],[ID]],Plano[],17,FALSE))</f>
        <v/>
      </c>
      <c r="J276" s="204" t="str">
        <f>IF(Acompanhamento4[[#This Row],[ID]]="","",VLOOKUP(Acompanhamento4[[#This Row],[ID]],Plano[],18,FALSE))</f>
        <v/>
      </c>
      <c r="K276" s="231"/>
      <c r="L276" s="238"/>
      <c r="M276" s="236"/>
      <c r="N276" s="240" t="str">
        <f>IF(Acompanhamento4[[#This Row],[ID]]="","",VLOOKUP(Acompanhamento4[[#This Row],[ID]],Plano[],19,FALSE))</f>
        <v/>
      </c>
      <c r="O276" s="241"/>
      <c r="P276" s="241"/>
      <c r="Q276" s="242"/>
      <c r="R276" s="203"/>
      <c r="S276" s="203"/>
      <c r="T276" s="203"/>
      <c r="U276" s="243"/>
      <c r="V276" s="244"/>
    </row>
    <row r="277" spans="1:22" s="207" customFormat="1" ht="15" x14ac:dyDescent="0.2">
      <c r="A277" s="200">
        <v>261</v>
      </c>
      <c r="B277" s="201"/>
      <c r="C277" s="202" t="str">
        <f>IF(Acompanhamento4[[#This Row],[ID]]="","",VLOOKUP(Acompanhamento4[[#This Row],[ID]],Plano[],2,FALSE))</f>
        <v/>
      </c>
      <c r="D277" s="202" t="str">
        <f>IF(Acompanhamento4[[#This Row],[ID]]="","",VLOOKUP(Acompanhamento4[[#This Row],[ID]],Plano[],3,FALSE))</f>
        <v/>
      </c>
      <c r="E277" s="202" t="str">
        <f>IF(Acompanhamento4[[#This Row],[ID]]="","",VLOOKUP(Acompanhamento4[[#This Row],[ID]],Plano[],7,FALSE))</f>
        <v/>
      </c>
      <c r="F277" s="203" t="str">
        <f>IF(Acompanhamento4[[#This Row],[ID]]="","",VLOOKUP(Acompanhamento4[[#This Row],[ID]],Plano[],14,FALSE))</f>
        <v/>
      </c>
      <c r="G277" s="203" t="str">
        <f>IF(Acompanhamento4[[#This Row],[ID]]="","",VLOOKUP(Acompanhamento4[[#This Row],[ID]],Plano[],15,FALSE))</f>
        <v/>
      </c>
      <c r="H277" s="203" t="str">
        <f>IF(Acompanhamento4[[#This Row],[ID]]="","",VLOOKUP(Acompanhamento4[[#This Row],[ID]],Plano[],16,FALSE))</f>
        <v/>
      </c>
      <c r="I277" s="203" t="str">
        <f>IF(Acompanhamento4[[#This Row],[ID]]="","",VLOOKUP(Acompanhamento4[[#This Row],[ID]],Plano[],17,FALSE))</f>
        <v/>
      </c>
      <c r="J277" s="204" t="str">
        <f>IF(Acompanhamento4[[#This Row],[ID]]="","",VLOOKUP(Acompanhamento4[[#This Row],[ID]],Plano[],18,FALSE))</f>
        <v/>
      </c>
      <c r="K277" s="231"/>
      <c r="L277" s="238"/>
      <c r="M277" s="236"/>
      <c r="N277" s="240" t="str">
        <f>IF(Acompanhamento4[[#This Row],[ID]]="","",VLOOKUP(Acompanhamento4[[#This Row],[ID]],Plano[],19,FALSE))</f>
        <v/>
      </c>
      <c r="O277" s="241"/>
      <c r="P277" s="241"/>
      <c r="Q277" s="242"/>
      <c r="R277" s="203"/>
      <c r="S277" s="203"/>
      <c r="T277" s="203"/>
      <c r="U277" s="243"/>
      <c r="V277" s="244"/>
    </row>
    <row r="278" spans="1:22" s="207" customFormat="1" ht="15" x14ac:dyDescent="0.2">
      <c r="A278" s="205">
        <v>262</v>
      </c>
      <c r="B278" s="201"/>
      <c r="C278" s="202" t="str">
        <f>IF(Acompanhamento4[[#This Row],[ID]]="","",VLOOKUP(Acompanhamento4[[#This Row],[ID]],Plano[],2,FALSE))</f>
        <v/>
      </c>
      <c r="D278" s="202" t="str">
        <f>IF(Acompanhamento4[[#This Row],[ID]]="","",VLOOKUP(Acompanhamento4[[#This Row],[ID]],Plano[],3,FALSE))</f>
        <v/>
      </c>
      <c r="E278" s="202" t="str">
        <f>IF(Acompanhamento4[[#This Row],[ID]]="","",VLOOKUP(Acompanhamento4[[#This Row],[ID]],Plano[],7,FALSE))</f>
        <v/>
      </c>
      <c r="F278" s="203" t="str">
        <f>IF(Acompanhamento4[[#This Row],[ID]]="","",VLOOKUP(Acompanhamento4[[#This Row],[ID]],Plano[],14,FALSE))</f>
        <v/>
      </c>
      <c r="G278" s="203" t="str">
        <f>IF(Acompanhamento4[[#This Row],[ID]]="","",VLOOKUP(Acompanhamento4[[#This Row],[ID]],Plano[],15,FALSE))</f>
        <v/>
      </c>
      <c r="H278" s="203" t="str">
        <f>IF(Acompanhamento4[[#This Row],[ID]]="","",VLOOKUP(Acompanhamento4[[#This Row],[ID]],Plano[],16,FALSE))</f>
        <v/>
      </c>
      <c r="I278" s="203" t="str">
        <f>IF(Acompanhamento4[[#This Row],[ID]]="","",VLOOKUP(Acompanhamento4[[#This Row],[ID]],Plano[],17,FALSE))</f>
        <v/>
      </c>
      <c r="J278" s="204" t="str">
        <f>IF(Acompanhamento4[[#This Row],[ID]]="","",VLOOKUP(Acompanhamento4[[#This Row],[ID]],Plano[],18,FALSE))</f>
        <v/>
      </c>
      <c r="K278" s="231"/>
      <c r="L278" s="238"/>
      <c r="M278" s="236"/>
      <c r="N278" s="240" t="str">
        <f>IF(Acompanhamento4[[#This Row],[ID]]="","",VLOOKUP(Acompanhamento4[[#This Row],[ID]],Plano[],19,FALSE))</f>
        <v/>
      </c>
      <c r="O278" s="241"/>
      <c r="P278" s="241"/>
      <c r="Q278" s="242"/>
      <c r="R278" s="203"/>
      <c r="S278" s="203"/>
      <c r="T278" s="203"/>
      <c r="U278" s="243"/>
      <c r="V278" s="244"/>
    </row>
    <row r="279" spans="1:22" s="207" customFormat="1" ht="15" x14ac:dyDescent="0.2">
      <c r="A279" s="200">
        <v>263</v>
      </c>
      <c r="B279" s="201"/>
      <c r="C279" s="202" t="str">
        <f>IF(Acompanhamento4[[#This Row],[ID]]="","",VLOOKUP(Acompanhamento4[[#This Row],[ID]],Plano[],2,FALSE))</f>
        <v/>
      </c>
      <c r="D279" s="202" t="str">
        <f>IF(Acompanhamento4[[#This Row],[ID]]="","",VLOOKUP(Acompanhamento4[[#This Row],[ID]],Plano[],3,FALSE))</f>
        <v/>
      </c>
      <c r="E279" s="202" t="str">
        <f>IF(Acompanhamento4[[#This Row],[ID]]="","",VLOOKUP(Acompanhamento4[[#This Row],[ID]],Plano[],7,FALSE))</f>
        <v/>
      </c>
      <c r="F279" s="203" t="str">
        <f>IF(Acompanhamento4[[#This Row],[ID]]="","",VLOOKUP(Acompanhamento4[[#This Row],[ID]],Plano[],14,FALSE))</f>
        <v/>
      </c>
      <c r="G279" s="203" t="str">
        <f>IF(Acompanhamento4[[#This Row],[ID]]="","",VLOOKUP(Acompanhamento4[[#This Row],[ID]],Plano[],15,FALSE))</f>
        <v/>
      </c>
      <c r="H279" s="203" t="str">
        <f>IF(Acompanhamento4[[#This Row],[ID]]="","",VLOOKUP(Acompanhamento4[[#This Row],[ID]],Plano[],16,FALSE))</f>
        <v/>
      </c>
      <c r="I279" s="203" t="str">
        <f>IF(Acompanhamento4[[#This Row],[ID]]="","",VLOOKUP(Acompanhamento4[[#This Row],[ID]],Plano[],17,FALSE))</f>
        <v/>
      </c>
      <c r="J279" s="204" t="str">
        <f>IF(Acompanhamento4[[#This Row],[ID]]="","",VLOOKUP(Acompanhamento4[[#This Row],[ID]],Plano[],18,FALSE))</f>
        <v/>
      </c>
      <c r="K279" s="231"/>
      <c r="L279" s="238"/>
      <c r="M279" s="236"/>
      <c r="N279" s="240" t="str">
        <f>IF(Acompanhamento4[[#This Row],[ID]]="","",VLOOKUP(Acompanhamento4[[#This Row],[ID]],Plano[],19,FALSE))</f>
        <v/>
      </c>
      <c r="O279" s="241"/>
      <c r="P279" s="241"/>
      <c r="Q279" s="242"/>
      <c r="R279" s="203"/>
      <c r="S279" s="203"/>
      <c r="T279" s="203"/>
      <c r="U279" s="243"/>
      <c r="V279" s="244"/>
    </row>
    <row r="280" spans="1:22" s="207" customFormat="1" ht="15" x14ac:dyDescent="0.2">
      <c r="A280" s="205">
        <v>264</v>
      </c>
      <c r="B280" s="201"/>
      <c r="C280" s="202" t="str">
        <f>IF(Acompanhamento4[[#This Row],[ID]]="","",VLOOKUP(Acompanhamento4[[#This Row],[ID]],Plano[],2,FALSE))</f>
        <v/>
      </c>
      <c r="D280" s="202" t="str">
        <f>IF(Acompanhamento4[[#This Row],[ID]]="","",VLOOKUP(Acompanhamento4[[#This Row],[ID]],Plano[],3,FALSE))</f>
        <v/>
      </c>
      <c r="E280" s="202" t="str">
        <f>IF(Acompanhamento4[[#This Row],[ID]]="","",VLOOKUP(Acompanhamento4[[#This Row],[ID]],Plano[],7,FALSE))</f>
        <v/>
      </c>
      <c r="F280" s="203" t="str">
        <f>IF(Acompanhamento4[[#This Row],[ID]]="","",VLOOKUP(Acompanhamento4[[#This Row],[ID]],Plano[],14,FALSE))</f>
        <v/>
      </c>
      <c r="G280" s="203" t="str">
        <f>IF(Acompanhamento4[[#This Row],[ID]]="","",VLOOKUP(Acompanhamento4[[#This Row],[ID]],Plano[],15,FALSE))</f>
        <v/>
      </c>
      <c r="H280" s="203" t="str">
        <f>IF(Acompanhamento4[[#This Row],[ID]]="","",VLOOKUP(Acompanhamento4[[#This Row],[ID]],Plano[],16,FALSE))</f>
        <v/>
      </c>
      <c r="I280" s="203" t="str">
        <f>IF(Acompanhamento4[[#This Row],[ID]]="","",VLOOKUP(Acompanhamento4[[#This Row],[ID]],Plano[],17,FALSE))</f>
        <v/>
      </c>
      <c r="J280" s="204" t="str">
        <f>IF(Acompanhamento4[[#This Row],[ID]]="","",VLOOKUP(Acompanhamento4[[#This Row],[ID]],Plano[],18,FALSE))</f>
        <v/>
      </c>
      <c r="K280" s="231"/>
      <c r="L280" s="238"/>
      <c r="M280" s="236"/>
      <c r="N280" s="240" t="str">
        <f>IF(Acompanhamento4[[#This Row],[ID]]="","",VLOOKUP(Acompanhamento4[[#This Row],[ID]],Plano[],19,FALSE))</f>
        <v/>
      </c>
      <c r="O280" s="241"/>
      <c r="P280" s="241"/>
      <c r="Q280" s="242"/>
      <c r="R280" s="203"/>
      <c r="S280" s="203"/>
      <c r="T280" s="203"/>
      <c r="U280" s="243"/>
      <c r="V280" s="244"/>
    </row>
    <row r="281" spans="1:22" s="207" customFormat="1" ht="15" x14ac:dyDescent="0.2">
      <c r="A281" s="200">
        <v>265</v>
      </c>
      <c r="B281" s="201"/>
      <c r="C281" s="202" t="str">
        <f>IF(Acompanhamento4[[#This Row],[ID]]="","",VLOOKUP(Acompanhamento4[[#This Row],[ID]],Plano[],2,FALSE))</f>
        <v/>
      </c>
      <c r="D281" s="202" t="str">
        <f>IF(Acompanhamento4[[#This Row],[ID]]="","",VLOOKUP(Acompanhamento4[[#This Row],[ID]],Plano[],3,FALSE))</f>
        <v/>
      </c>
      <c r="E281" s="202" t="str">
        <f>IF(Acompanhamento4[[#This Row],[ID]]="","",VLOOKUP(Acompanhamento4[[#This Row],[ID]],Plano[],7,FALSE))</f>
        <v/>
      </c>
      <c r="F281" s="203" t="str">
        <f>IF(Acompanhamento4[[#This Row],[ID]]="","",VLOOKUP(Acompanhamento4[[#This Row],[ID]],Plano[],14,FALSE))</f>
        <v/>
      </c>
      <c r="G281" s="203" t="str">
        <f>IF(Acompanhamento4[[#This Row],[ID]]="","",VLOOKUP(Acompanhamento4[[#This Row],[ID]],Plano[],15,FALSE))</f>
        <v/>
      </c>
      <c r="H281" s="203" t="str">
        <f>IF(Acompanhamento4[[#This Row],[ID]]="","",VLOOKUP(Acompanhamento4[[#This Row],[ID]],Plano[],16,FALSE))</f>
        <v/>
      </c>
      <c r="I281" s="203" t="str">
        <f>IF(Acompanhamento4[[#This Row],[ID]]="","",VLOOKUP(Acompanhamento4[[#This Row],[ID]],Plano[],17,FALSE))</f>
        <v/>
      </c>
      <c r="J281" s="204" t="str">
        <f>IF(Acompanhamento4[[#This Row],[ID]]="","",VLOOKUP(Acompanhamento4[[#This Row],[ID]],Plano[],18,FALSE))</f>
        <v/>
      </c>
      <c r="K281" s="231"/>
      <c r="L281" s="238"/>
      <c r="M281" s="236"/>
      <c r="N281" s="240" t="str">
        <f>IF(Acompanhamento4[[#This Row],[ID]]="","",VLOOKUP(Acompanhamento4[[#This Row],[ID]],Plano[],19,FALSE))</f>
        <v/>
      </c>
      <c r="O281" s="241"/>
      <c r="P281" s="241"/>
      <c r="Q281" s="242"/>
      <c r="R281" s="203"/>
      <c r="S281" s="203"/>
      <c r="T281" s="203"/>
      <c r="U281" s="243"/>
      <c r="V281" s="244"/>
    </row>
    <row r="282" spans="1:22" s="207" customFormat="1" ht="15" x14ac:dyDescent="0.2">
      <c r="A282" s="205">
        <v>266</v>
      </c>
      <c r="B282" s="201"/>
      <c r="C282" s="202" t="str">
        <f>IF(Acompanhamento4[[#This Row],[ID]]="","",VLOOKUP(Acompanhamento4[[#This Row],[ID]],Plano[],2,FALSE))</f>
        <v/>
      </c>
      <c r="D282" s="202" t="str">
        <f>IF(Acompanhamento4[[#This Row],[ID]]="","",VLOOKUP(Acompanhamento4[[#This Row],[ID]],Plano[],3,FALSE))</f>
        <v/>
      </c>
      <c r="E282" s="202" t="str">
        <f>IF(Acompanhamento4[[#This Row],[ID]]="","",VLOOKUP(Acompanhamento4[[#This Row],[ID]],Plano[],7,FALSE))</f>
        <v/>
      </c>
      <c r="F282" s="203" t="str">
        <f>IF(Acompanhamento4[[#This Row],[ID]]="","",VLOOKUP(Acompanhamento4[[#This Row],[ID]],Plano[],14,FALSE))</f>
        <v/>
      </c>
      <c r="G282" s="203" t="str">
        <f>IF(Acompanhamento4[[#This Row],[ID]]="","",VLOOKUP(Acompanhamento4[[#This Row],[ID]],Plano[],15,FALSE))</f>
        <v/>
      </c>
      <c r="H282" s="203" t="str">
        <f>IF(Acompanhamento4[[#This Row],[ID]]="","",VLOOKUP(Acompanhamento4[[#This Row],[ID]],Plano[],16,FALSE))</f>
        <v/>
      </c>
      <c r="I282" s="203" t="str">
        <f>IF(Acompanhamento4[[#This Row],[ID]]="","",VLOOKUP(Acompanhamento4[[#This Row],[ID]],Plano[],17,FALSE))</f>
        <v/>
      </c>
      <c r="J282" s="204" t="str">
        <f>IF(Acompanhamento4[[#This Row],[ID]]="","",VLOOKUP(Acompanhamento4[[#This Row],[ID]],Plano[],18,FALSE))</f>
        <v/>
      </c>
      <c r="K282" s="231"/>
      <c r="L282" s="238"/>
      <c r="M282" s="236"/>
      <c r="N282" s="240" t="str">
        <f>IF(Acompanhamento4[[#This Row],[ID]]="","",VLOOKUP(Acompanhamento4[[#This Row],[ID]],Plano[],19,FALSE))</f>
        <v/>
      </c>
      <c r="O282" s="241"/>
      <c r="P282" s="241"/>
      <c r="Q282" s="242"/>
      <c r="R282" s="203"/>
      <c r="S282" s="203"/>
      <c r="T282" s="203"/>
      <c r="U282" s="243"/>
      <c r="V282" s="244"/>
    </row>
    <row r="283" spans="1:22" s="207" customFormat="1" ht="15" x14ac:dyDescent="0.2">
      <c r="A283" s="200">
        <v>267</v>
      </c>
      <c r="B283" s="201"/>
      <c r="C283" s="202" t="str">
        <f>IF(Acompanhamento4[[#This Row],[ID]]="","",VLOOKUP(Acompanhamento4[[#This Row],[ID]],Plano[],2,FALSE))</f>
        <v/>
      </c>
      <c r="D283" s="202" t="str">
        <f>IF(Acompanhamento4[[#This Row],[ID]]="","",VLOOKUP(Acompanhamento4[[#This Row],[ID]],Plano[],3,FALSE))</f>
        <v/>
      </c>
      <c r="E283" s="202" t="str">
        <f>IF(Acompanhamento4[[#This Row],[ID]]="","",VLOOKUP(Acompanhamento4[[#This Row],[ID]],Plano[],7,FALSE))</f>
        <v/>
      </c>
      <c r="F283" s="203" t="str">
        <f>IF(Acompanhamento4[[#This Row],[ID]]="","",VLOOKUP(Acompanhamento4[[#This Row],[ID]],Plano[],14,FALSE))</f>
        <v/>
      </c>
      <c r="G283" s="203" t="str">
        <f>IF(Acompanhamento4[[#This Row],[ID]]="","",VLOOKUP(Acompanhamento4[[#This Row],[ID]],Plano[],15,FALSE))</f>
        <v/>
      </c>
      <c r="H283" s="203" t="str">
        <f>IF(Acompanhamento4[[#This Row],[ID]]="","",VLOOKUP(Acompanhamento4[[#This Row],[ID]],Plano[],16,FALSE))</f>
        <v/>
      </c>
      <c r="I283" s="203" t="str">
        <f>IF(Acompanhamento4[[#This Row],[ID]]="","",VLOOKUP(Acompanhamento4[[#This Row],[ID]],Plano[],17,FALSE))</f>
        <v/>
      </c>
      <c r="J283" s="204" t="str">
        <f>IF(Acompanhamento4[[#This Row],[ID]]="","",VLOOKUP(Acompanhamento4[[#This Row],[ID]],Plano[],18,FALSE))</f>
        <v/>
      </c>
      <c r="K283" s="231"/>
      <c r="L283" s="238"/>
      <c r="M283" s="236"/>
      <c r="N283" s="240" t="str">
        <f>IF(Acompanhamento4[[#This Row],[ID]]="","",VLOOKUP(Acompanhamento4[[#This Row],[ID]],Plano[],19,FALSE))</f>
        <v/>
      </c>
      <c r="O283" s="241"/>
      <c r="P283" s="241"/>
      <c r="Q283" s="242"/>
      <c r="R283" s="203"/>
      <c r="S283" s="203"/>
      <c r="T283" s="203"/>
      <c r="U283" s="243"/>
      <c r="V283" s="244"/>
    </row>
    <row r="284" spans="1:22" s="207" customFormat="1" ht="15" x14ac:dyDescent="0.2">
      <c r="A284" s="205">
        <v>268</v>
      </c>
      <c r="B284" s="201"/>
      <c r="C284" s="202" t="str">
        <f>IF(Acompanhamento4[[#This Row],[ID]]="","",VLOOKUP(Acompanhamento4[[#This Row],[ID]],Plano[],2,FALSE))</f>
        <v/>
      </c>
      <c r="D284" s="202" t="str">
        <f>IF(Acompanhamento4[[#This Row],[ID]]="","",VLOOKUP(Acompanhamento4[[#This Row],[ID]],Plano[],3,FALSE))</f>
        <v/>
      </c>
      <c r="E284" s="202" t="str">
        <f>IF(Acompanhamento4[[#This Row],[ID]]="","",VLOOKUP(Acompanhamento4[[#This Row],[ID]],Plano[],7,FALSE))</f>
        <v/>
      </c>
      <c r="F284" s="203" t="str">
        <f>IF(Acompanhamento4[[#This Row],[ID]]="","",VLOOKUP(Acompanhamento4[[#This Row],[ID]],Plano[],14,FALSE))</f>
        <v/>
      </c>
      <c r="G284" s="203" t="str">
        <f>IF(Acompanhamento4[[#This Row],[ID]]="","",VLOOKUP(Acompanhamento4[[#This Row],[ID]],Plano[],15,FALSE))</f>
        <v/>
      </c>
      <c r="H284" s="203" t="str">
        <f>IF(Acompanhamento4[[#This Row],[ID]]="","",VLOOKUP(Acompanhamento4[[#This Row],[ID]],Plano[],16,FALSE))</f>
        <v/>
      </c>
      <c r="I284" s="203" t="str">
        <f>IF(Acompanhamento4[[#This Row],[ID]]="","",VLOOKUP(Acompanhamento4[[#This Row],[ID]],Plano[],17,FALSE))</f>
        <v/>
      </c>
      <c r="J284" s="204" t="str">
        <f>IF(Acompanhamento4[[#This Row],[ID]]="","",VLOOKUP(Acompanhamento4[[#This Row],[ID]],Plano[],18,FALSE))</f>
        <v/>
      </c>
      <c r="K284" s="231"/>
      <c r="L284" s="238"/>
      <c r="M284" s="236"/>
      <c r="N284" s="240" t="str">
        <f>IF(Acompanhamento4[[#This Row],[ID]]="","",VLOOKUP(Acompanhamento4[[#This Row],[ID]],Plano[],19,FALSE))</f>
        <v/>
      </c>
      <c r="O284" s="241"/>
      <c r="P284" s="241"/>
      <c r="Q284" s="242"/>
      <c r="R284" s="203"/>
      <c r="S284" s="203"/>
      <c r="T284" s="203"/>
      <c r="U284" s="243"/>
      <c r="V284" s="244"/>
    </row>
    <row r="285" spans="1:22" s="207" customFormat="1" ht="15" x14ac:dyDescent="0.2">
      <c r="A285" s="200">
        <v>269</v>
      </c>
      <c r="B285" s="201"/>
      <c r="C285" s="202" t="str">
        <f>IF(Acompanhamento4[[#This Row],[ID]]="","",VLOOKUP(Acompanhamento4[[#This Row],[ID]],Plano[],2,FALSE))</f>
        <v/>
      </c>
      <c r="D285" s="202" t="str">
        <f>IF(Acompanhamento4[[#This Row],[ID]]="","",VLOOKUP(Acompanhamento4[[#This Row],[ID]],Plano[],3,FALSE))</f>
        <v/>
      </c>
      <c r="E285" s="202" t="str">
        <f>IF(Acompanhamento4[[#This Row],[ID]]="","",VLOOKUP(Acompanhamento4[[#This Row],[ID]],Plano[],7,FALSE))</f>
        <v/>
      </c>
      <c r="F285" s="203" t="str">
        <f>IF(Acompanhamento4[[#This Row],[ID]]="","",VLOOKUP(Acompanhamento4[[#This Row],[ID]],Plano[],14,FALSE))</f>
        <v/>
      </c>
      <c r="G285" s="203" t="str">
        <f>IF(Acompanhamento4[[#This Row],[ID]]="","",VLOOKUP(Acompanhamento4[[#This Row],[ID]],Plano[],15,FALSE))</f>
        <v/>
      </c>
      <c r="H285" s="203" t="str">
        <f>IF(Acompanhamento4[[#This Row],[ID]]="","",VLOOKUP(Acompanhamento4[[#This Row],[ID]],Plano[],16,FALSE))</f>
        <v/>
      </c>
      <c r="I285" s="203" t="str">
        <f>IF(Acompanhamento4[[#This Row],[ID]]="","",VLOOKUP(Acompanhamento4[[#This Row],[ID]],Plano[],17,FALSE))</f>
        <v/>
      </c>
      <c r="J285" s="204" t="str">
        <f>IF(Acompanhamento4[[#This Row],[ID]]="","",VLOOKUP(Acompanhamento4[[#This Row],[ID]],Plano[],18,FALSE))</f>
        <v/>
      </c>
      <c r="K285" s="231"/>
      <c r="L285" s="238"/>
      <c r="M285" s="236"/>
      <c r="N285" s="240" t="str">
        <f>IF(Acompanhamento4[[#This Row],[ID]]="","",VLOOKUP(Acompanhamento4[[#This Row],[ID]],Plano[],19,FALSE))</f>
        <v/>
      </c>
      <c r="O285" s="241"/>
      <c r="P285" s="241"/>
      <c r="Q285" s="242"/>
      <c r="R285" s="203"/>
      <c r="S285" s="203"/>
      <c r="T285" s="203"/>
      <c r="U285" s="243"/>
      <c r="V285" s="244"/>
    </row>
    <row r="286" spans="1:22" s="207" customFormat="1" ht="15" x14ac:dyDescent="0.2">
      <c r="A286" s="205">
        <v>270</v>
      </c>
      <c r="B286" s="201"/>
      <c r="C286" s="202" t="str">
        <f>IF(Acompanhamento4[[#This Row],[ID]]="","",VLOOKUP(Acompanhamento4[[#This Row],[ID]],Plano[],2,FALSE))</f>
        <v/>
      </c>
      <c r="D286" s="202" t="str">
        <f>IF(Acompanhamento4[[#This Row],[ID]]="","",VLOOKUP(Acompanhamento4[[#This Row],[ID]],Plano[],3,FALSE))</f>
        <v/>
      </c>
      <c r="E286" s="202" t="str">
        <f>IF(Acompanhamento4[[#This Row],[ID]]="","",VLOOKUP(Acompanhamento4[[#This Row],[ID]],Plano[],7,FALSE))</f>
        <v/>
      </c>
      <c r="F286" s="203" t="str">
        <f>IF(Acompanhamento4[[#This Row],[ID]]="","",VLOOKUP(Acompanhamento4[[#This Row],[ID]],Plano[],14,FALSE))</f>
        <v/>
      </c>
      <c r="G286" s="203" t="str">
        <f>IF(Acompanhamento4[[#This Row],[ID]]="","",VLOOKUP(Acompanhamento4[[#This Row],[ID]],Plano[],15,FALSE))</f>
        <v/>
      </c>
      <c r="H286" s="203" t="str">
        <f>IF(Acompanhamento4[[#This Row],[ID]]="","",VLOOKUP(Acompanhamento4[[#This Row],[ID]],Plano[],16,FALSE))</f>
        <v/>
      </c>
      <c r="I286" s="203" t="str">
        <f>IF(Acompanhamento4[[#This Row],[ID]]="","",VLOOKUP(Acompanhamento4[[#This Row],[ID]],Plano[],17,FALSE))</f>
        <v/>
      </c>
      <c r="J286" s="204" t="str">
        <f>IF(Acompanhamento4[[#This Row],[ID]]="","",VLOOKUP(Acompanhamento4[[#This Row],[ID]],Plano[],18,FALSE))</f>
        <v/>
      </c>
      <c r="K286" s="231"/>
      <c r="L286" s="238"/>
      <c r="M286" s="236"/>
      <c r="N286" s="240" t="str">
        <f>IF(Acompanhamento4[[#This Row],[ID]]="","",VLOOKUP(Acompanhamento4[[#This Row],[ID]],Plano[],19,FALSE))</f>
        <v/>
      </c>
      <c r="O286" s="241"/>
      <c r="P286" s="241"/>
      <c r="Q286" s="242"/>
      <c r="R286" s="203"/>
      <c r="S286" s="203"/>
      <c r="T286" s="203"/>
      <c r="U286" s="243"/>
      <c r="V286" s="244"/>
    </row>
    <row r="287" spans="1:22" s="207" customFormat="1" ht="15" x14ac:dyDescent="0.2">
      <c r="A287" s="200">
        <v>271</v>
      </c>
      <c r="B287" s="201"/>
      <c r="C287" s="202" t="str">
        <f>IF(Acompanhamento4[[#This Row],[ID]]="","",VLOOKUP(Acompanhamento4[[#This Row],[ID]],Plano[],2,FALSE))</f>
        <v/>
      </c>
      <c r="D287" s="202" t="str">
        <f>IF(Acompanhamento4[[#This Row],[ID]]="","",VLOOKUP(Acompanhamento4[[#This Row],[ID]],Plano[],3,FALSE))</f>
        <v/>
      </c>
      <c r="E287" s="202" t="str">
        <f>IF(Acompanhamento4[[#This Row],[ID]]="","",VLOOKUP(Acompanhamento4[[#This Row],[ID]],Plano[],7,FALSE))</f>
        <v/>
      </c>
      <c r="F287" s="203" t="str">
        <f>IF(Acompanhamento4[[#This Row],[ID]]="","",VLOOKUP(Acompanhamento4[[#This Row],[ID]],Plano[],14,FALSE))</f>
        <v/>
      </c>
      <c r="G287" s="203" t="str">
        <f>IF(Acompanhamento4[[#This Row],[ID]]="","",VLOOKUP(Acompanhamento4[[#This Row],[ID]],Plano[],15,FALSE))</f>
        <v/>
      </c>
      <c r="H287" s="203" t="str">
        <f>IF(Acompanhamento4[[#This Row],[ID]]="","",VLOOKUP(Acompanhamento4[[#This Row],[ID]],Plano[],16,FALSE))</f>
        <v/>
      </c>
      <c r="I287" s="203" t="str">
        <f>IF(Acompanhamento4[[#This Row],[ID]]="","",VLOOKUP(Acompanhamento4[[#This Row],[ID]],Plano[],17,FALSE))</f>
        <v/>
      </c>
      <c r="J287" s="204" t="str">
        <f>IF(Acompanhamento4[[#This Row],[ID]]="","",VLOOKUP(Acompanhamento4[[#This Row],[ID]],Plano[],18,FALSE))</f>
        <v/>
      </c>
      <c r="K287" s="231"/>
      <c r="L287" s="238"/>
      <c r="M287" s="236"/>
      <c r="N287" s="240" t="str">
        <f>IF(Acompanhamento4[[#This Row],[ID]]="","",VLOOKUP(Acompanhamento4[[#This Row],[ID]],Plano[],19,FALSE))</f>
        <v/>
      </c>
      <c r="O287" s="241"/>
      <c r="P287" s="241"/>
      <c r="Q287" s="242"/>
      <c r="R287" s="203"/>
      <c r="S287" s="203"/>
      <c r="T287" s="203"/>
      <c r="U287" s="243"/>
      <c r="V287" s="244"/>
    </row>
    <row r="288" spans="1:22" s="207" customFormat="1" ht="15" x14ac:dyDescent="0.2">
      <c r="A288" s="205">
        <v>272</v>
      </c>
      <c r="B288" s="201"/>
      <c r="C288" s="202" t="str">
        <f>IF(Acompanhamento4[[#This Row],[ID]]="","",VLOOKUP(Acompanhamento4[[#This Row],[ID]],Plano[],2,FALSE))</f>
        <v/>
      </c>
      <c r="D288" s="202" t="str">
        <f>IF(Acompanhamento4[[#This Row],[ID]]="","",VLOOKUP(Acompanhamento4[[#This Row],[ID]],Plano[],3,FALSE))</f>
        <v/>
      </c>
      <c r="E288" s="202" t="str">
        <f>IF(Acompanhamento4[[#This Row],[ID]]="","",VLOOKUP(Acompanhamento4[[#This Row],[ID]],Plano[],7,FALSE))</f>
        <v/>
      </c>
      <c r="F288" s="203" t="str">
        <f>IF(Acompanhamento4[[#This Row],[ID]]="","",VLOOKUP(Acompanhamento4[[#This Row],[ID]],Plano[],14,FALSE))</f>
        <v/>
      </c>
      <c r="G288" s="203" t="str">
        <f>IF(Acompanhamento4[[#This Row],[ID]]="","",VLOOKUP(Acompanhamento4[[#This Row],[ID]],Plano[],15,FALSE))</f>
        <v/>
      </c>
      <c r="H288" s="203" t="str">
        <f>IF(Acompanhamento4[[#This Row],[ID]]="","",VLOOKUP(Acompanhamento4[[#This Row],[ID]],Plano[],16,FALSE))</f>
        <v/>
      </c>
      <c r="I288" s="203" t="str">
        <f>IF(Acompanhamento4[[#This Row],[ID]]="","",VLOOKUP(Acompanhamento4[[#This Row],[ID]],Plano[],17,FALSE))</f>
        <v/>
      </c>
      <c r="J288" s="204" t="str">
        <f>IF(Acompanhamento4[[#This Row],[ID]]="","",VLOOKUP(Acompanhamento4[[#This Row],[ID]],Plano[],18,FALSE))</f>
        <v/>
      </c>
      <c r="K288" s="231"/>
      <c r="L288" s="238"/>
      <c r="M288" s="236"/>
      <c r="N288" s="240" t="str">
        <f>IF(Acompanhamento4[[#This Row],[ID]]="","",VLOOKUP(Acompanhamento4[[#This Row],[ID]],Plano[],19,FALSE))</f>
        <v/>
      </c>
      <c r="O288" s="241"/>
      <c r="P288" s="241"/>
      <c r="Q288" s="242"/>
      <c r="R288" s="203"/>
      <c r="S288" s="203"/>
      <c r="T288" s="203"/>
      <c r="U288" s="243"/>
      <c r="V288" s="244"/>
    </row>
    <row r="289" spans="1:22" s="207" customFormat="1" ht="15" x14ac:dyDescent="0.2">
      <c r="A289" s="200">
        <v>273</v>
      </c>
      <c r="B289" s="201"/>
      <c r="C289" s="202" t="str">
        <f>IF(Acompanhamento4[[#This Row],[ID]]="","",VLOOKUP(Acompanhamento4[[#This Row],[ID]],Plano[],2,FALSE))</f>
        <v/>
      </c>
      <c r="D289" s="202" t="str">
        <f>IF(Acompanhamento4[[#This Row],[ID]]="","",VLOOKUP(Acompanhamento4[[#This Row],[ID]],Plano[],3,FALSE))</f>
        <v/>
      </c>
      <c r="E289" s="202" t="str">
        <f>IF(Acompanhamento4[[#This Row],[ID]]="","",VLOOKUP(Acompanhamento4[[#This Row],[ID]],Plano[],7,FALSE))</f>
        <v/>
      </c>
      <c r="F289" s="203" t="str">
        <f>IF(Acompanhamento4[[#This Row],[ID]]="","",VLOOKUP(Acompanhamento4[[#This Row],[ID]],Plano[],14,FALSE))</f>
        <v/>
      </c>
      <c r="G289" s="203" t="str">
        <f>IF(Acompanhamento4[[#This Row],[ID]]="","",VLOOKUP(Acompanhamento4[[#This Row],[ID]],Plano[],15,FALSE))</f>
        <v/>
      </c>
      <c r="H289" s="203" t="str">
        <f>IF(Acompanhamento4[[#This Row],[ID]]="","",VLOOKUP(Acompanhamento4[[#This Row],[ID]],Plano[],16,FALSE))</f>
        <v/>
      </c>
      <c r="I289" s="203" t="str">
        <f>IF(Acompanhamento4[[#This Row],[ID]]="","",VLOOKUP(Acompanhamento4[[#This Row],[ID]],Plano[],17,FALSE))</f>
        <v/>
      </c>
      <c r="J289" s="204" t="str">
        <f>IF(Acompanhamento4[[#This Row],[ID]]="","",VLOOKUP(Acompanhamento4[[#This Row],[ID]],Plano[],18,FALSE))</f>
        <v/>
      </c>
      <c r="K289" s="231"/>
      <c r="L289" s="238"/>
      <c r="M289" s="236"/>
      <c r="N289" s="240" t="str">
        <f>IF(Acompanhamento4[[#This Row],[ID]]="","",VLOOKUP(Acompanhamento4[[#This Row],[ID]],Plano[],19,FALSE))</f>
        <v/>
      </c>
      <c r="O289" s="241"/>
      <c r="P289" s="241"/>
      <c r="Q289" s="242"/>
      <c r="R289" s="203"/>
      <c r="S289" s="203"/>
      <c r="T289" s="203"/>
      <c r="U289" s="243"/>
      <c r="V289" s="244"/>
    </row>
    <row r="290" spans="1:22" s="207" customFormat="1" ht="15" x14ac:dyDescent="0.2">
      <c r="A290" s="205">
        <v>274</v>
      </c>
      <c r="B290" s="201"/>
      <c r="C290" s="202" t="str">
        <f>IF(Acompanhamento4[[#This Row],[ID]]="","",VLOOKUP(Acompanhamento4[[#This Row],[ID]],Plano[],2,FALSE))</f>
        <v/>
      </c>
      <c r="D290" s="202" t="str">
        <f>IF(Acompanhamento4[[#This Row],[ID]]="","",VLOOKUP(Acompanhamento4[[#This Row],[ID]],Plano[],3,FALSE))</f>
        <v/>
      </c>
      <c r="E290" s="202" t="str">
        <f>IF(Acompanhamento4[[#This Row],[ID]]="","",VLOOKUP(Acompanhamento4[[#This Row],[ID]],Plano[],7,FALSE))</f>
        <v/>
      </c>
      <c r="F290" s="203" t="str">
        <f>IF(Acompanhamento4[[#This Row],[ID]]="","",VLOOKUP(Acompanhamento4[[#This Row],[ID]],Plano[],14,FALSE))</f>
        <v/>
      </c>
      <c r="G290" s="203" t="str">
        <f>IF(Acompanhamento4[[#This Row],[ID]]="","",VLOOKUP(Acompanhamento4[[#This Row],[ID]],Plano[],15,FALSE))</f>
        <v/>
      </c>
      <c r="H290" s="203" t="str">
        <f>IF(Acompanhamento4[[#This Row],[ID]]="","",VLOOKUP(Acompanhamento4[[#This Row],[ID]],Plano[],16,FALSE))</f>
        <v/>
      </c>
      <c r="I290" s="203" t="str">
        <f>IF(Acompanhamento4[[#This Row],[ID]]="","",VLOOKUP(Acompanhamento4[[#This Row],[ID]],Plano[],17,FALSE))</f>
        <v/>
      </c>
      <c r="J290" s="204" t="str">
        <f>IF(Acompanhamento4[[#This Row],[ID]]="","",VLOOKUP(Acompanhamento4[[#This Row],[ID]],Plano[],18,FALSE))</f>
        <v/>
      </c>
      <c r="K290" s="231"/>
      <c r="L290" s="238"/>
      <c r="M290" s="236"/>
      <c r="N290" s="240" t="str">
        <f>IF(Acompanhamento4[[#This Row],[ID]]="","",VLOOKUP(Acompanhamento4[[#This Row],[ID]],Plano[],19,FALSE))</f>
        <v/>
      </c>
      <c r="O290" s="241"/>
      <c r="P290" s="241"/>
      <c r="Q290" s="242"/>
      <c r="R290" s="203"/>
      <c r="S290" s="203"/>
      <c r="T290" s="203"/>
      <c r="U290" s="243"/>
      <c r="V290" s="244"/>
    </row>
    <row r="291" spans="1:22" s="207" customFormat="1" ht="15" x14ac:dyDescent="0.2">
      <c r="A291" s="200">
        <v>275</v>
      </c>
      <c r="B291" s="201"/>
      <c r="C291" s="202" t="str">
        <f>IF(Acompanhamento4[[#This Row],[ID]]="","",VLOOKUP(Acompanhamento4[[#This Row],[ID]],Plano[],2,FALSE))</f>
        <v/>
      </c>
      <c r="D291" s="202" t="str">
        <f>IF(Acompanhamento4[[#This Row],[ID]]="","",VLOOKUP(Acompanhamento4[[#This Row],[ID]],Plano[],3,FALSE))</f>
        <v/>
      </c>
      <c r="E291" s="202" t="str">
        <f>IF(Acompanhamento4[[#This Row],[ID]]="","",VLOOKUP(Acompanhamento4[[#This Row],[ID]],Plano[],7,FALSE))</f>
        <v/>
      </c>
      <c r="F291" s="203" t="str">
        <f>IF(Acompanhamento4[[#This Row],[ID]]="","",VLOOKUP(Acompanhamento4[[#This Row],[ID]],Plano[],14,FALSE))</f>
        <v/>
      </c>
      <c r="G291" s="203" t="str">
        <f>IF(Acompanhamento4[[#This Row],[ID]]="","",VLOOKUP(Acompanhamento4[[#This Row],[ID]],Plano[],15,FALSE))</f>
        <v/>
      </c>
      <c r="H291" s="203" t="str">
        <f>IF(Acompanhamento4[[#This Row],[ID]]="","",VLOOKUP(Acompanhamento4[[#This Row],[ID]],Plano[],16,FALSE))</f>
        <v/>
      </c>
      <c r="I291" s="203" t="str">
        <f>IF(Acompanhamento4[[#This Row],[ID]]="","",VLOOKUP(Acompanhamento4[[#This Row],[ID]],Plano[],17,FALSE))</f>
        <v/>
      </c>
      <c r="J291" s="204" t="str">
        <f>IF(Acompanhamento4[[#This Row],[ID]]="","",VLOOKUP(Acompanhamento4[[#This Row],[ID]],Plano[],18,FALSE))</f>
        <v/>
      </c>
      <c r="K291" s="231"/>
      <c r="L291" s="238"/>
      <c r="M291" s="236"/>
      <c r="N291" s="240" t="str">
        <f>IF(Acompanhamento4[[#This Row],[ID]]="","",VLOOKUP(Acompanhamento4[[#This Row],[ID]],Plano[],19,FALSE))</f>
        <v/>
      </c>
      <c r="O291" s="241"/>
      <c r="P291" s="241"/>
      <c r="Q291" s="242"/>
      <c r="R291" s="203"/>
      <c r="S291" s="203"/>
      <c r="T291" s="203"/>
      <c r="U291" s="243"/>
      <c r="V291" s="244"/>
    </row>
    <row r="292" spans="1:22" s="207" customFormat="1" ht="15" x14ac:dyDescent="0.2">
      <c r="A292" s="205">
        <v>276</v>
      </c>
      <c r="B292" s="201"/>
      <c r="C292" s="202" t="str">
        <f>IF(Acompanhamento4[[#This Row],[ID]]="","",VLOOKUP(Acompanhamento4[[#This Row],[ID]],Plano[],2,FALSE))</f>
        <v/>
      </c>
      <c r="D292" s="202" t="str">
        <f>IF(Acompanhamento4[[#This Row],[ID]]="","",VLOOKUP(Acompanhamento4[[#This Row],[ID]],Plano[],3,FALSE))</f>
        <v/>
      </c>
      <c r="E292" s="202" t="str">
        <f>IF(Acompanhamento4[[#This Row],[ID]]="","",VLOOKUP(Acompanhamento4[[#This Row],[ID]],Plano[],7,FALSE))</f>
        <v/>
      </c>
      <c r="F292" s="203" t="str">
        <f>IF(Acompanhamento4[[#This Row],[ID]]="","",VLOOKUP(Acompanhamento4[[#This Row],[ID]],Plano[],14,FALSE))</f>
        <v/>
      </c>
      <c r="G292" s="203" t="str">
        <f>IF(Acompanhamento4[[#This Row],[ID]]="","",VLOOKUP(Acompanhamento4[[#This Row],[ID]],Plano[],15,FALSE))</f>
        <v/>
      </c>
      <c r="H292" s="203" t="str">
        <f>IF(Acompanhamento4[[#This Row],[ID]]="","",VLOOKUP(Acompanhamento4[[#This Row],[ID]],Plano[],16,FALSE))</f>
        <v/>
      </c>
      <c r="I292" s="203" t="str">
        <f>IF(Acompanhamento4[[#This Row],[ID]]="","",VLOOKUP(Acompanhamento4[[#This Row],[ID]],Plano[],17,FALSE))</f>
        <v/>
      </c>
      <c r="J292" s="204" t="str">
        <f>IF(Acompanhamento4[[#This Row],[ID]]="","",VLOOKUP(Acompanhamento4[[#This Row],[ID]],Plano[],18,FALSE))</f>
        <v/>
      </c>
      <c r="K292" s="231"/>
      <c r="L292" s="238"/>
      <c r="M292" s="236"/>
      <c r="N292" s="240" t="str">
        <f>IF(Acompanhamento4[[#This Row],[ID]]="","",VLOOKUP(Acompanhamento4[[#This Row],[ID]],Plano[],19,FALSE))</f>
        <v/>
      </c>
      <c r="O292" s="241"/>
      <c r="P292" s="241"/>
      <c r="Q292" s="242"/>
      <c r="R292" s="203"/>
      <c r="S292" s="203"/>
      <c r="T292" s="203"/>
      <c r="U292" s="243"/>
      <c r="V292" s="244"/>
    </row>
    <row r="293" spans="1:22" s="207" customFormat="1" ht="15" x14ac:dyDescent="0.2">
      <c r="A293" s="200">
        <v>277</v>
      </c>
      <c r="B293" s="201"/>
      <c r="C293" s="202" t="str">
        <f>IF(Acompanhamento4[[#This Row],[ID]]="","",VLOOKUP(Acompanhamento4[[#This Row],[ID]],Plano[],2,FALSE))</f>
        <v/>
      </c>
      <c r="D293" s="202" t="str">
        <f>IF(Acompanhamento4[[#This Row],[ID]]="","",VLOOKUP(Acompanhamento4[[#This Row],[ID]],Plano[],3,FALSE))</f>
        <v/>
      </c>
      <c r="E293" s="202" t="str">
        <f>IF(Acompanhamento4[[#This Row],[ID]]="","",VLOOKUP(Acompanhamento4[[#This Row],[ID]],Plano[],7,FALSE))</f>
        <v/>
      </c>
      <c r="F293" s="203" t="str">
        <f>IF(Acompanhamento4[[#This Row],[ID]]="","",VLOOKUP(Acompanhamento4[[#This Row],[ID]],Plano[],14,FALSE))</f>
        <v/>
      </c>
      <c r="G293" s="203" t="str">
        <f>IF(Acompanhamento4[[#This Row],[ID]]="","",VLOOKUP(Acompanhamento4[[#This Row],[ID]],Plano[],15,FALSE))</f>
        <v/>
      </c>
      <c r="H293" s="203" t="str">
        <f>IF(Acompanhamento4[[#This Row],[ID]]="","",VLOOKUP(Acompanhamento4[[#This Row],[ID]],Plano[],16,FALSE))</f>
        <v/>
      </c>
      <c r="I293" s="203" t="str">
        <f>IF(Acompanhamento4[[#This Row],[ID]]="","",VLOOKUP(Acompanhamento4[[#This Row],[ID]],Plano[],17,FALSE))</f>
        <v/>
      </c>
      <c r="J293" s="204" t="str">
        <f>IF(Acompanhamento4[[#This Row],[ID]]="","",VLOOKUP(Acompanhamento4[[#This Row],[ID]],Plano[],18,FALSE))</f>
        <v/>
      </c>
      <c r="K293" s="231"/>
      <c r="L293" s="238"/>
      <c r="M293" s="236"/>
      <c r="N293" s="240" t="str">
        <f>IF(Acompanhamento4[[#This Row],[ID]]="","",VLOOKUP(Acompanhamento4[[#This Row],[ID]],Plano[],19,FALSE))</f>
        <v/>
      </c>
      <c r="O293" s="241"/>
      <c r="P293" s="241"/>
      <c r="Q293" s="242"/>
      <c r="R293" s="203"/>
      <c r="S293" s="203"/>
      <c r="T293" s="203"/>
      <c r="U293" s="243"/>
      <c r="V293" s="244"/>
    </row>
    <row r="294" spans="1:22" s="207" customFormat="1" ht="15" x14ac:dyDescent="0.2">
      <c r="A294" s="205">
        <v>278</v>
      </c>
      <c r="B294" s="201"/>
      <c r="C294" s="202" t="str">
        <f>IF(Acompanhamento4[[#This Row],[ID]]="","",VLOOKUP(Acompanhamento4[[#This Row],[ID]],Plano[],2,FALSE))</f>
        <v/>
      </c>
      <c r="D294" s="202" t="str">
        <f>IF(Acompanhamento4[[#This Row],[ID]]="","",VLOOKUP(Acompanhamento4[[#This Row],[ID]],Plano[],3,FALSE))</f>
        <v/>
      </c>
      <c r="E294" s="202" t="str">
        <f>IF(Acompanhamento4[[#This Row],[ID]]="","",VLOOKUP(Acompanhamento4[[#This Row],[ID]],Plano[],7,FALSE))</f>
        <v/>
      </c>
      <c r="F294" s="203" t="str">
        <f>IF(Acompanhamento4[[#This Row],[ID]]="","",VLOOKUP(Acompanhamento4[[#This Row],[ID]],Plano[],14,FALSE))</f>
        <v/>
      </c>
      <c r="G294" s="203" t="str">
        <f>IF(Acompanhamento4[[#This Row],[ID]]="","",VLOOKUP(Acompanhamento4[[#This Row],[ID]],Plano[],15,FALSE))</f>
        <v/>
      </c>
      <c r="H294" s="203" t="str">
        <f>IF(Acompanhamento4[[#This Row],[ID]]="","",VLOOKUP(Acompanhamento4[[#This Row],[ID]],Plano[],16,FALSE))</f>
        <v/>
      </c>
      <c r="I294" s="203" t="str">
        <f>IF(Acompanhamento4[[#This Row],[ID]]="","",VLOOKUP(Acompanhamento4[[#This Row],[ID]],Plano[],17,FALSE))</f>
        <v/>
      </c>
      <c r="J294" s="204" t="str">
        <f>IF(Acompanhamento4[[#This Row],[ID]]="","",VLOOKUP(Acompanhamento4[[#This Row],[ID]],Plano[],18,FALSE))</f>
        <v/>
      </c>
      <c r="K294" s="231"/>
      <c r="L294" s="238"/>
      <c r="M294" s="236"/>
      <c r="N294" s="240" t="str">
        <f>IF(Acompanhamento4[[#This Row],[ID]]="","",VLOOKUP(Acompanhamento4[[#This Row],[ID]],Plano[],19,FALSE))</f>
        <v/>
      </c>
      <c r="O294" s="241"/>
      <c r="P294" s="241"/>
      <c r="Q294" s="242"/>
      <c r="R294" s="203"/>
      <c r="S294" s="203"/>
      <c r="T294" s="203"/>
      <c r="U294" s="243"/>
      <c r="V294" s="244"/>
    </row>
    <row r="295" spans="1:22" s="207" customFormat="1" ht="15" x14ac:dyDescent="0.2">
      <c r="A295" s="200">
        <v>279</v>
      </c>
      <c r="B295" s="201"/>
      <c r="C295" s="202" t="str">
        <f>IF(Acompanhamento4[[#This Row],[ID]]="","",VLOOKUP(Acompanhamento4[[#This Row],[ID]],Plano[],2,FALSE))</f>
        <v/>
      </c>
      <c r="D295" s="202" t="str">
        <f>IF(Acompanhamento4[[#This Row],[ID]]="","",VLOOKUP(Acompanhamento4[[#This Row],[ID]],Plano[],3,FALSE))</f>
        <v/>
      </c>
      <c r="E295" s="202" t="str">
        <f>IF(Acompanhamento4[[#This Row],[ID]]="","",VLOOKUP(Acompanhamento4[[#This Row],[ID]],Plano[],7,FALSE))</f>
        <v/>
      </c>
      <c r="F295" s="203" t="str">
        <f>IF(Acompanhamento4[[#This Row],[ID]]="","",VLOOKUP(Acompanhamento4[[#This Row],[ID]],Plano[],14,FALSE))</f>
        <v/>
      </c>
      <c r="G295" s="203" t="str">
        <f>IF(Acompanhamento4[[#This Row],[ID]]="","",VLOOKUP(Acompanhamento4[[#This Row],[ID]],Plano[],15,FALSE))</f>
        <v/>
      </c>
      <c r="H295" s="203" t="str">
        <f>IF(Acompanhamento4[[#This Row],[ID]]="","",VLOOKUP(Acompanhamento4[[#This Row],[ID]],Plano[],16,FALSE))</f>
        <v/>
      </c>
      <c r="I295" s="203" t="str">
        <f>IF(Acompanhamento4[[#This Row],[ID]]="","",VLOOKUP(Acompanhamento4[[#This Row],[ID]],Plano[],17,FALSE))</f>
        <v/>
      </c>
      <c r="J295" s="204" t="str">
        <f>IF(Acompanhamento4[[#This Row],[ID]]="","",VLOOKUP(Acompanhamento4[[#This Row],[ID]],Plano[],18,FALSE))</f>
        <v/>
      </c>
      <c r="K295" s="231"/>
      <c r="L295" s="238"/>
      <c r="M295" s="236"/>
      <c r="N295" s="240" t="str">
        <f>IF(Acompanhamento4[[#This Row],[ID]]="","",VLOOKUP(Acompanhamento4[[#This Row],[ID]],Plano[],19,FALSE))</f>
        <v/>
      </c>
      <c r="O295" s="241"/>
      <c r="P295" s="241"/>
      <c r="Q295" s="242"/>
      <c r="R295" s="203"/>
      <c r="S295" s="203"/>
      <c r="T295" s="203"/>
      <c r="U295" s="243"/>
      <c r="V295" s="244"/>
    </row>
    <row r="296" spans="1:22" s="207" customFormat="1" ht="15" x14ac:dyDescent="0.2">
      <c r="A296" s="205">
        <v>280</v>
      </c>
      <c r="B296" s="201"/>
      <c r="C296" s="202" t="str">
        <f>IF(Acompanhamento4[[#This Row],[ID]]="","",VLOOKUP(Acompanhamento4[[#This Row],[ID]],Plano[],2,FALSE))</f>
        <v/>
      </c>
      <c r="D296" s="202" t="str">
        <f>IF(Acompanhamento4[[#This Row],[ID]]="","",VLOOKUP(Acompanhamento4[[#This Row],[ID]],Plano[],3,FALSE))</f>
        <v/>
      </c>
      <c r="E296" s="202" t="str">
        <f>IF(Acompanhamento4[[#This Row],[ID]]="","",VLOOKUP(Acompanhamento4[[#This Row],[ID]],Plano[],7,FALSE))</f>
        <v/>
      </c>
      <c r="F296" s="203" t="str">
        <f>IF(Acompanhamento4[[#This Row],[ID]]="","",VLOOKUP(Acompanhamento4[[#This Row],[ID]],Plano[],14,FALSE))</f>
        <v/>
      </c>
      <c r="G296" s="203" t="str">
        <f>IF(Acompanhamento4[[#This Row],[ID]]="","",VLOOKUP(Acompanhamento4[[#This Row],[ID]],Plano[],15,FALSE))</f>
        <v/>
      </c>
      <c r="H296" s="203" t="str">
        <f>IF(Acompanhamento4[[#This Row],[ID]]="","",VLOOKUP(Acompanhamento4[[#This Row],[ID]],Plano[],16,FALSE))</f>
        <v/>
      </c>
      <c r="I296" s="203" t="str">
        <f>IF(Acompanhamento4[[#This Row],[ID]]="","",VLOOKUP(Acompanhamento4[[#This Row],[ID]],Plano[],17,FALSE))</f>
        <v/>
      </c>
      <c r="J296" s="204" t="str">
        <f>IF(Acompanhamento4[[#This Row],[ID]]="","",VLOOKUP(Acompanhamento4[[#This Row],[ID]],Plano[],18,FALSE))</f>
        <v/>
      </c>
      <c r="K296" s="231"/>
      <c r="L296" s="238"/>
      <c r="M296" s="236"/>
      <c r="N296" s="240" t="str">
        <f>IF(Acompanhamento4[[#This Row],[ID]]="","",VLOOKUP(Acompanhamento4[[#This Row],[ID]],Plano[],19,FALSE))</f>
        <v/>
      </c>
      <c r="O296" s="241"/>
      <c r="P296" s="241"/>
      <c r="Q296" s="242"/>
      <c r="R296" s="203"/>
      <c r="S296" s="203"/>
      <c r="T296" s="203"/>
      <c r="U296" s="243"/>
      <c r="V296" s="244"/>
    </row>
    <row r="297" spans="1:22" s="207" customFormat="1" ht="15" x14ac:dyDescent="0.2">
      <c r="A297" s="200">
        <v>281</v>
      </c>
      <c r="B297" s="201"/>
      <c r="C297" s="202" t="str">
        <f>IF(Acompanhamento4[[#This Row],[ID]]="","",VLOOKUP(Acompanhamento4[[#This Row],[ID]],Plano[],2,FALSE))</f>
        <v/>
      </c>
      <c r="D297" s="202" t="str">
        <f>IF(Acompanhamento4[[#This Row],[ID]]="","",VLOOKUP(Acompanhamento4[[#This Row],[ID]],Plano[],3,FALSE))</f>
        <v/>
      </c>
      <c r="E297" s="202" t="str">
        <f>IF(Acompanhamento4[[#This Row],[ID]]="","",VLOOKUP(Acompanhamento4[[#This Row],[ID]],Plano[],7,FALSE))</f>
        <v/>
      </c>
      <c r="F297" s="203" t="str">
        <f>IF(Acompanhamento4[[#This Row],[ID]]="","",VLOOKUP(Acompanhamento4[[#This Row],[ID]],Plano[],14,FALSE))</f>
        <v/>
      </c>
      <c r="G297" s="203" t="str">
        <f>IF(Acompanhamento4[[#This Row],[ID]]="","",VLOOKUP(Acompanhamento4[[#This Row],[ID]],Plano[],15,FALSE))</f>
        <v/>
      </c>
      <c r="H297" s="203" t="str">
        <f>IF(Acompanhamento4[[#This Row],[ID]]="","",VLOOKUP(Acompanhamento4[[#This Row],[ID]],Plano[],16,FALSE))</f>
        <v/>
      </c>
      <c r="I297" s="203" t="str">
        <f>IF(Acompanhamento4[[#This Row],[ID]]="","",VLOOKUP(Acompanhamento4[[#This Row],[ID]],Plano[],17,FALSE))</f>
        <v/>
      </c>
      <c r="J297" s="204" t="str">
        <f>IF(Acompanhamento4[[#This Row],[ID]]="","",VLOOKUP(Acompanhamento4[[#This Row],[ID]],Plano[],18,FALSE))</f>
        <v/>
      </c>
      <c r="K297" s="231"/>
      <c r="L297" s="238"/>
      <c r="M297" s="236"/>
      <c r="N297" s="240" t="str">
        <f>IF(Acompanhamento4[[#This Row],[ID]]="","",VLOOKUP(Acompanhamento4[[#This Row],[ID]],Plano[],19,FALSE))</f>
        <v/>
      </c>
      <c r="O297" s="241"/>
      <c r="P297" s="241"/>
      <c r="Q297" s="242"/>
      <c r="R297" s="203"/>
      <c r="S297" s="203"/>
      <c r="T297" s="203"/>
      <c r="U297" s="243"/>
      <c r="V297" s="244"/>
    </row>
    <row r="298" spans="1:22" s="207" customFormat="1" ht="15" x14ac:dyDescent="0.2">
      <c r="A298" s="205">
        <v>282</v>
      </c>
      <c r="B298" s="201"/>
      <c r="C298" s="202" t="str">
        <f>IF(Acompanhamento4[[#This Row],[ID]]="","",VLOOKUP(Acompanhamento4[[#This Row],[ID]],Plano[],2,FALSE))</f>
        <v/>
      </c>
      <c r="D298" s="202" t="str">
        <f>IF(Acompanhamento4[[#This Row],[ID]]="","",VLOOKUP(Acompanhamento4[[#This Row],[ID]],Plano[],3,FALSE))</f>
        <v/>
      </c>
      <c r="E298" s="202" t="str">
        <f>IF(Acompanhamento4[[#This Row],[ID]]="","",VLOOKUP(Acompanhamento4[[#This Row],[ID]],Plano[],7,FALSE))</f>
        <v/>
      </c>
      <c r="F298" s="203" t="str">
        <f>IF(Acompanhamento4[[#This Row],[ID]]="","",VLOOKUP(Acompanhamento4[[#This Row],[ID]],Plano[],14,FALSE))</f>
        <v/>
      </c>
      <c r="G298" s="203" t="str">
        <f>IF(Acompanhamento4[[#This Row],[ID]]="","",VLOOKUP(Acompanhamento4[[#This Row],[ID]],Plano[],15,FALSE))</f>
        <v/>
      </c>
      <c r="H298" s="203" t="str">
        <f>IF(Acompanhamento4[[#This Row],[ID]]="","",VLOOKUP(Acompanhamento4[[#This Row],[ID]],Plano[],16,FALSE))</f>
        <v/>
      </c>
      <c r="I298" s="203" t="str">
        <f>IF(Acompanhamento4[[#This Row],[ID]]="","",VLOOKUP(Acompanhamento4[[#This Row],[ID]],Plano[],17,FALSE))</f>
        <v/>
      </c>
      <c r="J298" s="204" t="str">
        <f>IF(Acompanhamento4[[#This Row],[ID]]="","",VLOOKUP(Acompanhamento4[[#This Row],[ID]],Plano[],18,FALSE))</f>
        <v/>
      </c>
      <c r="K298" s="231"/>
      <c r="L298" s="238"/>
      <c r="M298" s="236"/>
      <c r="N298" s="240" t="str">
        <f>IF(Acompanhamento4[[#This Row],[ID]]="","",VLOOKUP(Acompanhamento4[[#This Row],[ID]],Plano[],19,FALSE))</f>
        <v/>
      </c>
      <c r="O298" s="241"/>
      <c r="P298" s="241"/>
      <c r="Q298" s="242"/>
      <c r="R298" s="203"/>
      <c r="S298" s="203"/>
      <c r="T298" s="203"/>
      <c r="U298" s="243"/>
      <c r="V298" s="244"/>
    </row>
    <row r="299" spans="1:22" s="207" customFormat="1" ht="15" x14ac:dyDescent="0.2">
      <c r="A299" s="200">
        <v>283</v>
      </c>
      <c r="B299" s="201"/>
      <c r="C299" s="202" t="str">
        <f>IF(Acompanhamento4[[#This Row],[ID]]="","",VLOOKUP(Acompanhamento4[[#This Row],[ID]],Plano[],2,FALSE))</f>
        <v/>
      </c>
      <c r="D299" s="202" t="str">
        <f>IF(Acompanhamento4[[#This Row],[ID]]="","",VLOOKUP(Acompanhamento4[[#This Row],[ID]],Plano[],3,FALSE))</f>
        <v/>
      </c>
      <c r="E299" s="202" t="str">
        <f>IF(Acompanhamento4[[#This Row],[ID]]="","",VLOOKUP(Acompanhamento4[[#This Row],[ID]],Plano[],7,FALSE))</f>
        <v/>
      </c>
      <c r="F299" s="203" t="str">
        <f>IF(Acompanhamento4[[#This Row],[ID]]="","",VLOOKUP(Acompanhamento4[[#This Row],[ID]],Plano[],14,FALSE))</f>
        <v/>
      </c>
      <c r="G299" s="203" t="str">
        <f>IF(Acompanhamento4[[#This Row],[ID]]="","",VLOOKUP(Acompanhamento4[[#This Row],[ID]],Plano[],15,FALSE))</f>
        <v/>
      </c>
      <c r="H299" s="203" t="str">
        <f>IF(Acompanhamento4[[#This Row],[ID]]="","",VLOOKUP(Acompanhamento4[[#This Row],[ID]],Plano[],16,FALSE))</f>
        <v/>
      </c>
      <c r="I299" s="203" t="str">
        <f>IF(Acompanhamento4[[#This Row],[ID]]="","",VLOOKUP(Acompanhamento4[[#This Row],[ID]],Plano[],17,FALSE))</f>
        <v/>
      </c>
      <c r="J299" s="204" t="str">
        <f>IF(Acompanhamento4[[#This Row],[ID]]="","",VLOOKUP(Acompanhamento4[[#This Row],[ID]],Plano[],18,FALSE))</f>
        <v/>
      </c>
      <c r="K299" s="231"/>
      <c r="L299" s="238"/>
      <c r="M299" s="236"/>
      <c r="N299" s="240" t="str">
        <f>IF(Acompanhamento4[[#This Row],[ID]]="","",VLOOKUP(Acompanhamento4[[#This Row],[ID]],Plano[],19,FALSE))</f>
        <v/>
      </c>
      <c r="O299" s="241"/>
      <c r="P299" s="241"/>
      <c r="Q299" s="242"/>
      <c r="R299" s="203"/>
      <c r="S299" s="203"/>
      <c r="T299" s="203"/>
      <c r="U299" s="243"/>
      <c r="V299" s="244"/>
    </row>
    <row r="300" spans="1:22" s="207" customFormat="1" ht="15" x14ac:dyDescent="0.2">
      <c r="A300" s="205">
        <v>284</v>
      </c>
      <c r="B300" s="201"/>
      <c r="C300" s="202" t="str">
        <f>IF(Acompanhamento4[[#This Row],[ID]]="","",VLOOKUP(Acompanhamento4[[#This Row],[ID]],Plano[],2,FALSE))</f>
        <v/>
      </c>
      <c r="D300" s="202" t="str">
        <f>IF(Acompanhamento4[[#This Row],[ID]]="","",VLOOKUP(Acompanhamento4[[#This Row],[ID]],Plano[],3,FALSE))</f>
        <v/>
      </c>
      <c r="E300" s="202" t="str">
        <f>IF(Acompanhamento4[[#This Row],[ID]]="","",VLOOKUP(Acompanhamento4[[#This Row],[ID]],Plano[],7,FALSE))</f>
        <v/>
      </c>
      <c r="F300" s="203" t="str">
        <f>IF(Acompanhamento4[[#This Row],[ID]]="","",VLOOKUP(Acompanhamento4[[#This Row],[ID]],Plano[],14,FALSE))</f>
        <v/>
      </c>
      <c r="G300" s="203" t="str">
        <f>IF(Acompanhamento4[[#This Row],[ID]]="","",VLOOKUP(Acompanhamento4[[#This Row],[ID]],Plano[],15,FALSE))</f>
        <v/>
      </c>
      <c r="H300" s="203" t="str">
        <f>IF(Acompanhamento4[[#This Row],[ID]]="","",VLOOKUP(Acompanhamento4[[#This Row],[ID]],Plano[],16,FALSE))</f>
        <v/>
      </c>
      <c r="I300" s="203" t="str">
        <f>IF(Acompanhamento4[[#This Row],[ID]]="","",VLOOKUP(Acompanhamento4[[#This Row],[ID]],Plano[],17,FALSE))</f>
        <v/>
      </c>
      <c r="J300" s="204" t="str">
        <f>IF(Acompanhamento4[[#This Row],[ID]]="","",VLOOKUP(Acompanhamento4[[#This Row],[ID]],Plano[],18,FALSE))</f>
        <v/>
      </c>
      <c r="K300" s="231"/>
      <c r="L300" s="238"/>
      <c r="M300" s="236"/>
      <c r="N300" s="240" t="str">
        <f>IF(Acompanhamento4[[#This Row],[ID]]="","",VLOOKUP(Acompanhamento4[[#This Row],[ID]],Plano[],19,FALSE))</f>
        <v/>
      </c>
      <c r="O300" s="241"/>
      <c r="P300" s="241"/>
      <c r="Q300" s="242"/>
      <c r="R300" s="203"/>
      <c r="S300" s="203"/>
      <c r="T300" s="203"/>
      <c r="U300" s="243"/>
      <c r="V300" s="244"/>
    </row>
    <row r="301" spans="1:22" s="207" customFormat="1" ht="15" x14ac:dyDescent="0.2">
      <c r="A301" s="200">
        <v>285</v>
      </c>
      <c r="B301" s="201"/>
      <c r="C301" s="202" t="str">
        <f>IF(Acompanhamento4[[#This Row],[ID]]="","",VLOOKUP(Acompanhamento4[[#This Row],[ID]],Plano[],2,FALSE))</f>
        <v/>
      </c>
      <c r="D301" s="202" t="str">
        <f>IF(Acompanhamento4[[#This Row],[ID]]="","",VLOOKUP(Acompanhamento4[[#This Row],[ID]],Plano[],3,FALSE))</f>
        <v/>
      </c>
      <c r="E301" s="202" t="str">
        <f>IF(Acompanhamento4[[#This Row],[ID]]="","",VLOOKUP(Acompanhamento4[[#This Row],[ID]],Plano[],7,FALSE))</f>
        <v/>
      </c>
      <c r="F301" s="203" t="str">
        <f>IF(Acompanhamento4[[#This Row],[ID]]="","",VLOOKUP(Acompanhamento4[[#This Row],[ID]],Plano[],14,FALSE))</f>
        <v/>
      </c>
      <c r="G301" s="203" t="str">
        <f>IF(Acompanhamento4[[#This Row],[ID]]="","",VLOOKUP(Acompanhamento4[[#This Row],[ID]],Plano[],15,FALSE))</f>
        <v/>
      </c>
      <c r="H301" s="203" t="str">
        <f>IF(Acompanhamento4[[#This Row],[ID]]="","",VLOOKUP(Acompanhamento4[[#This Row],[ID]],Plano[],16,FALSE))</f>
        <v/>
      </c>
      <c r="I301" s="203" t="str">
        <f>IF(Acompanhamento4[[#This Row],[ID]]="","",VLOOKUP(Acompanhamento4[[#This Row],[ID]],Plano[],17,FALSE))</f>
        <v/>
      </c>
      <c r="J301" s="204" t="str">
        <f>IF(Acompanhamento4[[#This Row],[ID]]="","",VLOOKUP(Acompanhamento4[[#This Row],[ID]],Plano[],18,FALSE))</f>
        <v/>
      </c>
      <c r="K301" s="231"/>
      <c r="L301" s="238"/>
      <c r="M301" s="236"/>
      <c r="N301" s="240" t="str">
        <f>IF(Acompanhamento4[[#This Row],[ID]]="","",VLOOKUP(Acompanhamento4[[#This Row],[ID]],Plano[],19,FALSE))</f>
        <v/>
      </c>
      <c r="O301" s="241"/>
      <c r="P301" s="241"/>
      <c r="Q301" s="242"/>
      <c r="R301" s="203"/>
      <c r="S301" s="203"/>
      <c r="T301" s="203"/>
      <c r="U301" s="243"/>
      <c r="V301" s="244"/>
    </row>
    <row r="302" spans="1:22" s="207" customFormat="1" ht="15" x14ac:dyDescent="0.2">
      <c r="A302" s="205">
        <v>286</v>
      </c>
      <c r="B302" s="201"/>
      <c r="C302" s="202" t="str">
        <f>IF(Acompanhamento4[[#This Row],[ID]]="","",VLOOKUP(Acompanhamento4[[#This Row],[ID]],Plano[],2,FALSE))</f>
        <v/>
      </c>
      <c r="D302" s="202" t="str">
        <f>IF(Acompanhamento4[[#This Row],[ID]]="","",VLOOKUP(Acompanhamento4[[#This Row],[ID]],Plano[],3,FALSE))</f>
        <v/>
      </c>
      <c r="E302" s="202" t="str">
        <f>IF(Acompanhamento4[[#This Row],[ID]]="","",VLOOKUP(Acompanhamento4[[#This Row],[ID]],Plano[],7,FALSE))</f>
        <v/>
      </c>
      <c r="F302" s="203" t="str">
        <f>IF(Acompanhamento4[[#This Row],[ID]]="","",VLOOKUP(Acompanhamento4[[#This Row],[ID]],Plano[],14,FALSE))</f>
        <v/>
      </c>
      <c r="G302" s="203" t="str">
        <f>IF(Acompanhamento4[[#This Row],[ID]]="","",VLOOKUP(Acompanhamento4[[#This Row],[ID]],Plano[],15,FALSE))</f>
        <v/>
      </c>
      <c r="H302" s="203" t="str">
        <f>IF(Acompanhamento4[[#This Row],[ID]]="","",VLOOKUP(Acompanhamento4[[#This Row],[ID]],Plano[],16,FALSE))</f>
        <v/>
      </c>
      <c r="I302" s="203" t="str">
        <f>IF(Acompanhamento4[[#This Row],[ID]]="","",VLOOKUP(Acompanhamento4[[#This Row],[ID]],Plano[],17,FALSE))</f>
        <v/>
      </c>
      <c r="J302" s="204" t="str">
        <f>IF(Acompanhamento4[[#This Row],[ID]]="","",VLOOKUP(Acompanhamento4[[#This Row],[ID]],Plano[],18,FALSE))</f>
        <v/>
      </c>
      <c r="K302" s="231"/>
      <c r="L302" s="238"/>
      <c r="M302" s="236"/>
      <c r="N302" s="240" t="str">
        <f>IF(Acompanhamento4[[#This Row],[ID]]="","",VLOOKUP(Acompanhamento4[[#This Row],[ID]],Plano[],19,FALSE))</f>
        <v/>
      </c>
      <c r="O302" s="241"/>
      <c r="P302" s="241"/>
      <c r="Q302" s="242"/>
      <c r="R302" s="203"/>
      <c r="S302" s="203"/>
      <c r="T302" s="203"/>
      <c r="U302" s="243"/>
      <c r="V302" s="244"/>
    </row>
    <row r="303" spans="1:22" s="207" customFormat="1" ht="15" x14ac:dyDescent="0.2">
      <c r="A303" s="200">
        <v>287</v>
      </c>
      <c r="B303" s="201"/>
      <c r="C303" s="202" t="str">
        <f>IF(Acompanhamento4[[#This Row],[ID]]="","",VLOOKUP(Acompanhamento4[[#This Row],[ID]],Plano[],2,FALSE))</f>
        <v/>
      </c>
      <c r="D303" s="202" t="str">
        <f>IF(Acompanhamento4[[#This Row],[ID]]="","",VLOOKUP(Acompanhamento4[[#This Row],[ID]],Plano[],3,FALSE))</f>
        <v/>
      </c>
      <c r="E303" s="202" t="str">
        <f>IF(Acompanhamento4[[#This Row],[ID]]="","",VLOOKUP(Acompanhamento4[[#This Row],[ID]],Plano[],7,FALSE))</f>
        <v/>
      </c>
      <c r="F303" s="203" t="str">
        <f>IF(Acompanhamento4[[#This Row],[ID]]="","",VLOOKUP(Acompanhamento4[[#This Row],[ID]],Plano[],14,FALSE))</f>
        <v/>
      </c>
      <c r="G303" s="203" t="str">
        <f>IF(Acompanhamento4[[#This Row],[ID]]="","",VLOOKUP(Acompanhamento4[[#This Row],[ID]],Plano[],15,FALSE))</f>
        <v/>
      </c>
      <c r="H303" s="203" t="str">
        <f>IF(Acompanhamento4[[#This Row],[ID]]="","",VLOOKUP(Acompanhamento4[[#This Row],[ID]],Plano[],16,FALSE))</f>
        <v/>
      </c>
      <c r="I303" s="203" t="str">
        <f>IF(Acompanhamento4[[#This Row],[ID]]="","",VLOOKUP(Acompanhamento4[[#This Row],[ID]],Plano[],17,FALSE))</f>
        <v/>
      </c>
      <c r="J303" s="204" t="str">
        <f>IF(Acompanhamento4[[#This Row],[ID]]="","",VLOOKUP(Acompanhamento4[[#This Row],[ID]],Plano[],18,FALSE))</f>
        <v/>
      </c>
      <c r="K303" s="231"/>
      <c r="L303" s="238"/>
      <c r="M303" s="236"/>
      <c r="N303" s="240" t="str">
        <f>IF(Acompanhamento4[[#This Row],[ID]]="","",VLOOKUP(Acompanhamento4[[#This Row],[ID]],Plano[],19,FALSE))</f>
        <v/>
      </c>
      <c r="O303" s="241"/>
      <c r="P303" s="241"/>
      <c r="Q303" s="242"/>
      <c r="R303" s="203"/>
      <c r="S303" s="203"/>
      <c r="T303" s="203"/>
      <c r="U303" s="243"/>
      <c r="V303" s="244"/>
    </row>
    <row r="304" spans="1:22" s="207" customFormat="1" ht="15" x14ac:dyDescent="0.2">
      <c r="A304" s="205">
        <v>288</v>
      </c>
      <c r="B304" s="201"/>
      <c r="C304" s="202" t="str">
        <f>IF(Acompanhamento4[[#This Row],[ID]]="","",VLOOKUP(Acompanhamento4[[#This Row],[ID]],Plano[],2,FALSE))</f>
        <v/>
      </c>
      <c r="D304" s="202" t="str">
        <f>IF(Acompanhamento4[[#This Row],[ID]]="","",VLOOKUP(Acompanhamento4[[#This Row],[ID]],Plano[],3,FALSE))</f>
        <v/>
      </c>
      <c r="E304" s="202" t="str">
        <f>IF(Acompanhamento4[[#This Row],[ID]]="","",VLOOKUP(Acompanhamento4[[#This Row],[ID]],Plano[],7,FALSE))</f>
        <v/>
      </c>
      <c r="F304" s="203" t="str">
        <f>IF(Acompanhamento4[[#This Row],[ID]]="","",VLOOKUP(Acompanhamento4[[#This Row],[ID]],Plano[],14,FALSE))</f>
        <v/>
      </c>
      <c r="G304" s="203" t="str">
        <f>IF(Acompanhamento4[[#This Row],[ID]]="","",VLOOKUP(Acompanhamento4[[#This Row],[ID]],Plano[],15,FALSE))</f>
        <v/>
      </c>
      <c r="H304" s="203" t="str">
        <f>IF(Acompanhamento4[[#This Row],[ID]]="","",VLOOKUP(Acompanhamento4[[#This Row],[ID]],Plano[],16,FALSE))</f>
        <v/>
      </c>
      <c r="I304" s="203" t="str">
        <f>IF(Acompanhamento4[[#This Row],[ID]]="","",VLOOKUP(Acompanhamento4[[#This Row],[ID]],Plano[],17,FALSE))</f>
        <v/>
      </c>
      <c r="J304" s="204" t="str">
        <f>IF(Acompanhamento4[[#This Row],[ID]]="","",VLOOKUP(Acompanhamento4[[#This Row],[ID]],Plano[],18,FALSE))</f>
        <v/>
      </c>
      <c r="K304" s="231"/>
      <c r="L304" s="238"/>
      <c r="M304" s="236"/>
      <c r="N304" s="240" t="str">
        <f>IF(Acompanhamento4[[#This Row],[ID]]="","",VLOOKUP(Acompanhamento4[[#This Row],[ID]],Plano[],19,FALSE))</f>
        <v/>
      </c>
      <c r="O304" s="241"/>
      <c r="P304" s="241"/>
      <c r="Q304" s="242"/>
      <c r="R304" s="203"/>
      <c r="S304" s="203"/>
      <c r="T304" s="203"/>
      <c r="U304" s="243"/>
      <c r="V304" s="244"/>
    </row>
    <row r="305" spans="1:22" s="207" customFormat="1" ht="15" x14ac:dyDescent="0.2">
      <c r="A305" s="200">
        <v>289</v>
      </c>
      <c r="B305" s="201"/>
      <c r="C305" s="202" t="str">
        <f>IF(Acompanhamento4[[#This Row],[ID]]="","",VLOOKUP(Acompanhamento4[[#This Row],[ID]],Plano[],2,FALSE))</f>
        <v/>
      </c>
      <c r="D305" s="202" t="str">
        <f>IF(Acompanhamento4[[#This Row],[ID]]="","",VLOOKUP(Acompanhamento4[[#This Row],[ID]],Plano[],3,FALSE))</f>
        <v/>
      </c>
      <c r="E305" s="202" t="str">
        <f>IF(Acompanhamento4[[#This Row],[ID]]="","",VLOOKUP(Acompanhamento4[[#This Row],[ID]],Plano[],7,FALSE))</f>
        <v/>
      </c>
      <c r="F305" s="203" t="str">
        <f>IF(Acompanhamento4[[#This Row],[ID]]="","",VLOOKUP(Acompanhamento4[[#This Row],[ID]],Plano[],14,FALSE))</f>
        <v/>
      </c>
      <c r="G305" s="203" t="str">
        <f>IF(Acompanhamento4[[#This Row],[ID]]="","",VLOOKUP(Acompanhamento4[[#This Row],[ID]],Plano[],15,FALSE))</f>
        <v/>
      </c>
      <c r="H305" s="203" t="str">
        <f>IF(Acompanhamento4[[#This Row],[ID]]="","",VLOOKUP(Acompanhamento4[[#This Row],[ID]],Plano[],16,FALSE))</f>
        <v/>
      </c>
      <c r="I305" s="203" t="str">
        <f>IF(Acompanhamento4[[#This Row],[ID]]="","",VLOOKUP(Acompanhamento4[[#This Row],[ID]],Plano[],17,FALSE))</f>
        <v/>
      </c>
      <c r="J305" s="204" t="str">
        <f>IF(Acompanhamento4[[#This Row],[ID]]="","",VLOOKUP(Acompanhamento4[[#This Row],[ID]],Plano[],18,FALSE))</f>
        <v/>
      </c>
      <c r="K305" s="231"/>
      <c r="L305" s="238"/>
      <c r="M305" s="236"/>
      <c r="N305" s="240" t="str">
        <f>IF(Acompanhamento4[[#This Row],[ID]]="","",VLOOKUP(Acompanhamento4[[#This Row],[ID]],Plano[],19,FALSE))</f>
        <v/>
      </c>
      <c r="O305" s="241"/>
      <c r="P305" s="241"/>
      <c r="Q305" s="242"/>
      <c r="R305" s="203"/>
      <c r="S305" s="203"/>
      <c r="T305" s="203"/>
      <c r="U305" s="243"/>
      <c r="V305" s="244"/>
    </row>
    <row r="306" spans="1:22" s="207" customFormat="1" ht="15" x14ac:dyDescent="0.2">
      <c r="A306" s="205">
        <v>290</v>
      </c>
      <c r="B306" s="201"/>
      <c r="C306" s="202" t="str">
        <f>IF(Acompanhamento4[[#This Row],[ID]]="","",VLOOKUP(Acompanhamento4[[#This Row],[ID]],Plano[],2,FALSE))</f>
        <v/>
      </c>
      <c r="D306" s="202" t="str">
        <f>IF(Acompanhamento4[[#This Row],[ID]]="","",VLOOKUP(Acompanhamento4[[#This Row],[ID]],Plano[],3,FALSE))</f>
        <v/>
      </c>
      <c r="E306" s="202" t="str">
        <f>IF(Acompanhamento4[[#This Row],[ID]]="","",VLOOKUP(Acompanhamento4[[#This Row],[ID]],Plano[],7,FALSE))</f>
        <v/>
      </c>
      <c r="F306" s="203" t="str">
        <f>IF(Acompanhamento4[[#This Row],[ID]]="","",VLOOKUP(Acompanhamento4[[#This Row],[ID]],Plano[],14,FALSE))</f>
        <v/>
      </c>
      <c r="G306" s="203" t="str">
        <f>IF(Acompanhamento4[[#This Row],[ID]]="","",VLOOKUP(Acompanhamento4[[#This Row],[ID]],Plano[],15,FALSE))</f>
        <v/>
      </c>
      <c r="H306" s="203" t="str">
        <f>IF(Acompanhamento4[[#This Row],[ID]]="","",VLOOKUP(Acompanhamento4[[#This Row],[ID]],Plano[],16,FALSE))</f>
        <v/>
      </c>
      <c r="I306" s="203" t="str">
        <f>IF(Acompanhamento4[[#This Row],[ID]]="","",VLOOKUP(Acompanhamento4[[#This Row],[ID]],Plano[],17,FALSE))</f>
        <v/>
      </c>
      <c r="J306" s="204" t="str">
        <f>IF(Acompanhamento4[[#This Row],[ID]]="","",VLOOKUP(Acompanhamento4[[#This Row],[ID]],Plano[],18,FALSE))</f>
        <v/>
      </c>
      <c r="K306" s="231"/>
      <c r="L306" s="238"/>
      <c r="M306" s="236"/>
      <c r="N306" s="240" t="str">
        <f>IF(Acompanhamento4[[#This Row],[ID]]="","",VLOOKUP(Acompanhamento4[[#This Row],[ID]],Plano[],19,FALSE))</f>
        <v/>
      </c>
      <c r="O306" s="241"/>
      <c r="P306" s="241"/>
      <c r="Q306" s="242"/>
      <c r="R306" s="203"/>
      <c r="S306" s="203"/>
      <c r="T306" s="203"/>
      <c r="U306" s="243"/>
      <c r="V306" s="244"/>
    </row>
    <row r="307" spans="1:22" s="207" customFormat="1" ht="15" x14ac:dyDescent="0.2">
      <c r="A307" s="200">
        <v>291</v>
      </c>
      <c r="B307" s="201"/>
      <c r="C307" s="202" t="str">
        <f>IF(Acompanhamento4[[#This Row],[ID]]="","",VLOOKUP(Acompanhamento4[[#This Row],[ID]],Plano[],2,FALSE))</f>
        <v/>
      </c>
      <c r="D307" s="202" t="str">
        <f>IF(Acompanhamento4[[#This Row],[ID]]="","",VLOOKUP(Acompanhamento4[[#This Row],[ID]],Plano[],3,FALSE))</f>
        <v/>
      </c>
      <c r="E307" s="202" t="str">
        <f>IF(Acompanhamento4[[#This Row],[ID]]="","",VLOOKUP(Acompanhamento4[[#This Row],[ID]],Plano[],7,FALSE))</f>
        <v/>
      </c>
      <c r="F307" s="203" t="str">
        <f>IF(Acompanhamento4[[#This Row],[ID]]="","",VLOOKUP(Acompanhamento4[[#This Row],[ID]],Plano[],14,FALSE))</f>
        <v/>
      </c>
      <c r="G307" s="203" t="str">
        <f>IF(Acompanhamento4[[#This Row],[ID]]="","",VLOOKUP(Acompanhamento4[[#This Row],[ID]],Plano[],15,FALSE))</f>
        <v/>
      </c>
      <c r="H307" s="203" t="str">
        <f>IF(Acompanhamento4[[#This Row],[ID]]="","",VLOOKUP(Acompanhamento4[[#This Row],[ID]],Plano[],16,FALSE))</f>
        <v/>
      </c>
      <c r="I307" s="203" t="str">
        <f>IF(Acompanhamento4[[#This Row],[ID]]="","",VLOOKUP(Acompanhamento4[[#This Row],[ID]],Plano[],17,FALSE))</f>
        <v/>
      </c>
      <c r="J307" s="204" t="str">
        <f>IF(Acompanhamento4[[#This Row],[ID]]="","",VLOOKUP(Acompanhamento4[[#This Row],[ID]],Plano[],18,FALSE))</f>
        <v/>
      </c>
      <c r="K307" s="231"/>
      <c r="L307" s="238"/>
      <c r="M307" s="236"/>
      <c r="N307" s="240" t="str">
        <f>IF(Acompanhamento4[[#This Row],[ID]]="","",VLOOKUP(Acompanhamento4[[#This Row],[ID]],Plano[],19,FALSE))</f>
        <v/>
      </c>
      <c r="O307" s="241"/>
      <c r="P307" s="241"/>
      <c r="Q307" s="242"/>
      <c r="R307" s="203"/>
      <c r="S307" s="203"/>
      <c r="T307" s="203"/>
      <c r="U307" s="243"/>
      <c r="V307" s="244"/>
    </row>
    <row r="308" spans="1:22" s="207" customFormat="1" ht="15" x14ac:dyDescent="0.2">
      <c r="A308" s="205">
        <v>292</v>
      </c>
      <c r="B308" s="201"/>
      <c r="C308" s="202" t="str">
        <f>IF(Acompanhamento4[[#This Row],[ID]]="","",VLOOKUP(Acompanhamento4[[#This Row],[ID]],Plano[],2,FALSE))</f>
        <v/>
      </c>
      <c r="D308" s="202" t="str">
        <f>IF(Acompanhamento4[[#This Row],[ID]]="","",VLOOKUP(Acompanhamento4[[#This Row],[ID]],Plano[],3,FALSE))</f>
        <v/>
      </c>
      <c r="E308" s="202" t="str">
        <f>IF(Acompanhamento4[[#This Row],[ID]]="","",VLOOKUP(Acompanhamento4[[#This Row],[ID]],Plano[],7,FALSE))</f>
        <v/>
      </c>
      <c r="F308" s="203" t="str">
        <f>IF(Acompanhamento4[[#This Row],[ID]]="","",VLOOKUP(Acompanhamento4[[#This Row],[ID]],Plano[],14,FALSE))</f>
        <v/>
      </c>
      <c r="G308" s="203" t="str">
        <f>IF(Acompanhamento4[[#This Row],[ID]]="","",VLOOKUP(Acompanhamento4[[#This Row],[ID]],Plano[],15,FALSE))</f>
        <v/>
      </c>
      <c r="H308" s="203" t="str">
        <f>IF(Acompanhamento4[[#This Row],[ID]]="","",VLOOKUP(Acompanhamento4[[#This Row],[ID]],Plano[],16,FALSE))</f>
        <v/>
      </c>
      <c r="I308" s="203" t="str">
        <f>IF(Acompanhamento4[[#This Row],[ID]]="","",VLOOKUP(Acompanhamento4[[#This Row],[ID]],Plano[],17,FALSE))</f>
        <v/>
      </c>
      <c r="J308" s="204" t="str">
        <f>IF(Acompanhamento4[[#This Row],[ID]]="","",VLOOKUP(Acompanhamento4[[#This Row],[ID]],Plano[],18,FALSE))</f>
        <v/>
      </c>
      <c r="K308" s="231"/>
      <c r="L308" s="238"/>
      <c r="M308" s="236"/>
      <c r="N308" s="240" t="str">
        <f>IF(Acompanhamento4[[#This Row],[ID]]="","",VLOOKUP(Acompanhamento4[[#This Row],[ID]],Plano[],19,FALSE))</f>
        <v/>
      </c>
      <c r="O308" s="241"/>
      <c r="P308" s="241"/>
      <c r="Q308" s="242"/>
      <c r="R308" s="203"/>
      <c r="S308" s="203"/>
      <c r="T308" s="203"/>
      <c r="U308" s="243"/>
      <c r="V308" s="244"/>
    </row>
    <row r="309" spans="1:22" s="207" customFormat="1" ht="15" x14ac:dyDescent="0.2">
      <c r="A309" s="200">
        <v>293</v>
      </c>
      <c r="B309" s="201"/>
      <c r="C309" s="202" t="str">
        <f>IF(Acompanhamento4[[#This Row],[ID]]="","",VLOOKUP(Acompanhamento4[[#This Row],[ID]],Plano[],2,FALSE))</f>
        <v/>
      </c>
      <c r="D309" s="202" t="str">
        <f>IF(Acompanhamento4[[#This Row],[ID]]="","",VLOOKUP(Acompanhamento4[[#This Row],[ID]],Plano[],3,FALSE))</f>
        <v/>
      </c>
      <c r="E309" s="202" t="str">
        <f>IF(Acompanhamento4[[#This Row],[ID]]="","",VLOOKUP(Acompanhamento4[[#This Row],[ID]],Plano[],7,FALSE))</f>
        <v/>
      </c>
      <c r="F309" s="203" t="str">
        <f>IF(Acompanhamento4[[#This Row],[ID]]="","",VLOOKUP(Acompanhamento4[[#This Row],[ID]],Plano[],14,FALSE))</f>
        <v/>
      </c>
      <c r="G309" s="203" t="str">
        <f>IF(Acompanhamento4[[#This Row],[ID]]="","",VLOOKUP(Acompanhamento4[[#This Row],[ID]],Plano[],15,FALSE))</f>
        <v/>
      </c>
      <c r="H309" s="203" t="str">
        <f>IF(Acompanhamento4[[#This Row],[ID]]="","",VLOOKUP(Acompanhamento4[[#This Row],[ID]],Plano[],16,FALSE))</f>
        <v/>
      </c>
      <c r="I309" s="203" t="str">
        <f>IF(Acompanhamento4[[#This Row],[ID]]="","",VLOOKUP(Acompanhamento4[[#This Row],[ID]],Plano[],17,FALSE))</f>
        <v/>
      </c>
      <c r="J309" s="204" t="str">
        <f>IF(Acompanhamento4[[#This Row],[ID]]="","",VLOOKUP(Acompanhamento4[[#This Row],[ID]],Plano[],18,FALSE))</f>
        <v/>
      </c>
      <c r="K309" s="231"/>
      <c r="L309" s="238"/>
      <c r="M309" s="236"/>
      <c r="N309" s="240" t="str">
        <f>IF(Acompanhamento4[[#This Row],[ID]]="","",VLOOKUP(Acompanhamento4[[#This Row],[ID]],Plano[],19,FALSE))</f>
        <v/>
      </c>
      <c r="O309" s="241"/>
      <c r="P309" s="241"/>
      <c r="Q309" s="242"/>
      <c r="R309" s="203"/>
      <c r="S309" s="203"/>
      <c r="T309" s="203"/>
      <c r="U309" s="243"/>
      <c r="V309" s="244"/>
    </row>
    <row r="310" spans="1:22" s="207" customFormat="1" ht="15" x14ac:dyDescent="0.2">
      <c r="A310" s="205">
        <v>294</v>
      </c>
      <c r="B310" s="201"/>
      <c r="C310" s="202" t="str">
        <f>IF(Acompanhamento4[[#This Row],[ID]]="","",VLOOKUP(Acompanhamento4[[#This Row],[ID]],Plano[],2,FALSE))</f>
        <v/>
      </c>
      <c r="D310" s="202" t="str">
        <f>IF(Acompanhamento4[[#This Row],[ID]]="","",VLOOKUP(Acompanhamento4[[#This Row],[ID]],Plano[],3,FALSE))</f>
        <v/>
      </c>
      <c r="E310" s="202" t="str">
        <f>IF(Acompanhamento4[[#This Row],[ID]]="","",VLOOKUP(Acompanhamento4[[#This Row],[ID]],Plano[],7,FALSE))</f>
        <v/>
      </c>
      <c r="F310" s="203" t="str">
        <f>IF(Acompanhamento4[[#This Row],[ID]]="","",VLOOKUP(Acompanhamento4[[#This Row],[ID]],Plano[],14,FALSE))</f>
        <v/>
      </c>
      <c r="G310" s="203" t="str">
        <f>IF(Acompanhamento4[[#This Row],[ID]]="","",VLOOKUP(Acompanhamento4[[#This Row],[ID]],Plano[],15,FALSE))</f>
        <v/>
      </c>
      <c r="H310" s="203" t="str">
        <f>IF(Acompanhamento4[[#This Row],[ID]]="","",VLOOKUP(Acompanhamento4[[#This Row],[ID]],Plano[],16,FALSE))</f>
        <v/>
      </c>
      <c r="I310" s="203" t="str">
        <f>IF(Acompanhamento4[[#This Row],[ID]]="","",VLOOKUP(Acompanhamento4[[#This Row],[ID]],Plano[],17,FALSE))</f>
        <v/>
      </c>
      <c r="J310" s="204" t="str">
        <f>IF(Acompanhamento4[[#This Row],[ID]]="","",VLOOKUP(Acompanhamento4[[#This Row],[ID]],Plano[],18,FALSE))</f>
        <v/>
      </c>
      <c r="K310" s="231"/>
      <c r="L310" s="238"/>
      <c r="M310" s="236"/>
      <c r="N310" s="240" t="str">
        <f>IF(Acompanhamento4[[#This Row],[ID]]="","",VLOOKUP(Acompanhamento4[[#This Row],[ID]],Plano[],19,FALSE))</f>
        <v/>
      </c>
      <c r="O310" s="241"/>
      <c r="P310" s="241"/>
      <c r="Q310" s="242"/>
      <c r="R310" s="203"/>
      <c r="S310" s="203"/>
      <c r="T310" s="203"/>
      <c r="U310" s="243"/>
      <c r="V310" s="244"/>
    </row>
    <row r="311" spans="1:22" s="207" customFormat="1" ht="15" x14ac:dyDescent="0.2">
      <c r="A311" s="200">
        <v>295</v>
      </c>
      <c r="B311" s="201"/>
      <c r="C311" s="202" t="str">
        <f>IF(Acompanhamento4[[#This Row],[ID]]="","",VLOOKUP(Acompanhamento4[[#This Row],[ID]],Plano[],2,FALSE))</f>
        <v/>
      </c>
      <c r="D311" s="202" t="str">
        <f>IF(Acompanhamento4[[#This Row],[ID]]="","",VLOOKUP(Acompanhamento4[[#This Row],[ID]],Plano[],3,FALSE))</f>
        <v/>
      </c>
      <c r="E311" s="202" t="str">
        <f>IF(Acompanhamento4[[#This Row],[ID]]="","",VLOOKUP(Acompanhamento4[[#This Row],[ID]],Plano[],7,FALSE))</f>
        <v/>
      </c>
      <c r="F311" s="203" t="str">
        <f>IF(Acompanhamento4[[#This Row],[ID]]="","",VLOOKUP(Acompanhamento4[[#This Row],[ID]],Plano[],14,FALSE))</f>
        <v/>
      </c>
      <c r="G311" s="203" t="str">
        <f>IF(Acompanhamento4[[#This Row],[ID]]="","",VLOOKUP(Acompanhamento4[[#This Row],[ID]],Plano[],15,FALSE))</f>
        <v/>
      </c>
      <c r="H311" s="203" t="str">
        <f>IF(Acompanhamento4[[#This Row],[ID]]="","",VLOOKUP(Acompanhamento4[[#This Row],[ID]],Plano[],16,FALSE))</f>
        <v/>
      </c>
      <c r="I311" s="203" t="str">
        <f>IF(Acompanhamento4[[#This Row],[ID]]="","",VLOOKUP(Acompanhamento4[[#This Row],[ID]],Plano[],17,FALSE))</f>
        <v/>
      </c>
      <c r="J311" s="204" t="str">
        <f>IF(Acompanhamento4[[#This Row],[ID]]="","",VLOOKUP(Acompanhamento4[[#This Row],[ID]],Plano[],18,FALSE))</f>
        <v/>
      </c>
      <c r="K311" s="231"/>
      <c r="L311" s="238"/>
      <c r="M311" s="236"/>
      <c r="N311" s="240" t="str">
        <f>IF(Acompanhamento4[[#This Row],[ID]]="","",VLOOKUP(Acompanhamento4[[#This Row],[ID]],Plano[],19,FALSE))</f>
        <v/>
      </c>
      <c r="O311" s="241"/>
      <c r="P311" s="241"/>
      <c r="Q311" s="242"/>
      <c r="R311" s="203"/>
      <c r="S311" s="203"/>
      <c r="T311" s="203"/>
      <c r="U311" s="243"/>
      <c r="V311" s="244"/>
    </row>
    <row r="312" spans="1:22" s="207" customFormat="1" ht="15" x14ac:dyDescent="0.2">
      <c r="A312" s="205">
        <v>296</v>
      </c>
      <c r="B312" s="201"/>
      <c r="C312" s="202" t="str">
        <f>IF(Acompanhamento4[[#This Row],[ID]]="","",VLOOKUP(Acompanhamento4[[#This Row],[ID]],Plano[],2,FALSE))</f>
        <v/>
      </c>
      <c r="D312" s="202" t="str">
        <f>IF(Acompanhamento4[[#This Row],[ID]]="","",VLOOKUP(Acompanhamento4[[#This Row],[ID]],Plano[],3,FALSE))</f>
        <v/>
      </c>
      <c r="E312" s="202" t="str">
        <f>IF(Acompanhamento4[[#This Row],[ID]]="","",VLOOKUP(Acompanhamento4[[#This Row],[ID]],Plano[],7,FALSE))</f>
        <v/>
      </c>
      <c r="F312" s="203" t="str">
        <f>IF(Acompanhamento4[[#This Row],[ID]]="","",VLOOKUP(Acompanhamento4[[#This Row],[ID]],Plano[],14,FALSE))</f>
        <v/>
      </c>
      <c r="G312" s="203" t="str">
        <f>IF(Acompanhamento4[[#This Row],[ID]]="","",VLOOKUP(Acompanhamento4[[#This Row],[ID]],Plano[],15,FALSE))</f>
        <v/>
      </c>
      <c r="H312" s="203" t="str">
        <f>IF(Acompanhamento4[[#This Row],[ID]]="","",VLOOKUP(Acompanhamento4[[#This Row],[ID]],Plano[],16,FALSE))</f>
        <v/>
      </c>
      <c r="I312" s="203" t="str">
        <f>IF(Acompanhamento4[[#This Row],[ID]]="","",VLOOKUP(Acompanhamento4[[#This Row],[ID]],Plano[],17,FALSE))</f>
        <v/>
      </c>
      <c r="J312" s="204" t="str">
        <f>IF(Acompanhamento4[[#This Row],[ID]]="","",VLOOKUP(Acompanhamento4[[#This Row],[ID]],Plano[],18,FALSE))</f>
        <v/>
      </c>
      <c r="K312" s="231"/>
      <c r="L312" s="238"/>
      <c r="M312" s="236"/>
      <c r="N312" s="240" t="str">
        <f>IF(Acompanhamento4[[#This Row],[ID]]="","",VLOOKUP(Acompanhamento4[[#This Row],[ID]],Plano[],19,FALSE))</f>
        <v/>
      </c>
      <c r="O312" s="241"/>
      <c r="P312" s="241"/>
      <c r="Q312" s="242"/>
      <c r="R312" s="203"/>
      <c r="S312" s="203"/>
      <c r="T312" s="203"/>
      <c r="U312" s="243"/>
      <c r="V312" s="244"/>
    </row>
    <row r="313" spans="1:22" s="207" customFormat="1" ht="15" x14ac:dyDescent="0.2">
      <c r="A313" s="200">
        <v>297</v>
      </c>
      <c r="B313" s="201"/>
      <c r="C313" s="202" t="str">
        <f>IF(Acompanhamento4[[#This Row],[ID]]="","",VLOOKUP(Acompanhamento4[[#This Row],[ID]],Plano[],2,FALSE))</f>
        <v/>
      </c>
      <c r="D313" s="202" t="str">
        <f>IF(Acompanhamento4[[#This Row],[ID]]="","",VLOOKUP(Acompanhamento4[[#This Row],[ID]],Plano[],3,FALSE))</f>
        <v/>
      </c>
      <c r="E313" s="202" t="str">
        <f>IF(Acompanhamento4[[#This Row],[ID]]="","",VLOOKUP(Acompanhamento4[[#This Row],[ID]],Plano[],7,FALSE))</f>
        <v/>
      </c>
      <c r="F313" s="203" t="str">
        <f>IF(Acompanhamento4[[#This Row],[ID]]="","",VLOOKUP(Acompanhamento4[[#This Row],[ID]],Plano[],14,FALSE))</f>
        <v/>
      </c>
      <c r="G313" s="203" t="str">
        <f>IF(Acompanhamento4[[#This Row],[ID]]="","",VLOOKUP(Acompanhamento4[[#This Row],[ID]],Plano[],15,FALSE))</f>
        <v/>
      </c>
      <c r="H313" s="203" t="str">
        <f>IF(Acompanhamento4[[#This Row],[ID]]="","",VLOOKUP(Acompanhamento4[[#This Row],[ID]],Plano[],16,FALSE))</f>
        <v/>
      </c>
      <c r="I313" s="203" t="str">
        <f>IF(Acompanhamento4[[#This Row],[ID]]="","",VLOOKUP(Acompanhamento4[[#This Row],[ID]],Plano[],17,FALSE))</f>
        <v/>
      </c>
      <c r="J313" s="204" t="str">
        <f>IF(Acompanhamento4[[#This Row],[ID]]="","",VLOOKUP(Acompanhamento4[[#This Row],[ID]],Plano[],18,FALSE))</f>
        <v/>
      </c>
      <c r="K313" s="231"/>
      <c r="L313" s="238"/>
      <c r="M313" s="236"/>
      <c r="N313" s="240" t="str">
        <f>IF(Acompanhamento4[[#This Row],[ID]]="","",VLOOKUP(Acompanhamento4[[#This Row],[ID]],Plano[],19,FALSE))</f>
        <v/>
      </c>
      <c r="O313" s="241"/>
      <c r="P313" s="241"/>
      <c r="Q313" s="242"/>
      <c r="R313" s="203"/>
      <c r="S313" s="203"/>
      <c r="T313" s="203"/>
      <c r="U313" s="243"/>
      <c r="V313" s="244"/>
    </row>
    <row r="314" spans="1:22" s="207" customFormat="1" ht="15" x14ac:dyDescent="0.2">
      <c r="A314" s="205">
        <v>298</v>
      </c>
      <c r="B314" s="201"/>
      <c r="C314" s="202" t="str">
        <f>IF(Acompanhamento4[[#This Row],[ID]]="","",VLOOKUP(Acompanhamento4[[#This Row],[ID]],Plano[],2,FALSE))</f>
        <v/>
      </c>
      <c r="D314" s="202" t="str">
        <f>IF(Acompanhamento4[[#This Row],[ID]]="","",VLOOKUP(Acompanhamento4[[#This Row],[ID]],Plano[],3,FALSE))</f>
        <v/>
      </c>
      <c r="E314" s="202" t="str">
        <f>IF(Acompanhamento4[[#This Row],[ID]]="","",VLOOKUP(Acompanhamento4[[#This Row],[ID]],Plano[],7,FALSE))</f>
        <v/>
      </c>
      <c r="F314" s="203" t="str">
        <f>IF(Acompanhamento4[[#This Row],[ID]]="","",VLOOKUP(Acompanhamento4[[#This Row],[ID]],Plano[],14,FALSE))</f>
        <v/>
      </c>
      <c r="G314" s="203" t="str">
        <f>IF(Acompanhamento4[[#This Row],[ID]]="","",VLOOKUP(Acompanhamento4[[#This Row],[ID]],Plano[],15,FALSE))</f>
        <v/>
      </c>
      <c r="H314" s="203" t="str">
        <f>IF(Acompanhamento4[[#This Row],[ID]]="","",VLOOKUP(Acompanhamento4[[#This Row],[ID]],Plano[],16,FALSE))</f>
        <v/>
      </c>
      <c r="I314" s="203" t="str">
        <f>IF(Acompanhamento4[[#This Row],[ID]]="","",VLOOKUP(Acompanhamento4[[#This Row],[ID]],Plano[],17,FALSE))</f>
        <v/>
      </c>
      <c r="J314" s="204" t="str">
        <f>IF(Acompanhamento4[[#This Row],[ID]]="","",VLOOKUP(Acompanhamento4[[#This Row],[ID]],Plano[],18,FALSE))</f>
        <v/>
      </c>
      <c r="K314" s="231"/>
      <c r="L314" s="238"/>
      <c r="M314" s="236"/>
      <c r="N314" s="240" t="str">
        <f>IF(Acompanhamento4[[#This Row],[ID]]="","",VLOOKUP(Acompanhamento4[[#This Row],[ID]],Plano[],19,FALSE))</f>
        <v/>
      </c>
      <c r="O314" s="241"/>
      <c r="P314" s="241"/>
      <c r="Q314" s="242"/>
      <c r="R314" s="203"/>
      <c r="S314" s="203"/>
      <c r="T314" s="203"/>
      <c r="U314" s="243"/>
      <c r="V314" s="244"/>
    </row>
    <row r="315" spans="1:22" s="207" customFormat="1" ht="15" x14ac:dyDescent="0.2">
      <c r="A315" s="200">
        <v>299</v>
      </c>
      <c r="B315" s="201"/>
      <c r="C315" s="202" t="str">
        <f>IF(Acompanhamento4[[#This Row],[ID]]="","",VLOOKUP(Acompanhamento4[[#This Row],[ID]],Plano[],2,FALSE))</f>
        <v/>
      </c>
      <c r="D315" s="202" t="str">
        <f>IF(Acompanhamento4[[#This Row],[ID]]="","",VLOOKUP(Acompanhamento4[[#This Row],[ID]],Plano[],3,FALSE))</f>
        <v/>
      </c>
      <c r="E315" s="202" t="str">
        <f>IF(Acompanhamento4[[#This Row],[ID]]="","",VLOOKUP(Acompanhamento4[[#This Row],[ID]],Plano[],7,FALSE))</f>
        <v/>
      </c>
      <c r="F315" s="203" t="str">
        <f>IF(Acompanhamento4[[#This Row],[ID]]="","",VLOOKUP(Acompanhamento4[[#This Row],[ID]],Plano[],14,FALSE))</f>
        <v/>
      </c>
      <c r="G315" s="203" t="str">
        <f>IF(Acompanhamento4[[#This Row],[ID]]="","",VLOOKUP(Acompanhamento4[[#This Row],[ID]],Plano[],15,FALSE))</f>
        <v/>
      </c>
      <c r="H315" s="203" t="str">
        <f>IF(Acompanhamento4[[#This Row],[ID]]="","",VLOOKUP(Acompanhamento4[[#This Row],[ID]],Plano[],16,FALSE))</f>
        <v/>
      </c>
      <c r="I315" s="203" t="str">
        <f>IF(Acompanhamento4[[#This Row],[ID]]="","",VLOOKUP(Acompanhamento4[[#This Row],[ID]],Plano[],17,FALSE))</f>
        <v/>
      </c>
      <c r="J315" s="204" t="str">
        <f>IF(Acompanhamento4[[#This Row],[ID]]="","",VLOOKUP(Acompanhamento4[[#This Row],[ID]],Plano[],18,FALSE))</f>
        <v/>
      </c>
      <c r="K315" s="231"/>
      <c r="L315" s="238"/>
      <c r="M315" s="236"/>
      <c r="N315" s="240" t="str">
        <f>IF(Acompanhamento4[[#This Row],[ID]]="","",VLOOKUP(Acompanhamento4[[#This Row],[ID]],Plano[],19,FALSE))</f>
        <v/>
      </c>
      <c r="O315" s="241"/>
      <c r="P315" s="241"/>
      <c r="Q315" s="242"/>
      <c r="R315" s="203"/>
      <c r="S315" s="203"/>
      <c r="T315" s="203"/>
      <c r="U315" s="243"/>
      <c r="V315" s="244"/>
    </row>
    <row r="316" spans="1:22" s="207" customFormat="1" ht="15" x14ac:dyDescent="0.2">
      <c r="A316" s="205">
        <v>300</v>
      </c>
      <c r="B316" s="201"/>
      <c r="C316" s="202" t="str">
        <f>IF(Acompanhamento4[[#This Row],[ID]]="","",VLOOKUP(Acompanhamento4[[#This Row],[ID]],Plano[],2,FALSE))</f>
        <v/>
      </c>
      <c r="D316" s="202" t="str">
        <f>IF(Acompanhamento4[[#This Row],[ID]]="","",VLOOKUP(Acompanhamento4[[#This Row],[ID]],Plano[],3,FALSE))</f>
        <v/>
      </c>
      <c r="E316" s="202" t="str">
        <f>IF(Acompanhamento4[[#This Row],[ID]]="","",VLOOKUP(Acompanhamento4[[#This Row],[ID]],Plano[],7,FALSE))</f>
        <v/>
      </c>
      <c r="F316" s="203" t="str">
        <f>IF(Acompanhamento4[[#This Row],[ID]]="","",VLOOKUP(Acompanhamento4[[#This Row],[ID]],Plano[],14,FALSE))</f>
        <v/>
      </c>
      <c r="G316" s="203" t="str">
        <f>IF(Acompanhamento4[[#This Row],[ID]]="","",VLOOKUP(Acompanhamento4[[#This Row],[ID]],Plano[],15,FALSE))</f>
        <v/>
      </c>
      <c r="H316" s="203" t="str">
        <f>IF(Acompanhamento4[[#This Row],[ID]]="","",VLOOKUP(Acompanhamento4[[#This Row],[ID]],Plano[],16,FALSE))</f>
        <v/>
      </c>
      <c r="I316" s="203" t="str">
        <f>IF(Acompanhamento4[[#This Row],[ID]]="","",VLOOKUP(Acompanhamento4[[#This Row],[ID]],Plano[],17,FALSE))</f>
        <v/>
      </c>
      <c r="J316" s="204" t="str">
        <f>IF(Acompanhamento4[[#This Row],[ID]]="","",VLOOKUP(Acompanhamento4[[#This Row],[ID]],Plano[],18,FALSE))</f>
        <v/>
      </c>
      <c r="K316" s="231"/>
      <c r="L316" s="238"/>
      <c r="M316" s="236"/>
      <c r="N316" s="240" t="str">
        <f>IF(Acompanhamento4[[#This Row],[ID]]="","",VLOOKUP(Acompanhamento4[[#This Row],[ID]],Plano[],19,FALSE))</f>
        <v/>
      </c>
      <c r="O316" s="241"/>
      <c r="P316" s="241"/>
      <c r="Q316" s="242"/>
      <c r="R316" s="203"/>
      <c r="S316" s="203"/>
      <c r="T316" s="203"/>
      <c r="U316" s="243"/>
      <c r="V316" s="244"/>
    </row>
    <row r="317" spans="1:22" s="207" customFormat="1" ht="15" x14ac:dyDescent="0.2">
      <c r="A317" s="200">
        <v>301</v>
      </c>
      <c r="B317" s="201"/>
      <c r="C317" s="202" t="str">
        <f>IF(Acompanhamento4[[#This Row],[ID]]="","",VLOOKUP(Acompanhamento4[[#This Row],[ID]],Plano[],2,FALSE))</f>
        <v/>
      </c>
      <c r="D317" s="202" t="str">
        <f>IF(Acompanhamento4[[#This Row],[ID]]="","",VLOOKUP(Acompanhamento4[[#This Row],[ID]],Plano[],3,FALSE))</f>
        <v/>
      </c>
      <c r="E317" s="202" t="str">
        <f>IF(Acompanhamento4[[#This Row],[ID]]="","",VLOOKUP(Acompanhamento4[[#This Row],[ID]],Plano[],7,FALSE))</f>
        <v/>
      </c>
      <c r="F317" s="203" t="str">
        <f>IF(Acompanhamento4[[#This Row],[ID]]="","",VLOOKUP(Acompanhamento4[[#This Row],[ID]],Plano[],14,FALSE))</f>
        <v/>
      </c>
      <c r="G317" s="203" t="str">
        <f>IF(Acompanhamento4[[#This Row],[ID]]="","",VLOOKUP(Acompanhamento4[[#This Row],[ID]],Plano[],15,FALSE))</f>
        <v/>
      </c>
      <c r="H317" s="203" t="str">
        <f>IF(Acompanhamento4[[#This Row],[ID]]="","",VLOOKUP(Acompanhamento4[[#This Row],[ID]],Plano[],16,FALSE))</f>
        <v/>
      </c>
      <c r="I317" s="203" t="str">
        <f>IF(Acompanhamento4[[#This Row],[ID]]="","",VLOOKUP(Acompanhamento4[[#This Row],[ID]],Plano[],17,FALSE))</f>
        <v/>
      </c>
      <c r="J317" s="204" t="str">
        <f>IF(Acompanhamento4[[#This Row],[ID]]="","",VLOOKUP(Acompanhamento4[[#This Row],[ID]],Plano[],18,FALSE))</f>
        <v/>
      </c>
      <c r="K317" s="231"/>
      <c r="L317" s="238"/>
      <c r="M317" s="236"/>
      <c r="N317" s="240" t="str">
        <f>IF(Acompanhamento4[[#This Row],[ID]]="","",VLOOKUP(Acompanhamento4[[#This Row],[ID]],Plano[],19,FALSE))</f>
        <v/>
      </c>
      <c r="O317" s="241"/>
      <c r="P317" s="241"/>
      <c r="Q317" s="242"/>
      <c r="R317" s="203"/>
      <c r="S317" s="203"/>
      <c r="T317" s="203"/>
      <c r="U317" s="243"/>
      <c r="V317" s="244"/>
    </row>
    <row r="318" spans="1:22" s="207" customFormat="1" ht="15" x14ac:dyDescent="0.2">
      <c r="A318" s="205">
        <v>302</v>
      </c>
      <c r="B318" s="201"/>
      <c r="C318" s="202" t="str">
        <f>IF(Acompanhamento4[[#This Row],[ID]]="","",VLOOKUP(Acompanhamento4[[#This Row],[ID]],Plano[],2,FALSE))</f>
        <v/>
      </c>
      <c r="D318" s="202" t="str">
        <f>IF(Acompanhamento4[[#This Row],[ID]]="","",VLOOKUP(Acompanhamento4[[#This Row],[ID]],Plano[],3,FALSE))</f>
        <v/>
      </c>
      <c r="E318" s="202" t="str">
        <f>IF(Acompanhamento4[[#This Row],[ID]]="","",VLOOKUP(Acompanhamento4[[#This Row],[ID]],Plano[],7,FALSE))</f>
        <v/>
      </c>
      <c r="F318" s="203" t="str">
        <f>IF(Acompanhamento4[[#This Row],[ID]]="","",VLOOKUP(Acompanhamento4[[#This Row],[ID]],Plano[],14,FALSE))</f>
        <v/>
      </c>
      <c r="G318" s="203" t="str">
        <f>IF(Acompanhamento4[[#This Row],[ID]]="","",VLOOKUP(Acompanhamento4[[#This Row],[ID]],Plano[],15,FALSE))</f>
        <v/>
      </c>
      <c r="H318" s="203" t="str">
        <f>IF(Acompanhamento4[[#This Row],[ID]]="","",VLOOKUP(Acompanhamento4[[#This Row],[ID]],Plano[],16,FALSE))</f>
        <v/>
      </c>
      <c r="I318" s="203" t="str">
        <f>IF(Acompanhamento4[[#This Row],[ID]]="","",VLOOKUP(Acompanhamento4[[#This Row],[ID]],Plano[],17,FALSE))</f>
        <v/>
      </c>
      <c r="J318" s="204" t="str">
        <f>IF(Acompanhamento4[[#This Row],[ID]]="","",VLOOKUP(Acompanhamento4[[#This Row],[ID]],Plano[],18,FALSE))</f>
        <v/>
      </c>
      <c r="K318" s="231"/>
      <c r="L318" s="238"/>
      <c r="M318" s="236"/>
      <c r="N318" s="240" t="str">
        <f>IF(Acompanhamento4[[#This Row],[ID]]="","",VLOOKUP(Acompanhamento4[[#This Row],[ID]],Plano[],19,FALSE))</f>
        <v/>
      </c>
      <c r="O318" s="241"/>
      <c r="P318" s="241"/>
      <c r="Q318" s="242"/>
      <c r="R318" s="203"/>
      <c r="S318" s="203"/>
      <c r="T318" s="203"/>
      <c r="U318" s="243"/>
      <c r="V318" s="244"/>
    </row>
    <row r="319" spans="1:22" s="207" customFormat="1" ht="15" x14ac:dyDescent="0.2">
      <c r="A319" s="200">
        <v>303</v>
      </c>
      <c r="B319" s="201"/>
      <c r="C319" s="202" t="str">
        <f>IF(Acompanhamento4[[#This Row],[ID]]="","",VLOOKUP(Acompanhamento4[[#This Row],[ID]],Plano[],2,FALSE))</f>
        <v/>
      </c>
      <c r="D319" s="202" t="str">
        <f>IF(Acompanhamento4[[#This Row],[ID]]="","",VLOOKUP(Acompanhamento4[[#This Row],[ID]],Plano[],3,FALSE))</f>
        <v/>
      </c>
      <c r="E319" s="202" t="str">
        <f>IF(Acompanhamento4[[#This Row],[ID]]="","",VLOOKUP(Acompanhamento4[[#This Row],[ID]],Plano[],7,FALSE))</f>
        <v/>
      </c>
      <c r="F319" s="203" t="str">
        <f>IF(Acompanhamento4[[#This Row],[ID]]="","",VLOOKUP(Acompanhamento4[[#This Row],[ID]],Plano[],14,FALSE))</f>
        <v/>
      </c>
      <c r="G319" s="203" t="str">
        <f>IF(Acompanhamento4[[#This Row],[ID]]="","",VLOOKUP(Acompanhamento4[[#This Row],[ID]],Plano[],15,FALSE))</f>
        <v/>
      </c>
      <c r="H319" s="203" t="str">
        <f>IF(Acompanhamento4[[#This Row],[ID]]="","",VLOOKUP(Acompanhamento4[[#This Row],[ID]],Plano[],16,FALSE))</f>
        <v/>
      </c>
      <c r="I319" s="203" t="str">
        <f>IF(Acompanhamento4[[#This Row],[ID]]="","",VLOOKUP(Acompanhamento4[[#This Row],[ID]],Plano[],17,FALSE))</f>
        <v/>
      </c>
      <c r="J319" s="204" t="str">
        <f>IF(Acompanhamento4[[#This Row],[ID]]="","",VLOOKUP(Acompanhamento4[[#This Row],[ID]],Plano[],18,FALSE))</f>
        <v/>
      </c>
      <c r="K319" s="231"/>
      <c r="L319" s="238"/>
      <c r="M319" s="236"/>
      <c r="N319" s="240" t="str">
        <f>IF(Acompanhamento4[[#This Row],[ID]]="","",VLOOKUP(Acompanhamento4[[#This Row],[ID]],Plano[],19,FALSE))</f>
        <v/>
      </c>
      <c r="O319" s="241"/>
      <c r="P319" s="241"/>
      <c r="Q319" s="242"/>
      <c r="R319" s="203"/>
      <c r="S319" s="203"/>
      <c r="T319" s="203"/>
      <c r="U319" s="243"/>
      <c r="V319" s="244"/>
    </row>
    <row r="320" spans="1:22" s="207" customFormat="1" ht="15" x14ac:dyDescent="0.2">
      <c r="A320" s="205">
        <v>304</v>
      </c>
      <c r="B320" s="201"/>
      <c r="C320" s="202" t="str">
        <f>IF(Acompanhamento4[[#This Row],[ID]]="","",VLOOKUP(Acompanhamento4[[#This Row],[ID]],Plano[],2,FALSE))</f>
        <v/>
      </c>
      <c r="D320" s="202" t="str">
        <f>IF(Acompanhamento4[[#This Row],[ID]]="","",VLOOKUP(Acompanhamento4[[#This Row],[ID]],Plano[],3,FALSE))</f>
        <v/>
      </c>
      <c r="E320" s="202" t="str">
        <f>IF(Acompanhamento4[[#This Row],[ID]]="","",VLOOKUP(Acompanhamento4[[#This Row],[ID]],Plano[],7,FALSE))</f>
        <v/>
      </c>
      <c r="F320" s="203" t="str">
        <f>IF(Acompanhamento4[[#This Row],[ID]]="","",VLOOKUP(Acompanhamento4[[#This Row],[ID]],Plano[],14,FALSE))</f>
        <v/>
      </c>
      <c r="G320" s="203" t="str">
        <f>IF(Acompanhamento4[[#This Row],[ID]]="","",VLOOKUP(Acompanhamento4[[#This Row],[ID]],Plano[],15,FALSE))</f>
        <v/>
      </c>
      <c r="H320" s="203" t="str">
        <f>IF(Acompanhamento4[[#This Row],[ID]]="","",VLOOKUP(Acompanhamento4[[#This Row],[ID]],Plano[],16,FALSE))</f>
        <v/>
      </c>
      <c r="I320" s="203" t="str">
        <f>IF(Acompanhamento4[[#This Row],[ID]]="","",VLOOKUP(Acompanhamento4[[#This Row],[ID]],Plano[],17,FALSE))</f>
        <v/>
      </c>
      <c r="J320" s="204" t="str">
        <f>IF(Acompanhamento4[[#This Row],[ID]]="","",VLOOKUP(Acompanhamento4[[#This Row],[ID]],Plano[],18,FALSE))</f>
        <v/>
      </c>
      <c r="K320" s="231"/>
      <c r="L320" s="238"/>
      <c r="M320" s="236"/>
      <c r="N320" s="240" t="str">
        <f>IF(Acompanhamento4[[#This Row],[ID]]="","",VLOOKUP(Acompanhamento4[[#This Row],[ID]],Plano[],19,FALSE))</f>
        <v/>
      </c>
      <c r="O320" s="241"/>
      <c r="P320" s="241"/>
      <c r="Q320" s="242"/>
      <c r="R320" s="203"/>
      <c r="S320" s="203"/>
      <c r="T320" s="203"/>
      <c r="U320" s="243"/>
      <c r="V320" s="244"/>
    </row>
    <row r="321" spans="1:22" s="207" customFormat="1" ht="15" x14ac:dyDescent="0.2">
      <c r="A321" s="200">
        <v>305</v>
      </c>
      <c r="B321" s="201"/>
      <c r="C321" s="202" t="str">
        <f>IF(Acompanhamento4[[#This Row],[ID]]="","",VLOOKUP(Acompanhamento4[[#This Row],[ID]],Plano[],2,FALSE))</f>
        <v/>
      </c>
      <c r="D321" s="202" t="str">
        <f>IF(Acompanhamento4[[#This Row],[ID]]="","",VLOOKUP(Acompanhamento4[[#This Row],[ID]],Plano[],3,FALSE))</f>
        <v/>
      </c>
      <c r="E321" s="202" t="str">
        <f>IF(Acompanhamento4[[#This Row],[ID]]="","",VLOOKUP(Acompanhamento4[[#This Row],[ID]],Plano[],7,FALSE))</f>
        <v/>
      </c>
      <c r="F321" s="203" t="str">
        <f>IF(Acompanhamento4[[#This Row],[ID]]="","",VLOOKUP(Acompanhamento4[[#This Row],[ID]],Plano[],14,FALSE))</f>
        <v/>
      </c>
      <c r="G321" s="203" t="str">
        <f>IF(Acompanhamento4[[#This Row],[ID]]="","",VLOOKUP(Acompanhamento4[[#This Row],[ID]],Plano[],15,FALSE))</f>
        <v/>
      </c>
      <c r="H321" s="203" t="str">
        <f>IF(Acompanhamento4[[#This Row],[ID]]="","",VLOOKUP(Acompanhamento4[[#This Row],[ID]],Plano[],16,FALSE))</f>
        <v/>
      </c>
      <c r="I321" s="203" t="str">
        <f>IF(Acompanhamento4[[#This Row],[ID]]="","",VLOOKUP(Acompanhamento4[[#This Row],[ID]],Plano[],17,FALSE))</f>
        <v/>
      </c>
      <c r="J321" s="204" t="str">
        <f>IF(Acompanhamento4[[#This Row],[ID]]="","",VLOOKUP(Acompanhamento4[[#This Row],[ID]],Plano[],18,FALSE))</f>
        <v/>
      </c>
      <c r="K321" s="231"/>
      <c r="L321" s="238"/>
      <c r="M321" s="236"/>
      <c r="N321" s="240" t="str">
        <f>IF(Acompanhamento4[[#This Row],[ID]]="","",VLOOKUP(Acompanhamento4[[#This Row],[ID]],Plano[],19,FALSE))</f>
        <v/>
      </c>
      <c r="O321" s="241"/>
      <c r="P321" s="241"/>
      <c r="Q321" s="242"/>
      <c r="R321" s="203"/>
      <c r="S321" s="203"/>
      <c r="T321" s="203"/>
      <c r="U321" s="243"/>
      <c r="V321" s="244"/>
    </row>
    <row r="322" spans="1:22" s="207" customFormat="1" ht="15" x14ac:dyDescent="0.2">
      <c r="A322" s="205">
        <v>306</v>
      </c>
      <c r="B322" s="201"/>
      <c r="C322" s="202" t="str">
        <f>IF(Acompanhamento4[[#This Row],[ID]]="","",VLOOKUP(Acompanhamento4[[#This Row],[ID]],Plano[],2,FALSE))</f>
        <v/>
      </c>
      <c r="D322" s="202" t="str">
        <f>IF(Acompanhamento4[[#This Row],[ID]]="","",VLOOKUP(Acompanhamento4[[#This Row],[ID]],Plano[],3,FALSE))</f>
        <v/>
      </c>
      <c r="E322" s="202" t="str">
        <f>IF(Acompanhamento4[[#This Row],[ID]]="","",VLOOKUP(Acompanhamento4[[#This Row],[ID]],Plano[],7,FALSE))</f>
        <v/>
      </c>
      <c r="F322" s="203" t="str">
        <f>IF(Acompanhamento4[[#This Row],[ID]]="","",VLOOKUP(Acompanhamento4[[#This Row],[ID]],Plano[],14,FALSE))</f>
        <v/>
      </c>
      <c r="G322" s="203" t="str">
        <f>IF(Acompanhamento4[[#This Row],[ID]]="","",VLOOKUP(Acompanhamento4[[#This Row],[ID]],Plano[],15,FALSE))</f>
        <v/>
      </c>
      <c r="H322" s="203" t="str">
        <f>IF(Acompanhamento4[[#This Row],[ID]]="","",VLOOKUP(Acompanhamento4[[#This Row],[ID]],Plano[],16,FALSE))</f>
        <v/>
      </c>
      <c r="I322" s="203" t="str">
        <f>IF(Acompanhamento4[[#This Row],[ID]]="","",VLOOKUP(Acompanhamento4[[#This Row],[ID]],Plano[],17,FALSE))</f>
        <v/>
      </c>
      <c r="J322" s="204" t="str">
        <f>IF(Acompanhamento4[[#This Row],[ID]]="","",VLOOKUP(Acompanhamento4[[#This Row],[ID]],Plano[],18,FALSE))</f>
        <v/>
      </c>
      <c r="K322" s="231"/>
      <c r="L322" s="238"/>
      <c r="M322" s="236"/>
      <c r="N322" s="240" t="str">
        <f>IF(Acompanhamento4[[#This Row],[ID]]="","",VLOOKUP(Acompanhamento4[[#This Row],[ID]],Plano[],19,FALSE))</f>
        <v/>
      </c>
      <c r="O322" s="241"/>
      <c r="P322" s="241"/>
      <c r="Q322" s="242"/>
      <c r="R322" s="203"/>
      <c r="S322" s="203"/>
      <c r="T322" s="203"/>
      <c r="U322" s="243"/>
      <c r="V322" s="244"/>
    </row>
    <row r="323" spans="1:22" s="207" customFormat="1" ht="15" x14ac:dyDescent="0.2">
      <c r="A323" s="200">
        <v>307</v>
      </c>
      <c r="B323" s="201"/>
      <c r="C323" s="202" t="str">
        <f>IF(Acompanhamento4[[#This Row],[ID]]="","",VLOOKUP(Acompanhamento4[[#This Row],[ID]],Plano[],2,FALSE))</f>
        <v/>
      </c>
      <c r="D323" s="202" t="str">
        <f>IF(Acompanhamento4[[#This Row],[ID]]="","",VLOOKUP(Acompanhamento4[[#This Row],[ID]],Plano[],3,FALSE))</f>
        <v/>
      </c>
      <c r="E323" s="202" t="str">
        <f>IF(Acompanhamento4[[#This Row],[ID]]="","",VLOOKUP(Acompanhamento4[[#This Row],[ID]],Plano[],7,FALSE))</f>
        <v/>
      </c>
      <c r="F323" s="203" t="str">
        <f>IF(Acompanhamento4[[#This Row],[ID]]="","",VLOOKUP(Acompanhamento4[[#This Row],[ID]],Plano[],14,FALSE))</f>
        <v/>
      </c>
      <c r="G323" s="203" t="str">
        <f>IF(Acompanhamento4[[#This Row],[ID]]="","",VLOOKUP(Acompanhamento4[[#This Row],[ID]],Plano[],15,FALSE))</f>
        <v/>
      </c>
      <c r="H323" s="203" t="str">
        <f>IF(Acompanhamento4[[#This Row],[ID]]="","",VLOOKUP(Acompanhamento4[[#This Row],[ID]],Plano[],16,FALSE))</f>
        <v/>
      </c>
      <c r="I323" s="203" t="str">
        <f>IF(Acompanhamento4[[#This Row],[ID]]="","",VLOOKUP(Acompanhamento4[[#This Row],[ID]],Plano[],17,FALSE))</f>
        <v/>
      </c>
      <c r="J323" s="204" t="str">
        <f>IF(Acompanhamento4[[#This Row],[ID]]="","",VLOOKUP(Acompanhamento4[[#This Row],[ID]],Plano[],18,FALSE))</f>
        <v/>
      </c>
      <c r="K323" s="231"/>
      <c r="L323" s="238"/>
      <c r="M323" s="236"/>
      <c r="N323" s="240" t="str">
        <f>IF(Acompanhamento4[[#This Row],[ID]]="","",VLOOKUP(Acompanhamento4[[#This Row],[ID]],Plano[],19,FALSE))</f>
        <v/>
      </c>
      <c r="O323" s="241"/>
      <c r="P323" s="241"/>
      <c r="Q323" s="242"/>
      <c r="R323" s="203"/>
      <c r="S323" s="203"/>
      <c r="T323" s="203"/>
      <c r="U323" s="243"/>
      <c r="V323" s="244"/>
    </row>
    <row r="324" spans="1:22" s="207" customFormat="1" ht="15" x14ac:dyDescent="0.2">
      <c r="A324" s="205">
        <v>308</v>
      </c>
      <c r="B324" s="201"/>
      <c r="C324" s="202" t="str">
        <f>IF(Acompanhamento4[[#This Row],[ID]]="","",VLOOKUP(Acompanhamento4[[#This Row],[ID]],Plano[],2,FALSE))</f>
        <v/>
      </c>
      <c r="D324" s="202" t="str">
        <f>IF(Acompanhamento4[[#This Row],[ID]]="","",VLOOKUP(Acompanhamento4[[#This Row],[ID]],Plano[],3,FALSE))</f>
        <v/>
      </c>
      <c r="E324" s="202" t="str">
        <f>IF(Acompanhamento4[[#This Row],[ID]]="","",VLOOKUP(Acompanhamento4[[#This Row],[ID]],Plano[],7,FALSE))</f>
        <v/>
      </c>
      <c r="F324" s="203" t="str">
        <f>IF(Acompanhamento4[[#This Row],[ID]]="","",VLOOKUP(Acompanhamento4[[#This Row],[ID]],Plano[],14,FALSE))</f>
        <v/>
      </c>
      <c r="G324" s="203" t="str">
        <f>IF(Acompanhamento4[[#This Row],[ID]]="","",VLOOKUP(Acompanhamento4[[#This Row],[ID]],Plano[],15,FALSE))</f>
        <v/>
      </c>
      <c r="H324" s="203" t="str">
        <f>IF(Acompanhamento4[[#This Row],[ID]]="","",VLOOKUP(Acompanhamento4[[#This Row],[ID]],Plano[],16,FALSE))</f>
        <v/>
      </c>
      <c r="I324" s="203" t="str">
        <f>IF(Acompanhamento4[[#This Row],[ID]]="","",VLOOKUP(Acompanhamento4[[#This Row],[ID]],Plano[],17,FALSE))</f>
        <v/>
      </c>
      <c r="J324" s="204" t="str">
        <f>IF(Acompanhamento4[[#This Row],[ID]]="","",VLOOKUP(Acompanhamento4[[#This Row],[ID]],Plano[],18,FALSE))</f>
        <v/>
      </c>
      <c r="K324" s="231"/>
      <c r="L324" s="238"/>
      <c r="M324" s="236"/>
      <c r="N324" s="240" t="str">
        <f>IF(Acompanhamento4[[#This Row],[ID]]="","",VLOOKUP(Acompanhamento4[[#This Row],[ID]],Plano[],19,FALSE))</f>
        <v/>
      </c>
      <c r="O324" s="241"/>
      <c r="P324" s="241"/>
      <c r="Q324" s="242"/>
      <c r="R324" s="203"/>
      <c r="S324" s="203"/>
      <c r="T324" s="203"/>
      <c r="U324" s="243"/>
      <c r="V324" s="244"/>
    </row>
    <row r="325" spans="1:22" s="207" customFormat="1" ht="15" x14ac:dyDescent="0.2">
      <c r="A325" s="200">
        <v>309</v>
      </c>
      <c r="B325" s="201"/>
      <c r="C325" s="202" t="str">
        <f>IF(Acompanhamento4[[#This Row],[ID]]="","",VLOOKUP(Acompanhamento4[[#This Row],[ID]],Plano[],2,FALSE))</f>
        <v/>
      </c>
      <c r="D325" s="202" t="str">
        <f>IF(Acompanhamento4[[#This Row],[ID]]="","",VLOOKUP(Acompanhamento4[[#This Row],[ID]],Plano[],3,FALSE))</f>
        <v/>
      </c>
      <c r="E325" s="202" t="str">
        <f>IF(Acompanhamento4[[#This Row],[ID]]="","",VLOOKUP(Acompanhamento4[[#This Row],[ID]],Plano[],7,FALSE))</f>
        <v/>
      </c>
      <c r="F325" s="203" t="str">
        <f>IF(Acompanhamento4[[#This Row],[ID]]="","",VLOOKUP(Acompanhamento4[[#This Row],[ID]],Plano[],14,FALSE))</f>
        <v/>
      </c>
      <c r="G325" s="203" t="str">
        <f>IF(Acompanhamento4[[#This Row],[ID]]="","",VLOOKUP(Acompanhamento4[[#This Row],[ID]],Plano[],15,FALSE))</f>
        <v/>
      </c>
      <c r="H325" s="203" t="str">
        <f>IF(Acompanhamento4[[#This Row],[ID]]="","",VLOOKUP(Acompanhamento4[[#This Row],[ID]],Plano[],16,FALSE))</f>
        <v/>
      </c>
      <c r="I325" s="203" t="str">
        <f>IF(Acompanhamento4[[#This Row],[ID]]="","",VLOOKUP(Acompanhamento4[[#This Row],[ID]],Plano[],17,FALSE))</f>
        <v/>
      </c>
      <c r="J325" s="204" t="str">
        <f>IF(Acompanhamento4[[#This Row],[ID]]="","",VLOOKUP(Acompanhamento4[[#This Row],[ID]],Plano[],18,FALSE))</f>
        <v/>
      </c>
      <c r="K325" s="231"/>
      <c r="L325" s="238"/>
      <c r="M325" s="236"/>
      <c r="N325" s="240" t="str">
        <f>IF(Acompanhamento4[[#This Row],[ID]]="","",VLOOKUP(Acompanhamento4[[#This Row],[ID]],Plano[],19,FALSE))</f>
        <v/>
      </c>
      <c r="O325" s="241"/>
      <c r="P325" s="241"/>
      <c r="Q325" s="242"/>
      <c r="R325" s="203"/>
      <c r="S325" s="203"/>
      <c r="T325" s="203"/>
      <c r="U325" s="243"/>
      <c r="V325" s="244"/>
    </row>
    <row r="326" spans="1:22" s="207" customFormat="1" ht="15" x14ac:dyDescent="0.2">
      <c r="A326" s="205">
        <v>310</v>
      </c>
      <c r="B326" s="201"/>
      <c r="C326" s="202" t="str">
        <f>IF(Acompanhamento4[[#This Row],[ID]]="","",VLOOKUP(Acompanhamento4[[#This Row],[ID]],Plano[],2,FALSE))</f>
        <v/>
      </c>
      <c r="D326" s="202" t="str">
        <f>IF(Acompanhamento4[[#This Row],[ID]]="","",VLOOKUP(Acompanhamento4[[#This Row],[ID]],Plano[],3,FALSE))</f>
        <v/>
      </c>
      <c r="E326" s="202" t="str">
        <f>IF(Acompanhamento4[[#This Row],[ID]]="","",VLOOKUP(Acompanhamento4[[#This Row],[ID]],Plano[],7,FALSE))</f>
        <v/>
      </c>
      <c r="F326" s="203" t="str">
        <f>IF(Acompanhamento4[[#This Row],[ID]]="","",VLOOKUP(Acompanhamento4[[#This Row],[ID]],Plano[],14,FALSE))</f>
        <v/>
      </c>
      <c r="G326" s="203" t="str">
        <f>IF(Acompanhamento4[[#This Row],[ID]]="","",VLOOKUP(Acompanhamento4[[#This Row],[ID]],Plano[],15,FALSE))</f>
        <v/>
      </c>
      <c r="H326" s="203" t="str">
        <f>IF(Acompanhamento4[[#This Row],[ID]]="","",VLOOKUP(Acompanhamento4[[#This Row],[ID]],Plano[],16,FALSE))</f>
        <v/>
      </c>
      <c r="I326" s="203" t="str">
        <f>IF(Acompanhamento4[[#This Row],[ID]]="","",VLOOKUP(Acompanhamento4[[#This Row],[ID]],Plano[],17,FALSE))</f>
        <v/>
      </c>
      <c r="J326" s="204" t="str">
        <f>IF(Acompanhamento4[[#This Row],[ID]]="","",VLOOKUP(Acompanhamento4[[#This Row],[ID]],Plano[],18,FALSE))</f>
        <v/>
      </c>
      <c r="K326" s="231"/>
      <c r="L326" s="238"/>
      <c r="M326" s="236"/>
      <c r="N326" s="240" t="str">
        <f>IF(Acompanhamento4[[#This Row],[ID]]="","",VLOOKUP(Acompanhamento4[[#This Row],[ID]],Plano[],19,FALSE))</f>
        <v/>
      </c>
      <c r="O326" s="241"/>
      <c r="P326" s="241"/>
      <c r="Q326" s="242"/>
      <c r="R326" s="203"/>
      <c r="S326" s="203"/>
      <c r="T326" s="203"/>
      <c r="U326" s="243"/>
      <c r="V326" s="244"/>
    </row>
    <row r="327" spans="1:22" s="207" customFormat="1" ht="15" x14ac:dyDescent="0.2">
      <c r="A327" s="200">
        <v>311</v>
      </c>
      <c r="B327" s="201"/>
      <c r="C327" s="202" t="str">
        <f>IF(Acompanhamento4[[#This Row],[ID]]="","",VLOOKUP(Acompanhamento4[[#This Row],[ID]],Plano[],2,FALSE))</f>
        <v/>
      </c>
      <c r="D327" s="202" t="str">
        <f>IF(Acompanhamento4[[#This Row],[ID]]="","",VLOOKUP(Acompanhamento4[[#This Row],[ID]],Plano[],3,FALSE))</f>
        <v/>
      </c>
      <c r="E327" s="202" t="str">
        <f>IF(Acompanhamento4[[#This Row],[ID]]="","",VLOOKUP(Acompanhamento4[[#This Row],[ID]],Plano[],7,FALSE))</f>
        <v/>
      </c>
      <c r="F327" s="203" t="str">
        <f>IF(Acompanhamento4[[#This Row],[ID]]="","",VLOOKUP(Acompanhamento4[[#This Row],[ID]],Plano[],14,FALSE))</f>
        <v/>
      </c>
      <c r="G327" s="203" t="str">
        <f>IF(Acompanhamento4[[#This Row],[ID]]="","",VLOOKUP(Acompanhamento4[[#This Row],[ID]],Plano[],15,FALSE))</f>
        <v/>
      </c>
      <c r="H327" s="203" t="str">
        <f>IF(Acompanhamento4[[#This Row],[ID]]="","",VLOOKUP(Acompanhamento4[[#This Row],[ID]],Plano[],16,FALSE))</f>
        <v/>
      </c>
      <c r="I327" s="203" t="str">
        <f>IF(Acompanhamento4[[#This Row],[ID]]="","",VLOOKUP(Acompanhamento4[[#This Row],[ID]],Plano[],17,FALSE))</f>
        <v/>
      </c>
      <c r="J327" s="204" t="str">
        <f>IF(Acompanhamento4[[#This Row],[ID]]="","",VLOOKUP(Acompanhamento4[[#This Row],[ID]],Plano[],18,FALSE))</f>
        <v/>
      </c>
      <c r="K327" s="231"/>
      <c r="L327" s="238"/>
      <c r="M327" s="236"/>
      <c r="N327" s="240" t="str">
        <f>IF(Acompanhamento4[[#This Row],[ID]]="","",VLOOKUP(Acompanhamento4[[#This Row],[ID]],Plano[],19,FALSE))</f>
        <v/>
      </c>
      <c r="O327" s="241"/>
      <c r="P327" s="241"/>
      <c r="Q327" s="242"/>
      <c r="R327" s="203"/>
      <c r="S327" s="203"/>
      <c r="T327" s="203"/>
      <c r="U327" s="243"/>
      <c r="V327" s="244"/>
    </row>
    <row r="328" spans="1:22" s="207" customFormat="1" ht="15" x14ac:dyDescent="0.2">
      <c r="A328" s="205">
        <v>312</v>
      </c>
      <c r="B328" s="201"/>
      <c r="C328" s="202" t="str">
        <f>IF(Acompanhamento4[[#This Row],[ID]]="","",VLOOKUP(Acompanhamento4[[#This Row],[ID]],Plano[],2,FALSE))</f>
        <v/>
      </c>
      <c r="D328" s="202" t="str">
        <f>IF(Acompanhamento4[[#This Row],[ID]]="","",VLOOKUP(Acompanhamento4[[#This Row],[ID]],Plano[],3,FALSE))</f>
        <v/>
      </c>
      <c r="E328" s="202" t="str">
        <f>IF(Acompanhamento4[[#This Row],[ID]]="","",VLOOKUP(Acompanhamento4[[#This Row],[ID]],Plano[],7,FALSE))</f>
        <v/>
      </c>
      <c r="F328" s="203" t="str">
        <f>IF(Acompanhamento4[[#This Row],[ID]]="","",VLOOKUP(Acompanhamento4[[#This Row],[ID]],Plano[],14,FALSE))</f>
        <v/>
      </c>
      <c r="G328" s="203" t="str">
        <f>IF(Acompanhamento4[[#This Row],[ID]]="","",VLOOKUP(Acompanhamento4[[#This Row],[ID]],Plano[],15,FALSE))</f>
        <v/>
      </c>
      <c r="H328" s="203" t="str">
        <f>IF(Acompanhamento4[[#This Row],[ID]]="","",VLOOKUP(Acompanhamento4[[#This Row],[ID]],Plano[],16,FALSE))</f>
        <v/>
      </c>
      <c r="I328" s="203" t="str">
        <f>IF(Acompanhamento4[[#This Row],[ID]]="","",VLOOKUP(Acompanhamento4[[#This Row],[ID]],Plano[],17,FALSE))</f>
        <v/>
      </c>
      <c r="J328" s="204" t="str">
        <f>IF(Acompanhamento4[[#This Row],[ID]]="","",VLOOKUP(Acompanhamento4[[#This Row],[ID]],Plano[],18,FALSE))</f>
        <v/>
      </c>
      <c r="K328" s="231"/>
      <c r="L328" s="238"/>
      <c r="M328" s="236"/>
      <c r="N328" s="240" t="str">
        <f>IF(Acompanhamento4[[#This Row],[ID]]="","",VLOOKUP(Acompanhamento4[[#This Row],[ID]],Plano[],19,FALSE))</f>
        <v/>
      </c>
      <c r="O328" s="241"/>
      <c r="P328" s="241"/>
      <c r="Q328" s="242"/>
      <c r="R328" s="203"/>
      <c r="S328" s="203"/>
      <c r="T328" s="203"/>
      <c r="U328" s="243"/>
      <c r="V328" s="244"/>
    </row>
    <row r="329" spans="1:22" s="207" customFormat="1" ht="15" x14ac:dyDescent="0.2">
      <c r="A329" s="200">
        <v>313</v>
      </c>
      <c r="B329" s="201"/>
      <c r="C329" s="202" t="str">
        <f>IF(Acompanhamento4[[#This Row],[ID]]="","",VLOOKUP(Acompanhamento4[[#This Row],[ID]],Plano[],2,FALSE))</f>
        <v/>
      </c>
      <c r="D329" s="202" t="str">
        <f>IF(Acompanhamento4[[#This Row],[ID]]="","",VLOOKUP(Acompanhamento4[[#This Row],[ID]],Plano[],3,FALSE))</f>
        <v/>
      </c>
      <c r="E329" s="202" t="str">
        <f>IF(Acompanhamento4[[#This Row],[ID]]="","",VLOOKUP(Acompanhamento4[[#This Row],[ID]],Plano[],7,FALSE))</f>
        <v/>
      </c>
      <c r="F329" s="203" t="str">
        <f>IF(Acompanhamento4[[#This Row],[ID]]="","",VLOOKUP(Acompanhamento4[[#This Row],[ID]],Plano[],14,FALSE))</f>
        <v/>
      </c>
      <c r="G329" s="203" t="str">
        <f>IF(Acompanhamento4[[#This Row],[ID]]="","",VLOOKUP(Acompanhamento4[[#This Row],[ID]],Plano[],15,FALSE))</f>
        <v/>
      </c>
      <c r="H329" s="203" t="str">
        <f>IF(Acompanhamento4[[#This Row],[ID]]="","",VLOOKUP(Acompanhamento4[[#This Row],[ID]],Plano[],16,FALSE))</f>
        <v/>
      </c>
      <c r="I329" s="203" t="str">
        <f>IF(Acompanhamento4[[#This Row],[ID]]="","",VLOOKUP(Acompanhamento4[[#This Row],[ID]],Plano[],17,FALSE))</f>
        <v/>
      </c>
      <c r="J329" s="204" t="str">
        <f>IF(Acompanhamento4[[#This Row],[ID]]="","",VLOOKUP(Acompanhamento4[[#This Row],[ID]],Plano[],18,FALSE))</f>
        <v/>
      </c>
      <c r="K329" s="231"/>
      <c r="L329" s="238"/>
      <c r="M329" s="236"/>
      <c r="N329" s="240" t="str">
        <f>IF(Acompanhamento4[[#This Row],[ID]]="","",VLOOKUP(Acompanhamento4[[#This Row],[ID]],Plano[],19,FALSE))</f>
        <v/>
      </c>
      <c r="O329" s="241"/>
      <c r="P329" s="241"/>
      <c r="Q329" s="242"/>
      <c r="R329" s="203"/>
      <c r="S329" s="203"/>
      <c r="T329" s="203"/>
      <c r="U329" s="243"/>
      <c r="V329" s="244"/>
    </row>
    <row r="330" spans="1:22" s="207" customFormat="1" ht="15" x14ac:dyDescent="0.2">
      <c r="A330" s="205">
        <v>314</v>
      </c>
      <c r="B330" s="201"/>
      <c r="C330" s="202" t="str">
        <f>IF(Acompanhamento4[[#This Row],[ID]]="","",VLOOKUP(Acompanhamento4[[#This Row],[ID]],Plano[],2,FALSE))</f>
        <v/>
      </c>
      <c r="D330" s="202" t="str">
        <f>IF(Acompanhamento4[[#This Row],[ID]]="","",VLOOKUP(Acompanhamento4[[#This Row],[ID]],Plano[],3,FALSE))</f>
        <v/>
      </c>
      <c r="E330" s="202" t="str">
        <f>IF(Acompanhamento4[[#This Row],[ID]]="","",VLOOKUP(Acompanhamento4[[#This Row],[ID]],Plano[],7,FALSE))</f>
        <v/>
      </c>
      <c r="F330" s="203" t="str">
        <f>IF(Acompanhamento4[[#This Row],[ID]]="","",VLOOKUP(Acompanhamento4[[#This Row],[ID]],Plano[],14,FALSE))</f>
        <v/>
      </c>
      <c r="G330" s="203" t="str">
        <f>IF(Acompanhamento4[[#This Row],[ID]]="","",VLOOKUP(Acompanhamento4[[#This Row],[ID]],Plano[],15,FALSE))</f>
        <v/>
      </c>
      <c r="H330" s="203" t="str">
        <f>IF(Acompanhamento4[[#This Row],[ID]]="","",VLOOKUP(Acompanhamento4[[#This Row],[ID]],Plano[],16,FALSE))</f>
        <v/>
      </c>
      <c r="I330" s="203" t="str">
        <f>IF(Acompanhamento4[[#This Row],[ID]]="","",VLOOKUP(Acompanhamento4[[#This Row],[ID]],Plano[],17,FALSE))</f>
        <v/>
      </c>
      <c r="J330" s="204" t="str">
        <f>IF(Acompanhamento4[[#This Row],[ID]]="","",VLOOKUP(Acompanhamento4[[#This Row],[ID]],Plano[],18,FALSE))</f>
        <v/>
      </c>
      <c r="K330" s="231"/>
      <c r="L330" s="238"/>
      <c r="M330" s="236"/>
      <c r="N330" s="240" t="str">
        <f>IF(Acompanhamento4[[#This Row],[ID]]="","",VLOOKUP(Acompanhamento4[[#This Row],[ID]],Plano[],19,FALSE))</f>
        <v/>
      </c>
      <c r="O330" s="241"/>
      <c r="P330" s="241"/>
      <c r="Q330" s="242"/>
      <c r="R330" s="203"/>
      <c r="S330" s="203"/>
      <c r="T330" s="203"/>
      <c r="U330" s="243"/>
      <c r="V330" s="244"/>
    </row>
    <row r="331" spans="1:22" s="207" customFormat="1" ht="15" x14ac:dyDescent="0.2">
      <c r="A331" s="200">
        <v>315</v>
      </c>
      <c r="B331" s="201"/>
      <c r="C331" s="202" t="str">
        <f>IF(Acompanhamento4[[#This Row],[ID]]="","",VLOOKUP(Acompanhamento4[[#This Row],[ID]],Plano[],2,FALSE))</f>
        <v/>
      </c>
      <c r="D331" s="202" t="str">
        <f>IF(Acompanhamento4[[#This Row],[ID]]="","",VLOOKUP(Acompanhamento4[[#This Row],[ID]],Plano[],3,FALSE))</f>
        <v/>
      </c>
      <c r="E331" s="202" t="str">
        <f>IF(Acompanhamento4[[#This Row],[ID]]="","",VLOOKUP(Acompanhamento4[[#This Row],[ID]],Plano[],7,FALSE))</f>
        <v/>
      </c>
      <c r="F331" s="203" t="str">
        <f>IF(Acompanhamento4[[#This Row],[ID]]="","",VLOOKUP(Acompanhamento4[[#This Row],[ID]],Plano[],14,FALSE))</f>
        <v/>
      </c>
      <c r="G331" s="203" t="str">
        <f>IF(Acompanhamento4[[#This Row],[ID]]="","",VLOOKUP(Acompanhamento4[[#This Row],[ID]],Plano[],15,FALSE))</f>
        <v/>
      </c>
      <c r="H331" s="203" t="str">
        <f>IF(Acompanhamento4[[#This Row],[ID]]="","",VLOOKUP(Acompanhamento4[[#This Row],[ID]],Plano[],16,FALSE))</f>
        <v/>
      </c>
      <c r="I331" s="203" t="str">
        <f>IF(Acompanhamento4[[#This Row],[ID]]="","",VLOOKUP(Acompanhamento4[[#This Row],[ID]],Plano[],17,FALSE))</f>
        <v/>
      </c>
      <c r="J331" s="204" t="str">
        <f>IF(Acompanhamento4[[#This Row],[ID]]="","",VLOOKUP(Acompanhamento4[[#This Row],[ID]],Plano[],18,FALSE))</f>
        <v/>
      </c>
      <c r="K331" s="231"/>
      <c r="L331" s="238"/>
      <c r="M331" s="236"/>
      <c r="N331" s="240" t="str">
        <f>IF(Acompanhamento4[[#This Row],[ID]]="","",VLOOKUP(Acompanhamento4[[#This Row],[ID]],Plano[],19,FALSE))</f>
        <v/>
      </c>
      <c r="O331" s="241"/>
      <c r="P331" s="241"/>
      <c r="Q331" s="242"/>
      <c r="R331" s="203"/>
      <c r="S331" s="203"/>
      <c r="T331" s="203"/>
      <c r="U331" s="243"/>
      <c r="V331" s="244"/>
    </row>
    <row r="332" spans="1:22" s="207" customFormat="1" ht="15" x14ac:dyDescent="0.2">
      <c r="A332" s="205">
        <v>316</v>
      </c>
      <c r="B332" s="201"/>
      <c r="C332" s="202" t="str">
        <f>IF(Acompanhamento4[[#This Row],[ID]]="","",VLOOKUP(Acompanhamento4[[#This Row],[ID]],Plano[],2,FALSE))</f>
        <v/>
      </c>
      <c r="D332" s="202" t="str">
        <f>IF(Acompanhamento4[[#This Row],[ID]]="","",VLOOKUP(Acompanhamento4[[#This Row],[ID]],Plano[],3,FALSE))</f>
        <v/>
      </c>
      <c r="E332" s="202" t="str">
        <f>IF(Acompanhamento4[[#This Row],[ID]]="","",VLOOKUP(Acompanhamento4[[#This Row],[ID]],Plano[],7,FALSE))</f>
        <v/>
      </c>
      <c r="F332" s="203" t="str">
        <f>IF(Acompanhamento4[[#This Row],[ID]]="","",VLOOKUP(Acompanhamento4[[#This Row],[ID]],Plano[],14,FALSE))</f>
        <v/>
      </c>
      <c r="G332" s="203" t="str">
        <f>IF(Acompanhamento4[[#This Row],[ID]]="","",VLOOKUP(Acompanhamento4[[#This Row],[ID]],Plano[],15,FALSE))</f>
        <v/>
      </c>
      <c r="H332" s="203" t="str">
        <f>IF(Acompanhamento4[[#This Row],[ID]]="","",VLOOKUP(Acompanhamento4[[#This Row],[ID]],Plano[],16,FALSE))</f>
        <v/>
      </c>
      <c r="I332" s="203" t="str">
        <f>IF(Acompanhamento4[[#This Row],[ID]]="","",VLOOKUP(Acompanhamento4[[#This Row],[ID]],Plano[],17,FALSE))</f>
        <v/>
      </c>
      <c r="J332" s="204" t="str">
        <f>IF(Acompanhamento4[[#This Row],[ID]]="","",VLOOKUP(Acompanhamento4[[#This Row],[ID]],Plano[],18,FALSE))</f>
        <v/>
      </c>
      <c r="K332" s="231"/>
      <c r="L332" s="238"/>
      <c r="M332" s="236"/>
      <c r="N332" s="240" t="str">
        <f>IF(Acompanhamento4[[#This Row],[ID]]="","",VLOOKUP(Acompanhamento4[[#This Row],[ID]],Plano[],19,FALSE))</f>
        <v/>
      </c>
      <c r="O332" s="241"/>
      <c r="P332" s="241"/>
      <c r="Q332" s="242"/>
      <c r="R332" s="203"/>
      <c r="S332" s="203"/>
      <c r="T332" s="203"/>
      <c r="U332" s="243"/>
      <c r="V332" s="244"/>
    </row>
    <row r="333" spans="1:22" s="207" customFormat="1" ht="15" x14ac:dyDescent="0.2">
      <c r="A333" s="200">
        <v>317</v>
      </c>
      <c r="B333" s="201"/>
      <c r="C333" s="202" t="str">
        <f>IF(Acompanhamento4[[#This Row],[ID]]="","",VLOOKUP(Acompanhamento4[[#This Row],[ID]],Plano[],2,FALSE))</f>
        <v/>
      </c>
      <c r="D333" s="202" t="str">
        <f>IF(Acompanhamento4[[#This Row],[ID]]="","",VLOOKUP(Acompanhamento4[[#This Row],[ID]],Plano[],3,FALSE))</f>
        <v/>
      </c>
      <c r="E333" s="202" t="str">
        <f>IF(Acompanhamento4[[#This Row],[ID]]="","",VLOOKUP(Acompanhamento4[[#This Row],[ID]],Plano[],7,FALSE))</f>
        <v/>
      </c>
      <c r="F333" s="203" t="str">
        <f>IF(Acompanhamento4[[#This Row],[ID]]="","",VLOOKUP(Acompanhamento4[[#This Row],[ID]],Plano[],14,FALSE))</f>
        <v/>
      </c>
      <c r="G333" s="203" t="str">
        <f>IF(Acompanhamento4[[#This Row],[ID]]="","",VLOOKUP(Acompanhamento4[[#This Row],[ID]],Plano[],15,FALSE))</f>
        <v/>
      </c>
      <c r="H333" s="203" t="str">
        <f>IF(Acompanhamento4[[#This Row],[ID]]="","",VLOOKUP(Acompanhamento4[[#This Row],[ID]],Plano[],16,FALSE))</f>
        <v/>
      </c>
      <c r="I333" s="203" t="str">
        <f>IF(Acompanhamento4[[#This Row],[ID]]="","",VLOOKUP(Acompanhamento4[[#This Row],[ID]],Plano[],17,FALSE))</f>
        <v/>
      </c>
      <c r="J333" s="204" t="str">
        <f>IF(Acompanhamento4[[#This Row],[ID]]="","",VLOOKUP(Acompanhamento4[[#This Row],[ID]],Plano[],18,FALSE))</f>
        <v/>
      </c>
      <c r="K333" s="231"/>
      <c r="L333" s="238"/>
      <c r="M333" s="236"/>
      <c r="N333" s="240" t="str">
        <f>IF(Acompanhamento4[[#This Row],[ID]]="","",VLOOKUP(Acompanhamento4[[#This Row],[ID]],Plano[],19,FALSE))</f>
        <v/>
      </c>
      <c r="O333" s="241"/>
      <c r="P333" s="241"/>
      <c r="Q333" s="242"/>
      <c r="R333" s="203"/>
      <c r="S333" s="203"/>
      <c r="T333" s="203"/>
      <c r="U333" s="243"/>
      <c r="V333" s="244"/>
    </row>
    <row r="334" spans="1:22" s="207" customFormat="1" ht="15" x14ac:dyDescent="0.2">
      <c r="A334" s="205">
        <v>318</v>
      </c>
      <c r="B334" s="201"/>
      <c r="C334" s="202" t="str">
        <f>IF(Acompanhamento4[[#This Row],[ID]]="","",VLOOKUP(Acompanhamento4[[#This Row],[ID]],Plano[],2,FALSE))</f>
        <v/>
      </c>
      <c r="D334" s="202" t="str">
        <f>IF(Acompanhamento4[[#This Row],[ID]]="","",VLOOKUP(Acompanhamento4[[#This Row],[ID]],Plano[],3,FALSE))</f>
        <v/>
      </c>
      <c r="E334" s="202" t="str">
        <f>IF(Acompanhamento4[[#This Row],[ID]]="","",VLOOKUP(Acompanhamento4[[#This Row],[ID]],Plano[],7,FALSE))</f>
        <v/>
      </c>
      <c r="F334" s="203" t="str">
        <f>IF(Acompanhamento4[[#This Row],[ID]]="","",VLOOKUP(Acompanhamento4[[#This Row],[ID]],Plano[],14,FALSE))</f>
        <v/>
      </c>
      <c r="G334" s="203" t="str">
        <f>IF(Acompanhamento4[[#This Row],[ID]]="","",VLOOKUP(Acompanhamento4[[#This Row],[ID]],Plano[],15,FALSE))</f>
        <v/>
      </c>
      <c r="H334" s="203" t="str">
        <f>IF(Acompanhamento4[[#This Row],[ID]]="","",VLOOKUP(Acompanhamento4[[#This Row],[ID]],Plano[],16,FALSE))</f>
        <v/>
      </c>
      <c r="I334" s="203" t="str">
        <f>IF(Acompanhamento4[[#This Row],[ID]]="","",VLOOKUP(Acompanhamento4[[#This Row],[ID]],Plano[],17,FALSE))</f>
        <v/>
      </c>
      <c r="J334" s="204" t="str">
        <f>IF(Acompanhamento4[[#This Row],[ID]]="","",VLOOKUP(Acompanhamento4[[#This Row],[ID]],Plano[],18,FALSE))</f>
        <v/>
      </c>
      <c r="K334" s="231"/>
      <c r="L334" s="238"/>
      <c r="M334" s="236"/>
      <c r="N334" s="240" t="str">
        <f>IF(Acompanhamento4[[#This Row],[ID]]="","",VLOOKUP(Acompanhamento4[[#This Row],[ID]],Plano[],19,FALSE))</f>
        <v/>
      </c>
      <c r="O334" s="241"/>
      <c r="P334" s="241"/>
      <c r="Q334" s="242"/>
      <c r="R334" s="203"/>
      <c r="S334" s="203"/>
      <c r="T334" s="203"/>
      <c r="U334" s="243"/>
      <c r="V334" s="244"/>
    </row>
    <row r="335" spans="1:22" s="207" customFormat="1" ht="15" x14ac:dyDescent="0.2">
      <c r="A335" s="200">
        <v>319</v>
      </c>
      <c r="B335" s="201"/>
      <c r="C335" s="202" t="str">
        <f>IF(Acompanhamento4[[#This Row],[ID]]="","",VLOOKUP(Acompanhamento4[[#This Row],[ID]],Plano[],2,FALSE))</f>
        <v/>
      </c>
      <c r="D335" s="202" t="str">
        <f>IF(Acompanhamento4[[#This Row],[ID]]="","",VLOOKUP(Acompanhamento4[[#This Row],[ID]],Plano[],3,FALSE))</f>
        <v/>
      </c>
      <c r="E335" s="202" t="str">
        <f>IF(Acompanhamento4[[#This Row],[ID]]="","",VLOOKUP(Acompanhamento4[[#This Row],[ID]],Plano[],7,FALSE))</f>
        <v/>
      </c>
      <c r="F335" s="203" t="str">
        <f>IF(Acompanhamento4[[#This Row],[ID]]="","",VLOOKUP(Acompanhamento4[[#This Row],[ID]],Plano[],14,FALSE))</f>
        <v/>
      </c>
      <c r="G335" s="203" t="str">
        <f>IF(Acompanhamento4[[#This Row],[ID]]="","",VLOOKUP(Acompanhamento4[[#This Row],[ID]],Plano[],15,FALSE))</f>
        <v/>
      </c>
      <c r="H335" s="203" t="str">
        <f>IF(Acompanhamento4[[#This Row],[ID]]="","",VLOOKUP(Acompanhamento4[[#This Row],[ID]],Plano[],16,FALSE))</f>
        <v/>
      </c>
      <c r="I335" s="203" t="str">
        <f>IF(Acompanhamento4[[#This Row],[ID]]="","",VLOOKUP(Acompanhamento4[[#This Row],[ID]],Plano[],17,FALSE))</f>
        <v/>
      </c>
      <c r="J335" s="204" t="str">
        <f>IF(Acompanhamento4[[#This Row],[ID]]="","",VLOOKUP(Acompanhamento4[[#This Row],[ID]],Plano[],18,FALSE))</f>
        <v/>
      </c>
      <c r="K335" s="231"/>
      <c r="L335" s="238"/>
      <c r="M335" s="236"/>
      <c r="N335" s="240" t="str">
        <f>IF(Acompanhamento4[[#This Row],[ID]]="","",VLOOKUP(Acompanhamento4[[#This Row],[ID]],Plano[],19,FALSE))</f>
        <v/>
      </c>
      <c r="O335" s="241"/>
      <c r="P335" s="241"/>
      <c r="Q335" s="242"/>
      <c r="R335" s="203"/>
      <c r="S335" s="203"/>
      <c r="T335" s="203"/>
      <c r="U335" s="243"/>
      <c r="V335" s="244"/>
    </row>
    <row r="336" spans="1:22" s="207" customFormat="1" ht="15" x14ac:dyDescent="0.2">
      <c r="A336" s="205">
        <v>320</v>
      </c>
      <c r="B336" s="201"/>
      <c r="C336" s="202" t="str">
        <f>IF(Acompanhamento4[[#This Row],[ID]]="","",VLOOKUP(Acompanhamento4[[#This Row],[ID]],Plano[],2,FALSE))</f>
        <v/>
      </c>
      <c r="D336" s="202" t="str">
        <f>IF(Acompanhamento4[[#This Row],[ID]]="","",VLOOKUP(Acompanhamento4[[#This Row],[ID]],Plano[],3,FALSE))</f>
        <v/>
      </c>
      <c r="E336" s="202" t="str">
        <f>IF(Acompanhamento4[[#This Row],[ID]]="","",VLOOKUP(Acompanhamento4[[#This Row],[ID]],Plano[],7,FALSE))</f>
        <v/>
      </c>
      <c r="F336" s="203" t="str">
        <f>IF(Acompanhamento4[[#This Row],[ID]]="","",VLOOKUP(Acompanhamento4[[#This Row],[ID]],Plano[],14,FALSE))</f>
        <v/>
      </c>
      <c r="G336" s="203" t="str">
        <f>IF(Acompanhamento4[[#This Row],[ID]]="","",VLOOKUP(Acompanhamento4[[#This Row],[ID]],Plano[],15,FALSE))</f>
        <v/>
      </c>
      <c r="H336" s="203" t="str">
        <f>IF(Acompanhamento4[[#This Row],[ID]]="","",VLOOKUP(Acompanhamento4[[#This Row],[ID]],Plano[],16,FALSE))</f>
        <v/>
      </c>
      <c r="I336" s="203" t="str">
        <f>IF(Acompanhamento4[[#This Row],[ID]]="","",VLOOKUP(Acompanhamento4[[#This Row],[ID]],Plano[],17,FALSE))</f>
        <v/>
      </c>
      <c r="J336" s="204" t="str">
        <f>IF(Acompanhamento4[[#This Row],[ID]]="","",VLOOKUP(Acompanhamento4[[#This Row],[ID]],Plano[],18,FALSE))</f>
        <v/>
      </c>
      <c r="K336" s="231"/>
      <c r="L336" s="238"/>
      <c r="M336" s="236"/>
      <c r="N336" s="240" t="str">
        <f>IF(Acompanhamento4[[#This Row],[ID]]="","",VLOOKUP(Acompanhamento4[[#This Row],[ID]],Plano[],19,FALSE))</f>
        <v/>
      </c>
      <c r="O336" s="241"/>
      <c r="P336" s="241"/>
      <c r="Q336" s="242"/>
      <c r="R336" s="203"/>
      <c r="S336" s="203"/>
      <c r="T336" s="203"/>
      <c r="U336" s="243"/>
      <c r="V336" s="244"/>
    </row>
    <row r="337" spans="1:22" s="207" customFormat="1" ht="15" x14ac:dyDescent="0.2">
      <c r="A337" s="200">
        <v>321</v>
      </c>
      <c r="B337" s="201"/>
      <c r="C337" s="202" t="str">
        <f>IF(Acompanhamento4[[#This Row],[ID]]="","",VLOOKUP(Acompanhamento4[[#This Row],[ID]],Plano[],2,FALSE))</f>
        <v/>
      </c>
      <c r="D337" s="202" t="str">
        <f>IF(Acompanhamento4[[#This Row],[ID]]="","",VLOOKUP(Acompanhamento4[[#This Row],[ID]],Plano[],3,FALSE))</f>
        <v/>
      </c>
      <c r="E337" s="202" t="str">
        <f>IF(Acompanhamento4[[#This Row],[ID]]="","",VLOOKUP(Acompanhamento4[[#This Row],[ID]],Plano[],7,FALSE))</f>
        <v/>
      </c>
      <c r="F337" s="203" t="str">
        <f>IF(Acompanhamento4[[#This Row],[ID]]="","",VLOOKUP(Acompanhamento4[[#This Row],[ID]],Plano[],14,FALSE))</f>
        <v/>
      </c>
      <c r="G337" s="203" t="str">
        <f>IF(Acompanhamento4[[#This Row],[ID]]="","",VLOOKUP(Acompanhamento4[[#This Row],[ID]],Plano[],15,FALSE))</f>
        <v/>
      </c>
      <c r="H337" s="203" t="str">
        <f>IF(Acompanhamento4[[#This Row],[ID]]="","",VLOOKUP(Acompanhamento4[[#This Row],[ID]],Plano[],16,FALSE))</f>
        <v/>
      </c>
      <c r="I337" s="203" t="str">
        <f>IF(Acompanhamento4[[#This Row],[ID]]="","",VLOOKUP(Acompanhamento4[[#This Row],[ID]],Plano[],17,FALSE))</f>
        <v/>
      </c>
      <c r="J337" s="204" t="str">
        <f>IF(Acompanhamento4[[#This Row],[ID]]="","",VLOOKUP(Acompanhamento4[[#This Row],[ID]],Plano[],18,FALSE))</f>
        <v/>
      </c>
      <c r="K337" s="231"/>
      <c r="L337" s="238"/>
      <c r="M337" s="236"/>
      <c r="N337" s="240" t="str">
        <f>IF(Acompanhamento4[[#This Row],[ID]]="","",VLOOKUP(Acompanhamento4[[#This Row],[ID]],Plano[],19,FALSE))</f>
        <v/>
      </c>
      <c r="O337" s="241"/>
      <c r="P337" s="241"/>
      <c r="Q337" s="242"/>
      <c r="R337" s="203"/>
      <c r="S337" s="203"/>
      <c r="T337" s="203"/>
      <c r="U337" s="243"/>
      <c r="V337" s="244"/>
    </row>
    <row r="338" spans="1:22" s="207" customFormat="1" ht="15" x14ac:dyDescent="0.2">
      <c r="A338" s="205">
        <v>322</v>
      </c>
      <c r="B338" s="201"/>
      <c r="C338" s="202" t="str">
        <f>IF(Acompanhamento4[[#This Row],[ID]]="","",VLOOKUP(Acompanhamento4[[#This Row],[ID]],Plano[],2,FALSE))</f>
        <v/>
      </c>
      <c r="D338" s="202" t="str">
        <f>IF(Acompanhamento4[[#This Row],[ID]]="","",VLOOKUP(Acompanhamento4[[#This Row],[ID]],Plano[],3,FALSE))</f>
        <v/>
      </c>
      <c r="E338" s="202" t="str">
        <f>IF(Acompanhamento4[[#This Row],[ID]]="","",VLOOKUP(Acompanhamento4[[#This Row],[ID]],Plano[],7,FALSE))</f>
        <v/>
      </c>
      <c r="F338" s="203" t="str">
        <f>IF(Acompanhamento4[[#This Row],[ID]]="","",VLOOKUP(Acompanhamento4[[#This Row],[ID]],Plano[],14,FALSE))</f>
        <v/>
      </c>
      <c r="G338" s="203" t="str">
        <f>IF(Acompanhamento4[[#This Row],[ID]]="","",VLOOKUP(Acompanhamento4[[#This Row],[ID]],Plano[],15,FALSE))</f>
        <v/>
      </c>
      <c r="H338" s="203" t="str">
        <f>IF(Acompanhamento4[[#This Row],[ID]]="","",VLOOKUP(Acompanhamento4[[#This Row],[ID]],Plano[],16,FALSE))</f>
        <v/>
      </c>
      <c r="I338" s="203" t="str">
        <f>IF(Acompanhamento4[[#This Row],[ID]]="","",VLOOKUP(Acompanhamento4[[#This Row],[ID]],Plano[],17,FALSE))</f>
        <v/>
      </c>
      <c r="J338" s="204" t="str">
        <f>IF(Acompanhamento4[[#This Row],[ID]]="","",VLOOKUP(Acompanhamento4[[#This Row],[ID]],Plano[],18,FALSE))</f>
        <v/>
      </c>
      <c r="K338" s="231"/>
      <c r="L338" s="238"/>
      <c r="M338" s="236"/>
      <c r="N338" s="240" t="str">
        <f>IF(Acompanhamento4[[#This Row],[ID]]="","",VLOOKUP(Acompanhamento4[[#This Row],[ID]],Plano[],19,FALSE))</f>
        <v/>
      </c>
      <c r="O338" s="241"/>
      <c r="P338" s="241"/>
      <c r="Q338" s="242"/>
      <c r="R338" s="203"/>
      <c r="S338" s="203"/>
      <c r="T338" s="203"/>
      <c r="U338" s="243"/>
      <c r="V338" s="244"/>
    </row>
    <row r="339" spans="1:22" s="207" customFormat="1" ht="15" x14ac:dyDescent="0.2">
      <c r="A339" s="200">
        <v>323</v>
      </c>
      <c r="B339" s="201"/>
      <c r="C339" s="202" t="str">
        <f>IF(Acompanhamento4[[#This Row],[ID]]="","",VLOOKUP(Acompanhamento4[[#This Row],[ID]],Plano[],2,FALSE))</f>
        <v/>
      </c>
      <c r="D339" s="202" t="str">
        <f>IF(Acompanhamento4[[#This Row],[ID]]="","",VLOOKUP(Acompanhamento4[[#This Row],[ID]],Plano[],3,FALSE))</f>
        <v/>
      </c>
      <c r="E339" s="202" t="str">
        <f>IF(Acompanhamento4[[#This Row],[ID]]="","",VLOOKUP(Acompanhamento4[[#This Row],[ID]],Plano[],7,FALSE))</f>
        <v/>
      </c>
      <c r="F339" s="203" t="str">
        <f>IF(Acompanhamento4[[#This Row],[ID]]="","",VLOOKUP(Acompanhamento4[[#This Row],[ID]],Plano[],14,FALSE))</f>
        <v/>
      </c>
      <c r="G339" s="203" t="str">
        <f>IF(Acompanhamento4[[#This Row],[ID]]="","",VLOOKUP(Acompanhamento4[[#This Row],[ID]],Plano[],15,FALSE))</f>
        <v/>
      </c>
      <c r="H339" s="203" t="str">
        <f>IF(Acompanhamento4[[#This Row],[ID]]="","",VLOOKUP(Acompanhamento4[[#This Row],[ID]],Plano[],16,FALSE))</f>
        <v/>
      </c>
      <c r="I339" s="203" t="str">
        <f>IF(Acompanhamento4[[#This Row],[ID]]="","",VLOOKUP(Acompanhamento4[[#This Row],[ID]],Plano[],17,FALSE))</f>
        <v/>
      </c>
      <c r="J339" s="204" t="str">
        <f>IF(Acompanhamento4[[#This Row],[ID]]="","",VLOOKUP(Acompanhamento4[[#This Row],[ID]],Plano[],18,FALSE))</f>
        <v/>
      </c>
      <c r="K339" s="231"/>
      <c r="L339" s="238"/>
      <c r="M339" s="236"/>
      <c r="N339" s="240" t="str">
        <f>IF(Acompanhamento4[[#This Row],[ID]]="","",VLOOKUP(Acompanhamento4[[#This Row],[ID]],Plano[],19,FALSE))</f>
        <v/>
      </c>
      <c r="O339" s="241"/>
      <c r="P339" s="241"/>
      <c r="Q339" s="242"/>
      <c r="R339" s="203"/>
      <c r="S339" s="203"/>
      <c r="T339" s="203"/>
      <c r="U339" s="243"/>
      <c r="V339" s="244"/>
    </row>
    <row r="340" spans="1:22" s="207" customFormat="1" ht="15" x14ac:dyDescent="0.2">
      <c r="A340" s="205">
        <v>324</v>
      </c>
      <c r="B340" s="201"/>
      <c r="C340" s="202" t="str">
        <f>IF(Acompanhamento4[[#This Row],[ID]]="","",VLOOKUP(Acompanhamento4[[#This Row],[ID]],Plano[],2,FALSE))</f>
        <v/>
      </c>
      <c r="D340" s="202" t="str">
        <f>IF(Acompanhamento4[[#This Row],[ID]]="","",VLOOKUP(Acompanhamento4[[#This Row],[ID]],Plano[],3,FALSE))</f>
        <v/>
      </c>
      <c r="E340" s="202" t="str">
        <f>IF(Acompanhamento4[[#This Row],[ID]]="","",VLOOKUP(Acompanhamento4[[#This Row],[ID]],Plano[],7,FALSE))</f>
        <v/>
      </c>
      <c r="F340" s="203" t="str">
        <f>IF(Acompanhamento4[[#This Row],[ID]]="","",VLOOKUP(Acompanhamento4[[#This Row],[ID]],Plano[],14,FALSE))</f>
        <v/>
      </c>
      <c r="G340" s="203" t="str">
        <f>IF(Acompanhamento4[[#This Row],[ID]]="","",VLOOKUP(Acompanhamento4[[#This Row],[ID]],Plano[],15,FALSE))</f>
        <v/>
      </c>
      <c r="H340" s="203" t="str">
        <f>IF(Acompanhamento4[[#This Row],[ID]]="","",VLOOKUP(Acompanhamento4[[#This Row],[ID]],Plano[],16,FALSE))</f>
        <v/>
      </c>
      <c r="I340" s="203" t="str">
        <f>IF(Acompanhamento4[[#This Row],[ID]]="","",VLOOKUP(Acompanhamento4[[#This Row],[ID]],Plano[],17,FALSE))</f>
        <v/>
      </c>
      <c r="J340" s="204" t="str">
        <f>IF(Acompanhamento4[[#This Row],[ID]]="","",VLOOKUP(Acompanhamento4[[#This Row],[ID]],Plano[],18,FALSE))</f>
        <v/>
      </c>
      <c r="K340" s="231"/>
      <c r="L340" s="238"/>
      <c r="M340" s="236"/>
      <c r="N340" s="240" t="str">
        <f>IF(Acompanhamento4[[#This Row],[ID]]="","",VLOOKUP(Acompanhamento4[[#This Row],[ID]],Plano[],19,FALSE))</f>
        <v/>
      </c>
      <c r="O340" s="241"/>
      <c r="P340" s="241"/>
      <c r="Q340" s="242"/>
      <c r="R340" s="203"/>
      <c r="S340" s="203"/>
      <c r="T340" s="203"/>
      <c r="U340" s="243"/>
      <c r="V340" s="244"/>
    </row>
    <row r="341" spans="1:22" s="207" customFormat="1" ht="15" x14ac:dyDescent="0.2">
      <c r="A341" s="200">
        <v>325</v>
      </c>
      <c r="B341" s="201"/>
      <c r="C341" s="202" t="str">
        <f>IF(Acompanhamento4[[#This Row],[ID]]="","",VLOOKUP(Acompanhamento4[[#This Row],[ID]],Plano[],2,FALSE))</f>
        <v/>
      </c>
      <c r="D341" s="202" t="str">
        <f>IF(Acompanhamento4[[#This Row],[ID]]="","",VLOOKUP(Acompanhamento4[[#This Row],[ID]],Plano[],3,FALSE))</f>
        <v/>
      </c>
      <c r="E341" s="202" t="str">
        <f>IF(Acompanhamento4[[#This Row],[ID]]="","",VLOOKUP(Acompanhamento4[[#This Row],[ID]],Plano[],7,FALSE))</f>
        <v/>
      </c>
      <c r="F341" s="203" t="str">
        <f>IF(Acompanhamento4[[#This Row],[ID]]="","",VLOOKUP(Acompanhamento4[[#This Row],[ID]],Plano[],14,FALSE))</f>
        <v/>
      </c>
      <c r="G341" s="203" t="str">
        <f>IF(Acompanhamento4[[#This Row],[ID]]="","",VLOOKUP(Acompanhamento4[[#This Row],[ID]],Plano[],15,FALSE))</f>
        <v/>
      </c>
      <c r="H341" s="203" t="str">
        <f>IF(Acompanhamento4[[#This Row],[ID]]="","",VLOOKUP(Acompanhamento4[[#This Row],[ID]],Plano[],16,FALSE))</f>
        <v/>
      </c>
      <c r="I341" s="203" t="str">
        <f>IF(Acompanhamento4[[#This Row],[ID]]="","",VLOOKUP(Acompanhamento4[[#This Row],[ID]],Plano[],17,FALSE))</f>
        <v/>
      </c>
      <c r="J341" s="204" t="str">
        <f>IF(Acompanhamento4[[#This Row],[ID]]="","",VLOOKUP(Acompanhamento4[[#This Row],[ID]],Plano[],18,FALSE))</f>
        <v/>
      </c>
      <c r="K341" s="231"/>
      <c r="L341" s="238"/>
      <c r="M341" s="236"/>
      <c r="N341" s="240" t="str">
        <f>IF(Acompanhamento4[[#This Row],[ID]]="","",VLOOKUP(Acompanhamento4[[#This Row],[ID]],Plano[],19,FALSE))</f>
        <v/>
      </c>
      <c r="O341" s="241"/>
      <c r="P341" s="241"/>
      <c r="Q341" s="242"/>
      <c r="R341" s="203"/>
      <c r="S341" s="203"/>
      <c r="T341" s="203"/>
      <c r="U341" s="243"/>
      <c r="V341" s="244"/>
    </row>
    <row r="342" spans="1:22" s="207" customFormat="1" ht="15" x14ac:dyDescent="0.2">
      <c r="A342" s="205">
        <v>326</v>
      </c>
      <c r="B342" s="201"/>
      <c r="C342" s="202" t="str">
        <f>IF(Acompanhamento4[[#This Row],[ID]]="","",VLOOKUP(Acompanhamento4[[#This Row],[ID]],Plano[],2,FALSE))</f>
        <v/>
      </c>
      <c r="D342" s="202" t="str">
        <f>IF(Acompanhamento4[[#This Row],[ID]]="","",VLOOKUP(Acompanhamento4[[#This Row],[ID]],Plano[],3,FALSE))</f>
        <v/>
      </c>
      <c r="E342" s="202" t="str">
        <f>IF(Acompanhamento4[[#This Row],[ID]]="","",VLOOKUP(Acompanhamento4[[#This Row],[ID]],Plano[],7,FALSE))</f>
        <v/>
      </c>
      <c r="F342" s="203" t="str">
        <f>IF(Acompanhamento4[[#This Row],[ID]]="","",VLOOKUP(Acompanhamento4[[#This Row],[ID]],Plano[],14,FALSE))</f>
        <v/>
      </c>
      <c r="G342" s="203" t="str">
        <f>IF(Acompanhamento4[[#This Row],[ID]]="","",VLOOKUP(Acompanhamento4[[#This Row],[ID]],Plano[],15,FALSE))</f>
        <v/>
      </c>
      <c r="H342" s="203" t="str">
        <f>IF(Acompanhamento4[[#This Row],[ID]]="","",VLOOKUP(Acompanhamento4[[#This Row],[ID]],Plano[],16,FALSE))</f>
        <v/>
      </c>
      <c r="I342" s="203" t="str">
        <f>IF(Acompanhamento4[[#This Row],[ID]]="","",VLOOKUP(Acompanhamento4[[#This Row],[ID]],Plano[],17,FALSE))</f>
        <v/>
      </c>
      <c r="J342" s="204" t="str">
        <f>IF(Acompanhamento4[[#This Row],[ID]]="","",VLOOKUP(Acompanhamento4[[#This Row],[ID]],Plano[],18,FALSE))</f>
        <v/>
      </c>
      <c r="K342" s="231"/>
      <c r="L342" s="238"/>
      <c r="M342" s="236"/>
      <c r="N342" s="240" t="str">
        <f>IF(Acompanhamento4[[#This Row],[ID]]="","",VLOOKUP(Acompanhamento4[[#This Row],[ID]],Plano[],19,FALSE))</f>
        <v/>
      </c>
      <c r="O342" s="241"/>
      <c r="P342" s="241"/>
      <c r="Q342" s="242"/>
      <c r="R342" s="203"/>
      <c r="S342" s="203"/>
      <c r="T342" s="203"/>
      <c r="U342" s="243"/>
      <c r="V342" s="244"/>
    </row>
    <row r="343" spans="1:22" s="207" customFormat="1" ht="15" x14ac:dyDescent="0.2">
      <c r="A343" s="200">
        <v>327</v>
      </c>
      <c r="B343" s="201"/>
      <c r="C343" s="202" t="str">
        <f>IF(Acompanhamento4[[#This Row],[ID]]="","",VLOOKUP(Acompanhamento4[[#This Row],[ID]],Plano[],2,FALSE))</f>
        <v/>
      </c>
      <c r="D343" s="202" t="str">
        <f>IF(Acompanhamento4[[#This Row],[ID]]="","",VLOOKUP(Acompanhamento4[[#This Row],[ID]],Plano[],3,FALSE))</f>
        <v/>
      </c>
      <c r="E343" s="202" t="str">
        <f>IF(Acompanhamento4[[#This Row],[ID]]="","",VLOOKUP(Acompanhamento4[[#This Row],[ID]],Plano[],7,FALSE))</f>
        <v/>
      </c>
      <c r="F343" s="203" t="str">
        <f>IF(Acompanhamento4[[#This Row],[ID]]="","",VLOOKUP(Acompanhamento4[[#This Row],[ID]],Plano[],14,FALSE))</f>
        <v/>
      </c>
      <c r="G343" s="203" t="str">
        <f>IF(Acompanhamento4[[#This Row],[ID]]="","",VLOOKUP(Acompanhamento4[[#This Row],[ID]],Plano[],15,FALSE))</f>
        <v/>
      </c>
      <c r="H343" s="203" t="str">
        <f>IF(Acompanhamento4[[#This Row],[ID]]="","",VLOOKUP(Acompanhamento4[[#This Row],[ID]],Plano[],16,FALSE))</f>
        <v/>
      </c>
      <c r="I343" s="203" t="str">
        <f>IF(Acompanhamento4[[#This Row],[ID]]="","",VLOOKUP(Acompanhamento4[[#This Row],[ID]],Plano[],17,FALSE))</f>
        <v/>
      </c>
      <c r="J343" s="204" t="str">
        <f>IF(Acompanhamento4[[#This Row],[ID]]="","",VLOOKUP(Acompanhamento4[[#This Row],[ID]],Plano[],18,FALSE))</f>
        <v/>
      </c>
      <c r="K343" s="231"/>
      <c r="L343" s="238"/>
      <c r="M343" s="236"/>
      <c r="N343" s="240" t="str">
        <f>IF(Acompanhamento4[[#This Row],[ID]]="","",VLOOKUP(Acompanhamento4[[#This Row],[ID]],Plano[],19,FALSE))</f>
        <v/>
      </c>
      <c r="O343" s="241"/>
      <c r="P343" s="241"/>
      <c r="Q343" s="242"/>
      <c r="R343" s="203"/>
      <c r="S343" s="203"/>
      <c r="T343" s="203"/>
      <c r="U343" s="243"/>
      <c r="V343" s="244"/>
    </row>
    <row r="344" spans="1:22" s="207" customFormat="1" ht="15" x14ac:dyDescent="0.2">
      <c r="A344" s="205">
        <v>328</v>
      </c>
      <c r="B344" s="201"/>
      <c r="C344" s="202" t="str">
        <f>IF(Acompanhamento4[[#This Row],[ID]]="","",VLOOKUP(Acompanhamento4[[#This Row],[ID]],Plano[],2,FALSE))</f>
        <v/>
      </c>
      <c r="D344" s="202" t="str">
        <f>IF(Acompanhamento4[[#This Row],[ID]]="","",VLOOKUP(Acompanhamento4[[#This Row],[ID]],Plano[],3,FALSE))</f>
        <v/>
      </c>
      <c r="E344" s="202" t="str">
        <f>IF(Acompanhamento4[[#This Row],[ID]]="","",VLOOKUP(Acompanhamento4[[#This Row],[ID]],Plano[],7,FALSE))</f>
        <v/>
      </c>
      <c r="F344" s="203" t="str">
        <f>IF(Acompanhamento4[[#This Row],[ID]]="","",VLOOKUP(Acompanhamento4[[#This Row],[ID]],Plano[],14,FALSE))</f>
        <v/>
      </c>
      <c r="G344" s="203" t="str">
        <f>IF(Acompanhamento4[[#This Row],[ID]]="","",VLOOKUP(Acompanhamento4[[#This Row],[ID]],Plano[],15,FALSE))</f>
        <v/>
      </c>
      <c r="H344" s="203" t="str">
        <f>IF(Acompanhamento4[[#This Row],[ID]]="","",VLOOKUP(Acompanhamento4[[#This Row],[ID]],Plano[],16,FALSE))</f>
        <v/>
      </c>
      <c r="I344" s="203" t="str">
        <f>IF(Acompanhamento4[[#This Row],[ID]]="","",VLOOKUP(Acompanhamento4[[#This Row],[ID]],Plano[],17,FALSE))</f>
        <v/>
      </c>
      <c r="J344" s="204" t="str">
        <f>IF(Acompanhamento4[[#This Row],[ID]]="","",VLOOKUP(Acompanhamento4[[#This Row],[ID]],Plano[],18,FALSE))</f>
        <v/>
      </c>
      <c r="K344" s="231"/>
      <c r="L344" s="238"/>
      <c r="M344" s="236"/>
      <c r="N344" s="240" t="str">
        <f>IF(Acompanhamento4[[#This Row],[ID]]="","",VLOOKUP(Acompanhamento4[[#This Row],[ID]],Plano[],19,FALSE))</f>
        <v/>
      </c>
      <c r="O344" s="241"/>
      <c r="P344" s="241"/>
      <c r="Q344" s="242"/>
      <c r="R344" s="203"/>
      <c r="S344" s="203"/>
      <c r="T344" s="203"/>
      <c r="U344" s="243"/>
      <c r="V344" s="244"/>
    </row>
    <row r="345" spans="1:22" s="207" customFormat="1" ht="15" x14ac:dyDescent="0.2">
      <c r="A345" s="200">
        <v>329</v>
      </c>
      <c r="B345" s="201"/>
      <c r="C345" s="202" t="str">
        <f>IF(Acompanhamento4[[#This Row],[ID]]="","",VLOOKUP(Acompanhamento4[[#This Row],[ID]],Plano[],2,FALSE))</f>
        <v/>
      </c>
      <c r="D345" s="202" t="str">
        <f>IF(Acompanhamento4[[#This Row],[ID]]="","",VLOOKUP(Acompanhamento4[[#This Row],[ID]],Plano[],3,FALSE))</f>
        <v/>
      </c>
      <c r="E345" s="202" t="str">
        <f>IF(Acompanhamento4[[#This Row],[ID]]="","",VLOOKUP(Acompanhamento4[[#This Row],[ID]],Plano[],7,FALSE))</f>
        <v/>
      </c>
      <c r="F345" s="203" t="str">
        <f>IF(Acompanhamento4[[#This Row],[ID]]="","",VLOOKUP(Acompanhamento4[[#This Row],[ID]],Plano[],14,FALSE))</f>
        <v/>
      </c>
      <c r="G345" s="203" t="str">
        <f>IF(Acompanhamento4[[#This Row],[ID]]="","",VLOOKUP(Acompanhamento4[[#This Row],[ID]],Plano[],15,FALSE))</f>
        <v/>
      </c>
      <c r="H345" s="203" t="str">
        <f>IF(Acompanhamento4[[#This Row],[ID]]="","",VLOOKUP(Acompanhamento4[[#This Row],[ID]],Plano[],16,FALSE))</f>
        <v/>
      </c>
      <c r="I345" s="203" t="str">
        <f>IF(Acompanhamento4[[#This Row],[ID]]="","",VLOOKUP(Acompanhamento4[[#This Row],[ID]],Plano[],17,FALSE))</f>
        <v/>
      </c>
      <c r="J345" s="204" t="str">
        <f>IF(Acompanhamento4[[#This Row],[ID]]="","",VLOOKUP(Acompanhamento4[[#This Row],[ID]],Plano[],18,FALSE))</f>
        <v/>
      </c>
      <c r="K345" s="231"/>
      <c r="L345" s="238"/>
      <c r="M345" s="236"/>
      <c r="N345" s="240" t="str">
        <f>IF(Acompanhamento4[[#This Row],[ID]]="","",VLOOKUP(Acompanhamento4[[#This Row],[ID]],Plano[],19,FALSE))</f>
        <v/>
      </c>
      <c r="O345" s="241"/>
      <c r="P345" s="241"/>
      <c r="Q345" s="242"/>
      <c r="R345" s="203"/>
      <c r="S345" s="203"/>
      <c r="T345" s="203"/>
      <c r="U345" s="243"/>
      <c r="V345" s="244"/>
    </row>
    <row r="346" spans="1:22" s="207" customFormat="1" ht="15" x14ac:dyDescent="0.2">
      <c r="A346" s="205">
        <v>330</v>
      </c>
      <c r="B346" s="201"/>
      <c r="C346" s="202" t="str">
        <f>IF(Acompanhamento4[[#This Row],[ID]]="","",VLOOKUP(Acompanhamento4[[#This Row],[ID]],Plano[],2,FALSE))</f>
        <v/>
      </c>
      <c r="D346" s="202" t="str">
        <f>IF(Acompanhamento4[[#This Row],[ID]]="","",VLOOKUP(Acompanhamento4[[#This Row],[ID]],Plano[],3,FALSE))</f>
        <v/>
      </c>
      <c r="E346" s="202" t="str">
        <f>IF(Acompanhamento4[[#This Row],[ID]]="","",VLOOKUP(Acompanhamento4[[#This Row],[ID]],Plano[],7,FALSE))</f>
        <v/>
      </c>
      <c r="F346" s="203" t="str">
        <f>IF(Acompanhamento4[[#This Row],[ID]]="","",VLOOKUP(Acompanhamento4[[#This Row],[ID]],Plano[],14,FALSE))</f>
        <v/>
      </c>
      <c r="G346" s="203" t="str">
        <f>IF(Acompanhamento4[[#This Row],[ID]]="","",VLOOKUP(Acompanhamento4[[#This Row],[ID]],Plano[],15,FALSE))</f>
        <v/>
      </c>
      <c r="H346" s="203" t="str">
        <f>IF(Acompanhamento4[[#This Row],[ID]]="","",VLOOKUP(Acompanhamento4[[#This Row],[ID]],Plano[],16,FALSE))</f>
        <v/>
      </c>
      <c r="I346" s="203" t="str">
        <f>IF(Acompanhamento4[[#This Row],[ID]]="","",VLOOKUP(Acompanhamento4[[#This Row],[ID]],Plano[],17,FALSE))</f>
        <v/>
      </c>
      <c r="J346" s="204" t="str">
        <f>IF(Acompanhamento4[[#This Row],[ID]]="","",VLOOKUP(Acompanhamento4[[#This Row],[ID]],Plano[],18,FALSE))</f>
        <v/>
      </c>
      <c r="K346" s="231"/>
      <c r="L346" s="238"/>
      <c r="M346" s="236"/>
      <c r="N346" s="240" t="str">
        <f>IF(Acompanhamento4[[#This Row],[ID]]="","",VLOOKUP(Acompanhamento4[[#This Row],[ID]],Plano[],19,FALSE))</f>
        <v/>
      </c>
      <c r="O346" s="241"/>
      <c r="P346" s="241"/>
      <c r="Q346" s="242"/>
      <c r="R346" s="203"/>
      <c r="S346" s="203"/>
      <c r="T346" s="203"/>
      <c r="U346" s="243"/>
      <c r="V346" s="244"/>
    </row>
    <row r="347" spans="1:22" s="207" customFormat="1" ht="15" x14ac:dyDescent="0.2">
      <c r="A347" s="200">
        <v>331</v>
      </c>
      <c r="B347" s="201"/>
      <c r="C347" s="202" t="str">
        <f>IF(Acompanhamento4[[#This Row],[ID]]="","",VLOOKUP(Acompanhamento4[[#This Row],[ID]],Plano[],2,FALSE))</f>
        <v/>
      </c>
      <c r="D347" s="202" t="str">
        <f>IF(Acompanhamento4[[#This Row],[ID]]="","",VLOOKUP(Acompanhamento4[[#This Row],[ID]],Plano[],3,FALSE))</f>
        <v/>
      </c>
      <c r="E347" s="202" t="str">
        <f>IF(Acompanhamento4[[#This Row],[ID]]="","",VLOOKUP(Acompanhamento4[[#This Row],[ID]],Plano[],7,FALSE))</f>
        <v/>
      </c>
      <c r="F347" s="203" t="str">
        <f>IF(Acompanhamento4[[#This Row],[ID]]="","",VLOOKUP(Acompanhamento4[[#This Row],[ID]],Plano[],14,FALSE))</f>
        <v/>
      </c>
      <c r="G347" s="203" t="str">
        <f>IF(Acompanhamento4[[#This Row],[ID]]="","",VLOOKUP(Acompanhamento4[[#This Row],[ID]],Plano[],15,FALSE))</f>
        <v/>
      </c>
      <c r="H347" s="203" t="str">
        <f>IF(Acompanhamento4[[#This Row],[ID]]="","",VLOOKUP(Acompanhamento4[[#This Row],[ID]],Plano[],16,FALSE))</f>
        <v/>
      </c>
      <c r="I347" s="203" t="str">
        <f>IF(Acompanhamento4[[#This Row],[ID]]="","",VLOOKUP(Acompanhamento4[[#This Row],[ID]],Plano[],17,FALSE))</f>
        <v/>
      </c>
      <c r="J347" s="204" t="str">
        <f>IF(Acompanhamento4[[#This Row],[ID]]="","",VLOOKUP(Acompanhamento4[[#This Row],[ID]],Plano[],18,FALSE))</f>
        <v/>
      </c>
      <c r="K347" s="231"/>
      <c r="L347" s="238"/>
      <c r="M347" s="236"/>
      <c r="N347" s="240" t="str">
        <f>IF(Acompanhamento4[[#This Row],[ID]]="","",VLOOKUP(Acompanhamento4[[#This Row],[ID]],Plano[],19,FALSE))</f>
        <v/>
      </c>
      <c r="O347" s="241"/>
      <c r="P347" s="241"/>
      <c r="Q347" s="242"/>
      <c r="R347" s="203"/>
      <c r="S347" s="203"/>
      <c r="T347" s="203"/>
      <c r="U347" s="243"/>
      <c r="V347" s="244"/>
    </row>
    <row r="348" spans="1:22" s="207" customFormat="1" ht="15" x14ac:dyDescent="0.2">
      <c r="A348" s="205">
        <v>332</v>
      </c>
      <c r="B348" s="201"/>
      <c r="C348" s="202" t="str">
        <f>IF(Acompanhamento4[[#This Row],[ID]]="","",VLOOKUP(Acompanhamento4[[#This Row],[ID]],Plano[],2,FALSE))</f>
        <v/>
      </c>
      <c r="D348" s="202" t="str">
        <f>IF(Acompanhamento4[[#This Row],[ID]]="","",VLOOKUP(Acompanhamento4[[#This Row],[ID]],Plano[],3,FALSE))</f>
        <v/>
      </c>
      <c r="E348" s="202" t="str">
        <f>IF(Acompanhamento4[[#This Row],[ID]]="","",VLOOKUP(Acompanhamento4[[#This Row],[ID]],Plano[],7,FALSE))</f>
        <v/>
      </c>
      <c r="F348" s="203" t="str">
        <f>IF(Acompanhamento4[[#This Row],[ID]]="","",VLOOKUP(Acompanhamento4[[#This Row],[ID]],Plano[],14,FALSE))</f>
        <v/>
      </c>
      <c r="G348" s="203" t="str">
        <f>IF(Acompanhamento4[[#This Row],[ID]]="","",VLOOKUP(Acompanhamento4[[#This Row],[ID]],Plano[],15,FALSE))</f>
        <v/>
      </c>
      <c r="H348" s="203" t="str">
        <f>IF(Acompanhamento4[[#This Row],[ID]]="","",VLOOKUP(Acompanhamento4[[#This Row],[ID]],Plano[],16,FALSE))</f>
        <v/>
      </c>
      <c r="I348" s="203" t="str">
        <f>IF(Acompanhamento4[[#This Row],[ID]]="","",VLOOKUP(Acompanhamento4[[#This Row],[ID]],Plano[],17,FALSE))</f>
        <v/>
      </c>
      <c r="J348" s="204" t="str">
        <f>IF(Acompanhamento4[[#This Row],[ID]]="","",VLOOKUP(Acompanhamento4[[#This Row],[ID]],Plano[],18,FALSE))</f>
        <v/>
      </c>
      <c r="K348" s="231"/>
      <c r="L348" s="238"/>
      <c r="M348" s="236"/>
      <c r="N348" s="240" t="str">
        <f>IF(Acompanhamento4[[#This Row],[ID]]="","",VLOOKUP(Acompanhamento4[[#This Row],[ID]],Plano[],19,FALSE))</f>
        <v/>
      </c>
      <c r="O348" s="241"/>
      <c r="P348" s="241"/>
      <c r="Q348" s="242"/>
      <c r="R348" s="203"/>
      <c r="S348" s="203"/>
      <c r="T348" s="203"/>
      <c r="U348" s="243"/>
      <c r="V348" s="244"/>
    </row>
    <row r="349" spans="1:22" s="207" customFormat="1" ht="15" x14ac:dyDescent="0.2">
      <c r="A349" s="200">
        <v>333</v>
      </c>
      <c r="B349" s="201"/>
      <c r="C349" s="202" t="str">
        <f>IF(Acompanhamento4[[#This Row],[ID]]="","",VLOOKUP(Acompanhamento4[[#This Row],[ID]],Plano[],2,FALSE))</f>
        <v/>
      </c>
      <c r="D349" s="202" t="str">
        <f>IF(Acompanhamento4[[#This Row],[ID]]="","",VLOOKUP(Acompanhamento4[[#This Row],[ID]],Plano[],3,FALSE))</f>
        <v/>
      </c>
      <c r="E349" s="202" t="str">
        <f>IF(Acompanhamento4[[#This Row],[ID]]="","",VLOOKUP(Acompanhamento4[[#This Row],[ID]],Plano[],7,FALSE))</f>
        <v/>
      </c>
      <c r="F349" s="203" t="str">
        <f>IF(Acompanhamento4[[#This Row],[ID]]="","",VLOOKUP(Acompanhamento4[[#This Row],[ID]],Plano[],14,FALSE))</f>
        <v/>
      </c>
      <c r="G349" s="203" t="str">
        <f>IF(Acompanhamento4[[#This Row],[ID]]="","",VLOOKUP(Acompanhamento4[[#This Row],[ID]],Plano[],15,FALSE))</f>
        <v/>
      </c>
      <c r="H349" s="203" t="str">
        <f>IF(Acompanhamento4[[#This Row],[ID]]="","",VLOOKUP(Acompanhamento4[[#This Row],[ID]],Plano[],16,FALSE))</f>
        <v/>
      </c>
      <c r="I349" s="203" t="str">
        <f>IF(Acompanhamento4[[#This Row],[ID]]="","",VLOOKUP(Acompanhamento4[[#This Row],[ID]],Plano[],17,FALSE))</f>
        <v/>
      </c>
      <c r="J349" s="204" t="str">
        <f>IF(Acompanhamento4[[#This Row],[ID]]="","",VLOOKUP(Acompanhamento4[[#This Row],[ID]],Plano[],18,FALSE))</f>
        <v/>
      </c>
      <c r="K349" s="231"/>
      <c r="L349" s="238"/>
      <c r="M349" s="236"/>
      <c r="N349" s="240" t="str">
        <f>IF(Acompanhamento4[[#This Row],[ID]]="","",VLOOKUP(Acompanhamento4[[#This Row],[ID]],Plano[],19,FALSE))</f>
        <v/>
      </c>
      <c r="O349" s="241"/>
      <c r="P349" s="241"/>
      <c r="Q349" s="242"/>
      <c r="R349" s="203"/>
      <c r="S349" s="203"/>
      <c r="T349" s="203"/>
      <c r="U349" s="243"/>
      <c r="V349" s="244"/>
    </row>
    <row r="350" spans="1:22" s="207" customFormat="1" ht="15" x14ac:dyDescent="0.2">
      <c r="A350" s="205">
        <v>334</v>
      </c>
      <c r="B350" s="201"/>
      <c r="C350" s="202" t="str">
        <f>IF(Acompanhamento4[[#This Row],[ID]]="","",VLOOKUP(Acompanhamento4[[#This Row],[ID]],Plano[],2,FALSE))</f>
        <v/>
      </c>
      <c r="D350" s="202" t="str">
        <f>IF(Acompanhamento4[[#This Row],[ID]]="","",VLOOKUP(Acompanhamento4[[#This Row],[ID]],Plano[],3,FALSE))</f>
        <v/>
      </c>
      <c r="E350" s="202" t="str">
        <f>IF(Acompanhamento4[[#This Row],[ID]]="","",VLOOKUP(Acompanhamento4[[#This Row],[ID]],Plano[],7,FALSE))</f>
        <v/>
      </c>
      <c r="F350" s="203" t="str">
        <f>IF(Acompanhamento4[[#This Row],[ID]]="","",VLOOKUP(Acompanhamento4[[#This Row],[ID]],Plano[],14,FALSE))</f>
        <v/>
      </c>
      <c r="G350" s="203" t="str">
        <f>IF(Acompanhamento4[[#This Row],[ID]]="","",VLOOKUP(Acompanhamento4[[#This Row],[ID]],Plano[],15,FALSE))</f>
        <v/>
      </c>
      <c r="H350" s="203" t="str">
        <f>IF(Acompanhamento4[[#This Row],[ID]]="","",VLOOKUP(Acompanhamento4[[#This Row],[ID]],Plano[],16,FALSE))</f>
        <v/>
      </c>
      <c r="I350" s="203" t="str">
        <f>IF(Acompanhamento4[[#This Row],[ID]]="","",VLOOKUP(Acompanhamento4[[#This Row],[ID]],Plano[],17,FALSE))</f>
        <v/>
      </c>
      <c r="J350" s="204" t="str">
        <f>IF(Acompanhamento4[[#This Row],[ID]]="","",VLOOKUP(Acompanhamento4[[#This Row],[ID]],Plano[],18,FALSE))</f>
        <v/>
      </c>
      <c r="K350" s="231"/>
      <c r="L350" s="238"/>
      <c r="M350" s="236"/>
      <c r="N350" s="240" t="str">
        <f>IF(Acompanhamento4[[#This Row],[ID]]="","",VLOOKUP(Acompanhamento4[[#This Row],[ID]],Plano[],19,FALSE))</f>
        <v/>
      </c>
      <c r="O350" s="241"/>
      <c r="P350" s="241"/>
      <c r="Q350" s="242"/>
      <c r="R350" s="203"/>
      <c r="S350" s="203"/>
      <c r="T350" s="203"/>
      <c r="U350" s="243"/>
      <c r="V350" s="244"/>
    </row>
    <row r="351" spans="1:22" s="207" customFormat="1" ht="15" x14ac:dyDescent="0.2">
      <c r="A351" s="200">
        <v>335</v>
      </c>
      <c r="B351" s="201"/>
      <c r="C351" s="202" t="str">
        <f>IF(Acompanhamento4[[#This Row],[ID]]="","",VLOOKUP(Acompanhamento4[[#This Row],[ID]],Plano[],2,FALSE))</f>
        <v/>
      </c>
      <c r="D351" s="202" t="str">
        <f>IF(Acompanhamento4[[#This Row],[ID]]="","",VLOOKUP(Acompanhamento4[[#This Row],[ID]],Plano[],3,FALSE))</f>
        <v/>
      </c>
      <c r="E351" s="202" t="str">
        <f>IF(Acompanhamento4[[#This Row],[ID]]="","",VLOOKUP(Acompanhamento4[[#This Row],[ID]],Plano[],7,FALSE))</f>
        <v/>
      </c>
      <c r="F351" s="203" t="str">
        <f>IF(Acompanhamento4[[#This Row],[ID]]="","",VLOOKUP(Acompanhamento4[[#This Row],[ID]],Plano[],14,FALSE))</f>
        <v/>
      </c>
      <c r="G351" s="203" t="str">
        <f>IF(Acompanhamento4[[#This Row],[ID]]="","",VLOOKUP(Acompanhamento4[[#This Row],[ID]],Plano[],15,FALSE))</f>
        <v/>
      </c>
      <c r="H351" s="203" t="str">
        <f>IF(Acompanhamento4[[#This Row],[ID]]="","",VLOOKUP(Acompanhamento4[[#This Row],[ID]],Plano[],16,FALSE))</f>
        <v/>
      </c>
      <c r="I351" s="203" t="str">
        <f>IF(Acompanhamento4[[#This Row],[ID]]="","",VLOOKUP(Acompanhamento4[[#This Row],[ID]],Plano[],17,FALSE))</f>
        <v/>
      </c>
      <c r="J351" s="204" t="str">
        <f>IF(Acompanhamento4[[#This Row],[ID]]="","",VLOOKUP(Acompanhamento4[[#This Row],[ID]],Plano[],18,FALSE))</f>
        <v/>
      </c>
      <c r="K351" s="231"/>
      <c r="L351" s="238"/>
      <c r="M351" s="236"/>
      <c r="N351" s="240" t="str">
        <f>IF(Acompanhamento4[[#This Row],[ID]]="","",VLOOKUP(Acompanhamento4[[#This Row],[ID]],Plano[],19,FALSE))</f>
        <v/>
      </c>
      <c r="O351" s="241"/>
      <c r="P351" s="241"/>
      <c r="Q351" s="242"/>
      <c r="R351" s="203"/>
      <c r="S351" s="203"/>
      <c r="T351" s="203"/>
      <c r="U351" s="243"/>
      <c r="V351" s="244"/>
    </row>
    <row r="352" spans="1:22" s="207" customFormat="1" ht="15" x14ac:dyDescent="0.2">
      <c r="A352" s="205">
        <v>336</v>
      </c>
      <c r="B352" s="201"/>
      <c r="C352" s="202" t="str">
        <f>IF(Acompanhamento4[[#This Row],[ID]]="","",VLOOKUP(Acompanhamento4[[#This Row],[ID]],Plano[],2,FALSE))</f>
        <v/>
      </c>
      <c r="D352" s="202" t="str">
        <f>IF(Acompanhamento4[[#This Row],[ID]]="","",VLOOKUP(Acompanhamento4[[#This Row],[ID]],Plano[],3,FALSE))</f>
        <v/>
      </c>
      <c r="E352" s="202" t="str">
        <f>IF(Acompanhamento4[[#This Row],[ID]]="","",VLOOKUP(Acompanhamento4[[#This Row],[ID]],Plano[],7,FALSE))</f>
        <v/>
      </c>
      <c r="F352" s="203" t="str">
        <f>IF(Acompanhamento4[[#This Row],[ID]]="","",VLOOKUP(Acompanhamento4[[#This Row],[ID]],Plano[],14,FALSE))</f>
        <v/>
      </c>
      <c r="G352" s="203" t="str">
        <f>IF(Acompanhamento4[[#This Row],[ID]]="","",VLOOKUP(Acompanhamento4[[#This Row],[ID]],Plano[],15,FALSE))</f>
        <v/>
      </c>
      <c r="H352" s="203" t="str">
        <f>IF(Acompanhamento4[[#This Row],[ID]]="","",VLOOKUP(Acompanhamento4[[#This Row],[ID]],Plano[],16,FALSE))</f>
        <v/>
      </c>
      <c r="I352" s="203" t="str">
        <f>IF(Acompanhamento4[[#This Row],[ID]]="","",VLOOKUP(Acompanhamento4[[#This Row],[ID]],Plano[],17,FALSE))</f>
        <v/>
      </c>
      <c r="J352" s="204" t="str">
        <f>IF(Acompanhamento4[[#This Row],[ID]]="","",VLOOKUP(Acompanhamento4[[#This Row],[ID]],Plano[],18,FALSE))</f>
        <v/>
      </c>
      <c r="K352" s="231"/>
      <c r="L352" s="238"/>
      <c r="M352" s="236"/>
      <c r="N352" s="240" t="str">
        <f>IF(Acompanhamento4[[#This Row],[ID]]="","",VLOOKUP(Acompanhamento4[[#This Row],[ID]],Plano[],19,FALSE))</f>
        <v/>
      </c>
      <c r="O352" s="241"/>
      <c r="P352" s="241"/>
      <c r="Q352" s="242"/>
      <c r="R352" s="203"/>
      <c r="S352" s="203"/>
      <c r="T352" s="203"/>
      <c r="U352" s="243"/>
      <c r="V352" s="244"/>
    </row>
    <row r="353" spans="1:22" s="207" customFormat="1" ht="15" x14ac:dyDescent="0.2">
      <c r="A353" s="200">
        <v>337</v>
      </c>
      <c r="B353" s="201"/>
      <c r="C353" s="202" t="str">
        <f>IF(Acompanhamento4[[#This Row],[ID]]="","",VLOOKUP(Acompanhamento4[[#This Row],[ID]],Plano[],2,FALSE))</f>
        <v/>
      </c>
      <c r="D353" s="202" t="str">
        <f>IF(Acompanhamento4[[#This Row],[ID]]="","",VLOOKUP(Acompanhamento4[[#This Row],[ID]],Plano[],3,FALSE))</f>
        <v/>
      </c>
      <c r="E353" s="202" t="str">
        <f>IF(Acompanhamento4[[#This Row],[ID]]="","",VLOOKUP(Acompanhamento4[[#This Row],[ID]],Plano[],7,FALSE))</f>
        <v/>
      </c>
      <c r="F353" s="203" t="str">
        <f>IF(Acompanhamento4[[#This Row],[ID]]="","",VLOOKUP(Acompanhamento4[[#This Row],[ID]],Plano[],14,FALSE))</f>
        <v/>
      </c>
      <c r="G353" s="203" t="str">
        <f>IF(Acompanhamento4[[#This Row],[ID]]="","",VLOOKUP(Acompanhamento4[[#This Row],[ID]],Plano[],15,FALSE))</f>
        <v/>
      </c>
      <c r="H353" s="203" t="str">
        <f>IF(Acompanhamento4[[#This Row],[ID]]="","",VLOOKUP(Acompanhamento4[[#This Row],[ID]],Plano[],16,FALSE))</f>
        <v/>
      </c>
      <c r="I353" s="203" t="str">
        <f>IF(Acompanhamento4[[#This Row],[ID]]="","",VLOOKUP(Acompanhamento4[[#This Row],[ID]],Plano[],17,FALSE))</f>
        <v/>
      </c>
      <c r="J353" s="204" t="str">
        <f>IF(Acompanhamento4[[#This Row],[ID]]="","",VLOOKUP(Acompanhamento4[[#This Row],[ID]],Plano[],18,FALSE))</f>
        <v/>
      </c>
      <c r="K353" s="231"/>
      <c r="L353" s="238"/>
      <c r="M353" s="236"/>
      <c r="N353" s="240" t="str">
        <f>IF(Acompanhamento4[[#This Row],[ID]]="","",VLOOKUP(Acompanhamento4[[#This Row],[ID]],Plano[],19,FALSE))</f>
        <v/>
      </c>
      <c r="O353" s="241"/>
      <c r="P353" s="241"/>
      <c r="Q353" s="242"/>
      <c r="R353" s="203"/>
      <c r="S353" s="203"/>
      <c r="T353" s="203"/>
      <c r="U353" s="243"/>
      <c r="V353" s="244"/>
    </row>
    <row r="354" spans="1:22" s="207" customFormat="1" ht="15" x14ac:dyDescent="0.2">
      <c r="A354" s="205">
        <v>338</v>
      </c>
      <c r="B354" s="201"/>
      <c r="C354" s="202" t="str">
        <f>IF(Acompanhamento4[[#This Row],[ID]]="","",VLOOKUP(Acompanhamento4[[#This Row],[ID]],Plano[],2,FALSE))</f>
        <v/>
      </c>
      <c r="D354" s="202" t="str">
        <f>IF(Acompanhamento4[[#This Row],[ID]]="","",VLOOKUP(Acompanhamento4[[#This Row],[ID]],Plano[],3,FALSE))</f>
        <v/>
      </c>
      <c r="E354" s="202" t="str">
        <f>IF(Acompanhamento4[[#This Row],[ID]]="","",VLOOKUP(Acompanhamento4[[#This Row],[ID]],Plano[],7,FALSE))</f>
        <v/>
      </c>
      <c r="F354" s="203" t="str">
        <f>IF(Acompanhamento4[[#This Row],[ID]]="","",VLOOKUP(Acompanhamento4[[#This Row],[ID]],Plano[],14,FALSE))</f>
        <v/>
      </c>
      <c r="G354" s="203" t="str">
        <f>IF(Acompanhamento4[[#This Row],[ID]]="","",VLOOKUP(Acompanhamento4[[#This Row],[ID]],Plano[],15,FALSE))</f>
        <v/>
      </c>
      <c r="H354" s="203" t="str">
        <f>IF(Acompanhamento4[[#This Row],[ID]]="","",VLOOKUP(Acompanhamento4[[#This Row],[ID]],Plano[],16,FALSE))</f>
        <v/>
      </c>
      <c r="I354" s="203" t="str">
        <f>IF(Acompanhamento4[[#This Row],[ID]]="","",VLOOKUP(Acompanhamento4[[#This Row],[ID]],Plano[],17,FALSE))</f>
        <v/>
      </c>
      <c r="J354" s="204" t="str">
        <f>IF(Acompanhamento4[[#This Row],[ID]]="","",VLOOKUP(Acompanhamento4[[#This Row],[ID]],Plano[],18,FALSE))</f>
        <v/>
      </c>
      <c r="K354" s="231"/>
      <c r="L354" s="238"/>
      <c r="M354" s="236"/>
      <c r="N354" s="240" t="str">
        <f>IF(Acompanhamento4[[#This Row],[ID]]="","",VLOOKUP(Acompanhamento4[[#This Row],[ID]],Plano[],19,FALSE))</f>
        <v/>
      </c>
      <c r="O354" s="241"/>
      <c r="P354" s="241"/>
      <c r="Q354" s="242"/>
      <c r="R354" s="203"/>
      <c r="S354" s="203"/>
      <c r="T354" s="203"/>
      <c r="U354" s="243"/>
      <c r="V354" s="244"/>
    </row>
    <row r="355" spans="1:22" s="207" customFormat="1" ht="15" x14ac:dyDescent="0.2">
      <c r="A355" s="200">
        <v>339</v>
      </c>
      <c r="B355" s="201"/>
      <c r="C355" s="202" t="str">
        <f>IF(Acompanhamento4[[#This Row],[ID]]="","",VLOOKUP(Acompanhamento4[[#This Row],[ID]],Plano[],2,FALSE))</f>
        <v/>
      </c>
      <c r="D355" s="202" t="str">
        <f>IF(Acompanhamento4[[#This Row],[ID]]="","",VLOOKUP(Acompanhamento4[[#This Row],[ID]],Plano[],3,FALSE))</f>
        <v/>
      </c>
      <c r="E355" s="202" t="str">
        <f>IF(Acompanhamento4[[#This Row],[ID]]="","",VLOOKUP(Acompanhamento4[[#This Row],[ID]],Plano[],7,FALSE))</f>
        <v/>
      </c>
      <c r="F355" s="203" t="str">
        <f>IF(Acompanhamento4[[#This Row],[ID]]="","",VLOOKUP(Acompanhamento4[[#This Row],[ID]],Plano[],14,FALSE))</f>
        <v/>
      </c>
      <c r="G355" s="203" t="str">
        <f>IF(Acompanhamento4[[#This Row],[ID]]="","",VLOOKUP(Acompanhamento4[[#This Row],[ID]],Plano[],15,FALSE))</f>
        <v/>
      </c>
      <c r="H355" s="203" t="str">
        <f>IF(Acompanhamento4[[#This Row],[ID]]="","",VLOOKUP(Acompanhamento4[[#This Row],[ID]],Plano[],16,FALSE))</f>
        <v/>
      </c>
      <c r="I355" s="203" t="str">
        <f>IF(Acompanhamento4[[#This Row],[ID]]="","",VLOOKUP(Acompanhamento4[[#This Row],[ID]],Plano[],17,FALSE))</f>
        <v/>
      </c>
      <c r="J355" s="204" t="str">
        <f>IF(Acompanhamento4[[#This Row],[ID]]="","",VLOOKUP(Acompanhamento4[[#This Row],[ID]],Plano[],18,FALSE))</f>
        <v/>
      </c>
      <c r="K355" s="231"/>
      <c r="L355" s="238"/>
      <c r="M355" s="236"/>
      <c r="N355" s="240" t="str">
        <f>IF(Acompanhamento4[[#This Row],[ID]]="","",VLOOKUP(Acompanhamento4[[#This Row],[ID]],Plano[],19,FALSE))</f>
        <v/>
      </c>
      <c r="O355" s="241"/>
      <c r="P355" s="241"/>
      <c r="Q355" s="242"/>
      <c r="R355" s="203"/>
      <c r="S355" s="203"/>
      <c r="T355" s="203"/>
      <c r="U355" s="243"/>
      <c r="V355" s="244"/>
    </row>
    <row r="356" spans="1:22" s="207" customFormat="1" ht="15" x14ac:dyDescent="0.2">
      <c r="A356" s="205">
        <v>340</v>
      </c>
      <c r="B356" s="201"/>
      <c r="C356" s="202" t="str">
        <f>IF(Acompanhamento4[[#This Row],[ID]]="","",VLOOKUP(Acompanhamento4[[#This Row],[ID]],Plano[],2,FALSE))</f>
        <v/>
      </c>
      <c r="D356" s="202" t="str">
        <f>IF(Acompanhamento4[[#This Row],[ID]]="","",VLOOKUP(Acompanhamento4[[#This Row],[ID]],Plano[],3,FALSE))</f>
        <v/>
      </c>
      <c r="E356" s="202" t="str">
        <f>IF(Acompanhamento4[[#This Row],[ID]]="","",VLOOKUP(Acompanhamento4[[#This Row],[ID]],Plano[],7,FALSE))</f>
        <v/>
      </c>
      <c r="F356" s="203" t="str">
        <f>IF(Acompanhamento4[[#This Row],[ID]]="","",VLOOKUP(Acompanhamento4[[#This Row],[ID]],Plano[],14,FALSE))</f>
        <v/>
      </c>
      <c r="G356" s="203" t="str">
        <f>IF(Acompanhamento4[[#This Row],[ID]]="","",VLOOKUP(Acompanhamento4[[#This Row],[ID]],Plano[],15,FALSE))</f>
        <v/>
      </c>
      <c r="H356" s="203" t="str">
        <f>IF(Acompanhamento4[[#This Row],[ID]]="","",VLOOKUP(Acompanhamento4[[#This Row],[ID]],Plano[],16,FALSE))</f>
        <v/>
      </c>
      <c r="I356" s="203" t="str">
        <f>IF(Acompanhamento4[[#This Row],[ID]]="","",VLOOKUP(Acompanhamento4[[#This Row],[ID]],Plano[],17,FALSE))</f>
        <v/>
      </c>
      <c r="J356" s="204" t="str">
        <f>IF(Acompanhamento4[[#This Row],[ID]]="","",VLOOKUP(Acompanhamento4[[#This Row],[ID]],Plano[],18,FALSE))</f>
        <v/>
      </c>
      <c r="K356" s="231"/>
      <c r="L356" s="238"/>
      <c r="M356" s="236"/>
      <c r="N356" s="240" t="str">
        <f>IF(Acompanhamento4[[#This Row],[ID]]="","",VLOOKUP(Acompanhamento4[[#This Row],[ID]],Plano[],19,FALSE))</f>
        <v/>
      </c>
      <c r="O356" s="241"/>
      <c r="P356" s="241"/>
      <c r="Q356" s="242"/>
      <c r="R356" s="203"/>
      <c r="S356" s="203"/>
      <c r="T356" s="203"/>
      <c r="U356" s="243"/>
      <c r="V356" s="244"/>
    </row>
    <row r="357" spans="1:22" s="207" customFormat="1" ht="15" x14ac:dyDescent="0.2">
      <c r="A357" s="200">
        <v>341</v>
      </c>
      <c r="B357" s="201"/>
      <c r="C357" s="202" t="str">
        <f>IF(Acompanhamento4[[#This Row],[ID]]="","",VLOOKUP(Acompanhamento4[[#This Row],[ID]],Plano[],2,FALSE))</f>
        <v/>
      </c>
      <c r="D357" s="202" t="str">
        <f>IF(Acompanhamento4[[#This Row],[ID]]="","",VLOOKUP(Acompanhamento4[[#This Row],[ID]],Plano[],3,FALSE))</f>
        <v/>
      </c>
      <c r="E357" s="202" t="str">
        <f>IF(Acompanhamento4[[#This Row],[ID]]="","",VLOOKUP(Acompanhamento4[[#This Row],[ID]],Plano[],7,FALSE))</f>
        <v/>
      </c>
      <c r="F357" s="203" t="str">
        <f>IF(Acompanhamento4[[#This Row],[ID]]="","",VLOOKUP(Acompanhamento4[[#This Row],[ID]],Plano[],14,FALSE))</f>
        <v/>
      </c>
      <c r="G357" s="203" t="str">
        <f>IF(Acompanhamento4[[#This Row],[ID]]="","",VLOOKUP(Acompanhamento4[[#This Row],[ID]],Plano[],15,FALSE))</f>
        <v/>
      </c>
      <c r="H357" s="203" t="str">
        <f>IF(Acompanhamento4[[#This Row],[ID]]="","",VLOOKUP(Acompanhamento4[[#This Row],[ID]],Plano[],16,FALSE))</f>
        <v/>
      </c>
      <c r="I357" s="203" t="str">
        <f>IF(Acompanhamento4[[#This Row],[ID]]="","",VLOOKUP(Acompanhamento4[[#This Row],[ID]],Plano[],17,FALSE))</f>
        <v/>
      </c>
      <c r="J357" s="204" t="str">
        <f>IF(Acompanhamento4[[#This Row],[ID]]="","",VLOOKUP(Acompanhamento4[[#This Row],[ID]],Plano[],18,FALSE))</f>
        <v/>
      </c>
      <c r="K357" s="231"/>
      <c r="L357" s="238"/>
      <c r="M357" s="236"/>
      <c r="N357" s="240" t="str">
        <f>IF(Acompanhamento4[[#This Row],[ID]]="","",VLOOKUP(Acompanhamento4[[#This Row],[ID]],Plano[],19,FALSE))</f>
        <v/>
      </c>
      <c r="O357" s="241"/>
      <c r="P357" s="241"/>
      <c r="Q357" s="242"/>
      <c r="R357" s="203"/>
      <c r="S357" s="203"/>
      <c r="T357" s="203"/>
      <c r="U357" s="243"/>
      <c r="V357" s="244"/>
    </row>
    <row r="358" spans="1:22" s="207" customFormat="1" ht="15" x14ac:dyDescent="0.2">
      <c r="A358" s="205">
        <v>342</v>
      </c>
      <c r="B358" s="201"/>
      <c r="C358" s="202" t="str">
        <f>IF(Acompanhamento4[[#This Row],[ID]]="","",VLOOKUP(Acompanhamento4[[#This Row],[ID]],Plano[],2,FALSE))</f>
        <v/>
      </c>
      <c r="D358" s="202" t="str">
        <f>IF(Acompanhamento4[[#This Row],[ID]]="","",VLOOKUP(Acompanhamento4[[#This Row],[ID]],Plano[],3,FALSE))</f>
        <v/>
      </c>
      <c r="E358" s="202" t="str">
        <f>IF(Acompanhamento4[[#This Row],[ID]]="","",VLOOKUP(Acompanhamento4[[#This Row],[ID]],Plano[],7,FALSE))</f>
        <v/>
      </c>
      <c r="F358" s="203" t="str">
        <f>IF(Acompanhamento4[[#This Row],[ID]]="","",VLOOKUP(Acompanhamento4[[#This Row],[ID]],Plano[],14,FALSE))</f>
        <v/>
      </c>
      <c r="G358" s="203" t="str">
        <f>IF(Acompanhamento4[[#This Row],[ID]]="","",VLOOKUP(Acompanhamento4[[#This Row],[ID]],Plano[],15,FALSE))</f>
        <v/>
      </c>
      <c r="H358" s="203" t="str">
        <f>IF(Acompanhamento4[[#This Row],[ID]]="","",VLOOKUP(Acompanhamento4[[#This Row],[ID]],Plano[],16,FALSE))</f>
        <v/>
      </c>
      <c r="I358" s="203" t="str">
        <f>IF(Acompanhamento4[[#This Row],[ID]]="","",VLOOKUP(Acompanhamento4[[#This Row],[ID]],Plano[],17,FALSE))</f>
        <v/>
      </c>
      <c r="J358" s="204" t="str">
        <f>IF(Acompanhamento4[[#This Row],[ID]]="","",VLOOKUP(Acompanhamento4[[#This Row],[ID]],Plano[],18,FALSE))</f>
        <v/>
      </c>
      <c r="K358" s="231"/>
      <c r="L358" s="238"/>
      <c r="M358" s="236"/>
      <c r="N358" s="240" t="str">
        <f>IF(Acompanhamento4[[#This Row],[ID]]="","",VLOOKUP(Acompanhamento4[[#This Row],[ID]],Plano[],19,FALSE))</f>
        <v/>
      </c>
      <c r="O358" s="241"/>
      <c r="P358" s="241"/>
      <c r="Q358" s="242"/>
      <c r="R358" s="203"/>
      <c r="S358" s="203"/>
      <c r="T358" s="203"/>
      <c r="U358" s="243"/>
      <c r="V358" s="244"/>
    </row>
    <row r="359" spans="1:22" s="207" customFormat="1" ht="15" x14ac:dyDescent="0.2">
      <c r="A359" s="200">
        <v>343</v>
      </c>
      <c r="B359" s="201"/>
      <c r="C359" s="202" t="str">
        <f>IF(Acompanhamento4[[#This Row],[ID]]="","",VLOOKUP(Acompanhamento4[[#This Row],[ID]],Plano[],2,FALSE))</f>
        <v/>
      </c>
      <c r="D359" s="202" t="str">
        <f>IF(Acompanhamento4[[#This Row],[ID]]="","",VLOOKUP(Acompanhamento4[[#This Row],[ID]],Plano[],3,FALSE))</f>
        <v/>
      </c>
      <c r="E359" s="202" t="str">
        <f>IF(Acompanhamento4[[#This Row],[ID]]="","",VLOOKUP(Acompanhamento4[[#This Row],[ID]],Plano[],7,FALSE))</f>
        <v/>
      </c>
      <c r="F359" s="203" t="str">
        <f>IF(Acompanhamento4[[#This Row],[ID]]="","",VLOOKUP(Acompanhamento4[[#This Row],[ID]],Plano[],14,FALSE))</f>
        <v/>
      </c>
      <c r="G359" s="203" t="str">
        <f>IF(Acompanhamento4[[#This Row],[ID]]="","",VLOOKUP(Acompanhamento4[[#This Row],[ID]],Plano[],15,FALSE))</f>
        <v/>
      </c>
      <c r="H359" s="203" t="str">
        <f>IF(Acompanhamento4[[#This Row],[ID]]="","",VLOOKUP(Acompanhamento4[[#This Row],[ID]],Plano[],16,FALSE))</f>
        <v/>
      </c>
      <c r="I359" s="203" t="str">
        <f>IF(Acompanhamento4[[#This Row],[ID]]="","",VLOOKUP(Acompanhamento4[[#This Row],[ID]],Plano[],17,FALSE))</f>
        <v/>
      </c>
      <c r="J359" s="204" t="str">
        <f>IF(Acompanhamento4[[#This Row],[ID]]="","",VLOOKUP(Acompanhamento4[[#This Row],[ID]],Plano[],18,FALSE))</f>
        <v/>
      </c>
      <c r="K359" s="231"/>
      <c r="L359" s="238"/>
      <c r="M359" s="236"/>
      <c r="N359" s="240" t="str">
        <f>IF(Acompanhamento4[[#This Row],[ID]]="","",VLOOKUP(Acompanhamento4[[#This Row],[ID]],Plano[],19,FALSE))</f>
        <v/>
      </c>
      <c r="O359" s="241"/>
      <c r="P359" s="241"/>
      <c r="Q359" s="242"/>
      <c r="R359" s="203"/>
      <c r="S359" s="203"/>
      <c r="T359" s="203"/>
      <c r="U359" s="243"/>
      <c r="V359" s="244"/>
    </row>
    <row r="360" spans="1:22" s="207" customFormat="1" ht="15" x14ac:dyDescent="0.2">
      <c r="A360" s="205">
        <v>344</v>
      </c>
      <c r="B360" s="201"/>
      <c r="C360" s="202" t="str">
        <f>IF(Acompanhamento4[[#This Row],[ID]]="","",VLOOKUP(Acompanhamento4[[#This Row],[ID]],Plano[],2,FALSE))</f>
        <v/>
      </c>
      <c r="D360" s="202" t="str">
        <f>IF(Acompanhamento4[[#This Row],[ID]]="","",VLOOKUP(Acompanhamento4[[#This Row],[ID]],Plano[],3,FALSE))</f>
        <v/>
      </c>
      <c r="E360" s="202" t="str">
        <f>IF(Acompanhamento4[[#This Row],[ID]]="","",VLOOKUP(Acompanhamento4[[#This Row],[ID]],Plano[],7,FALSE))</f>
        <v/>
      </c>
      <c r="F360" s="203" t="str">
        <f>IF(Acompanhamento4[[#This Row],[ID]]="","",VLOOKUP(Acompanhamento4[[#This Row],[ID]],Plano[],14,FALSE))</f>
        <v/>
      </c>
      <c r="G360" s="203" t="str">
        <f>IF(Acompanhamento4[[#This Row],[ID]]="","",VLOOKUP(Acompanhamento4[[#This Row],[ID]],Plano[],15,FALSE))</f>
        <v/>
      </c>
      <c r="H360" s="203" t="str">
        <f>IF(Acompanhamento4[[#This Row],[ID]]="","",VLOOKUP(Acompanhamento4[[#This Row],[ID]],Plano[],16,FALSE))</f>
        <v/>
      </c>
      <c r="I360" s="203" t="str">
        <f>IF(Acompanhamento4[[#This Row],[ID]]="","",VLOOKUP(Acompanhamento4[[#This Row],[ID]],Plano[],17,FALSE))</f>
        <v/>
      </c>
      <c r="J360" s="204" t="str">
        <f>IF(Acompanhamento4[[#This Row],[ID]]="","",VLOOKUP(Acompanhamento4[[#This Row],[ID]],Plano[],18,FALSE))</f>
        <v/>
      </c>
      <c r="K360" s="231"/>
      <c r="L360" s="238"/>
      <c r="M360" s="236"/>
      <c r="N360" s="240" t="str">
        <f>IF(Acompanhamento4[[#This Row],[ID]]="","",VLOOKUP(Acompanhamento4[[#This Row],[ID]],Plano[],19,FALSE))</f>
        <v/>
      </c>
      <c r="O360" s="241"/>
      <c r="P360" s="241"/>
      <c r="Q360" s="242"/>
      <c r="R360" s="203"/>
      <c r="S360" s="203"/>
      <c r="T360" s="203"/>
      <c r="U360" s="243"/>
      <c r="V360" s="244"/>
    </row>
    <row r="361" spans="1:22" s="207" customFormat="1" ht="15" x14ac:dyDescent="0.2">
      <c r="A361" s="200">
        <v>345</v>
      </c>
      <c r="B361" s="201"/>
      <c r="C361" s="202" t="str">
        <f>IF(Acompanhamento4[[#This Row],[ID]]="","",VLOOKUP(Acompanhamento4[[#This Row],[ID]],Plano[],2,FALSE))</f>
        <v/>
      </c>
      <c r="D361" s="202" t="str">
        <f>IF(Acompanhamento4[[#This Row],[ID]]="","",VLOOKUP(Acompanhamento4[[#This Row],[ID]],Plano[],3,FALSE))</f>
        <v/>
      </c>
      <c r="E361" s="202" t="str">
        <f>IF(Acompanhamento4[[#This Row],[ID]]="","",VLOOKUP(Acompanhamento4[[#This Row],[ID]],Plano[],7,FALSE))</f>
        <v/>
      </c>
      <c r="F361" s="203" t="str">
        <f>IF(Acompanhamento4[[#This Row],[ID]]="","",VLOOKUP(Acompanhamento4[[#This Row],[ID]],Plano[],14,FALSE))</f>
        <v/>
      </c>
      <c r="G361" s="203" t="str">
        <f>IF(Acompanhamento4[[#This Row],[ID]]="","",VLOOKUP(Acompanhamento4[[#This Row],[ID]],Plano[],15,FALSE))</f>
        <v/>
      </c>
      <c r="H361" s="203" t="str">
        <f>IF(Acompanhamento4[[#This Row],[ID]]="","",VLOOKUP(Acompanhamento4[[#This Row],[ID]],Plano[],16,FALSE))</f>
        <v/>
      </c>
      <c r="I361" s="203" t="str">
        <f>IF(Acompanhamento4[[#This Row],[ID]]="","",VLOOKUP(Acompanhamento4[[#This Row],[ID]],Plano[],17,FALSE))</f>
        <v/>
      </c>
      <c r="J361" s="204" t="str">
        <f>IF(Acompanhamento4[[#This Row],[ID]]="","",VLOOKUP(Acompanhamento4[[#This Row],[ID]],Plano[],18,FALSE))</f>
        <v/>
      </c>
      <c r="K361" s="231"/>
      <c r="L361" s="238"/>
      <c r="M361" s="236"/>
      <c r="N361" s="240" t="str">
        <f>IF(Acompanhamento4[[#This Row],[ID]]="","",VLOOKUP(Acompanhamento4[[#This Row],[ID]],Plano[],19,FALSE))</f>
        <v/>
      </c>
      <c r="O361" s="241"/>
      <c r="P361" s="241"/>
      <c r="Q361" s="242"/>
      <c r="R361" s="203"/>
      <c r="S361" s="203"/>
      <c r="T361" s="203"/>
      <c r="U361" s="243"/>
      <c r="V361" s="244"/>
    </row>
    <row r="362" spans="1:22" s="207" customFormat="1" ht="15" x14ac:dyDescent="0.2">
      <c r="A362" s="205">
        <v>346</v>
      </c>
      <c r="B362" s="201"/>
      <c r="C362" s="202" t="str">
        <f>IF(Acompanhamento4[[#This Row],[ID]]="","",VLOOKUP(Acompanhamento4[[#This Row],[ID]],Plano[],2,FALSE))</f>
        <v/>
      </c>
      <c r="D362" s="202" t="str">
        <f>IF(Acompanhamento4[[#This Row],[ID]]="","",VLOOKUP(Acompanhamento4[[#This Row],[ID]],Plano[],3,FALSE))</f>
        <v/>
      </c>
      <c r="E362" s="202" t="str">
        <f>IF(Acompanhamento4[[#This Row],[ID]]="","",VLOOKUP(Acompanhamento4[[#This Row],[ID]],Plano[],7,FALSE))</f>
        <v/>
      </c>
      <c r="F362" s="203" t="str">
        <f>IF(Acompanhamento4[[#This Row],[ID]]="","",VLOOKUP(Acompanhamento4[[#This Row],[ID]],Plano[],14,FALSE))</f>
        <v/>
      </c>
      <c r="G362" s="203" t="str">
        <f>IF(Acompanhamento4[[#This Row],[ID]]="","",VLOOKUP(Acompanhamento4[[#This Row],[ID]],Plano[],15,FALSE))</f>
        <v/>
      </c>
      <c r="H362" s="203" t="str">
        <f>IF(Acompanhamento4[[#This Row],[ID]]="","",VLOOKUP(Acompanhamento4[[#This Row],[ID]],Plano[],16,FALSE))</f>
        <v/>
      </c>
      <c r="I362" s="203" t="str">
        <f>IF(Acompanhamento4[[#This Row],[ID]]="","",VLOOKUP(Acompanhamento4[[#This Row],[ID]],Plano[],17,FALSE))</f>
        <v/>
      </c>
      <c r="J362" s="204" t="str">
        <f>IF(Acompanhamento4[[#This Row],[ID]]="","",VLOOKUP(Acompanhamento4[[#This Row],[ID]],Plano[],18,FALSE))</f>
        <v/>
      </c>
      <c r="K362" s="231"/>
      <c r="L362" s="238"/>
      <c r="M362" s="236"/>
      <c r="N362" s="240" t="str">
        <f>IF(Acompanhamento4[[#This Row],[ID]]="","",VLOOKUP(Acompanhamento4[[#This Row],[ID]],Plano[],19,FALSE))</f>
        <v/>
      </c>
      <c r="O362" s="241"/>
      <c r="P362" s="241"/>
      <c r="Q362" s="242"/>
      <c r="R362" s="203"/>
      <c r="S362" s="203"/>
      <c r="T362" s="203"/>
      <c r="U362" s="243"/>
      <c r="V362" s="244"/>
    </row>
    <row r="363" spans="1:22" s="207" customFormat="1" ht="15" x14ac:dyDescent="0.2">
      <c r="A363" s="200">
        <v>347</v>
      </c>
      <c r="B363" s="201"/>
      <c r="C363" s="202" t="str">
        <f>IF(Acompanhamento4[[#This Row],[ID]]="","",VLOOKUP(Acompanhamento4[[#This Row],[ID]],Plano[],2,FALSE))</f>
        <v/>
      </c>
      <c r="D363" s="202" t="str">
        <f>IF(Acompanhamento4[[#This Row],[ID]]="","",VLOOKUP(Acompanhamento4[[#This Row],[ID]],Plano[],3,FALSE))</f>
        <v/>
      </c>
      <c r="E363" s="202" t="str">
        <f>IF(Acompanhamento4[[#This Row],[ID]]="","",VLOOKUP(Acompanhamento4[[#This Row],[ID]],Plano[],7,FALSE))</f>
        <v/>
      </c>
      <c r="F363" s="203" t="str">
        <f>IF(Acompanhamento4[[#This Row],[ID]]="","",VLOOKUP(Acompanhamento4[[#This Row],[ID]],Plano[],14,FALSE))</f>
        <v/>
      </c>
      <c r="G363" s="203" t="str">
        <f>IF(Acompanhamento4[[#This Row],[ID]]="","",VLOOKUP(Acompanhamento4[[#This Row],[ID]],Plano[],15,FALSE))</f>
        <v/>
      </c>
      <c r="H363" s="203" t="str">
        <f>IF(Acompanhamento4[[#This Row],[ID]]="","",VLOOKUP(Acompanhamento4[[#This Row],[ID]],Plano[],16,FALSE))</f>
        <v/>
      </c>
      <c r="I363" s="203" t="str">
        <f>IF(Acompanhamento4[[#This Row],[ID]]="","",VLOOKUP(Acompanhamento4[[#This Row],[ID]],Plano[],17,FALSE))</f>
        <v/>
      </c>
      <c r="J363" s="204" t="str">
        <f>IF(Acompanhamento4[[#This Row],[ID]]="","",VLOOKUP(Acompanhamento4[[#This Row],[ID]],Plano[],18,FALSE))</f>
        <v/>
      </c>
      <c r="K363" s="231"/>
      <c r="L363" s="238"/>
      <c r="M363" s="236"/>
      <c r="N363" s="240" t="str">
        <f>IF(Acompanhamento4[[#This Row],[ID]]="","",VLOOKUP(Acompanhamento4[[#This Row],[ID]],Plano[],19,FALSE))</f>
        <v/>
      </c>
      <c r="O363" s="241"/>
      <c r="P363" s="241"/>
      <c r="Q363" s="242"/>
      <c r="R363" s="203"/>
      <c r="S363" s="203"/>
      <c r="T363" s="203"/>
      <c r="U363" s="243"/>
      <c r="V363" s="244"/>
    </row>
    <row r="364" spans="1:22" s="207" customFormat="1" ht="15" x14ac:dyDescent="0.2">
      <c r="A364" s="205">
        <v>348</v>
      </c>
      <c r="B364" s="201"/>
      <c r="C364" s="202" t="str">
        <f>IF(Acompanhamento4[[#This Row],[ID]]="","",VLOOKUP(Acompanhamento4[[#This Row],[ID]],Plano[],2,FALSE))</f>
        <v/>
      </c>
      <c r="D364" s="202" t="str">
        <f>IF(Acompanhamento4[[#This Row],[ID]]="","",VLOOKUP(Acompanhamento4[[#This Row],[ID]],Plano[],3,FALSE))</f>
        <v/>
      </c>
      <c r="E364" s="202" t="str">
        <f>IF(Acompanhamento4[[#This Row],[ID]]="","",VLOOKUP(Acompanhamento4[[#This Row],[ID]],Plano[],7,FALSE))</f>
        <v/>
      </c>
      <c r="F364" s="203" t="str">
        <f>IF(Acompanhamento4[[#This Row],[ID]]="","",VLOOKUP(Acompanhamento4[[#This Row],[ID]],Plano[],14,FALSE))</f>
        <v/>
      </c>
      <c r="G364" s="203" t="str">
        <f>IF(Acompanhamento4[[#This Row],[ID]]="","",VLOOKUP(Acompanhamento4[[#This Row],[ID]],Plano[],15,FALSE))</f>
        <v/>
      </c>
      <c r="H364" s="203" t="str">
        <f>IF(Acompanhamento4[[#This Row],[ID]]="","",VLOOKUP(Acompanhamento4[[#This Row],[ID]],Plano[],16,FALSE))</f>
        <v/>
      </c>
      <c r="I364" s="203" t="str">
        <f>IF(Acompanhamento4[[#This Row],[ID]]="","",VLOOKUP(Acompanhamento4[[#This Row],[ID]],Plano[],17,FALSE))</f>
        <v/>
      </c>
      <c r="J364" s="204" t="str">
        <f>IF(Acompanhamento4[[#This Row],[ID]]="","",VLOOKUP(Acompanhamento4[[#This Row],[ID]],Plano[],18,FALSE))</f>
        <v/>
      </c>
      <c r="K364" s="231"/>
      <c r="L364" s="238"/>
      <c r="M364" s="236"/>
      <c r="N364" s="240" t="str">
        <f>IF(Acompanhamento4[[#This Row],[ID]]="","",VLOOKUP(Acompanhamento4[[#This Row],[ID]],Plano[],19,FALSE))</f>
        <v/>
      </c>
      <c r="O364" s="241"/>
      <c r="P364" s="241"/>
      <c r="Q364" s="242"/>
      <c r="R364" s="203"/>
      <c r="S364" s="203"/>
      <c r="T364" s="203"/>
      <c r="U364" s="243"/>
      <c r="V364" s="244"/>
    </row>
    <row r="365" spans="1:22" s="207" customFormat="1" ht="15" x14ac:dyDescent="0.2">
      <c r="A365" s="200">
        <v>349</v>
      </c>
      <c r="B365" s="201"/>
      <c r="C365" s="202" t="str">
        <f>IF(Acompanhamento4[[#This Row],[ID]]="","",VLOOKUP(Acompanhamento4[[#This Row],[ID]],Plano[],2,FALSE))</f>
        <v/>
      </c>
      <c r="D365" s="202" t="str">
        <f>IF(Acompanhamento4[[#This Row],[ID]]="","",VLOOKUP(Acompanhamento4[[#This Row],[ID]],Plano[],3,FALSE))</f>
        <v/>
      </c>
      <c r="E365" s="202" t="str">
        <f>IF(Acompanhamento4[[#This Row],[ID]]="","",VLOOKUP(Acompanhamento4[[#This Row],[ID]],Plano[],7,FALSE))</f>
        <v/>
      </c>
      <c r="F365" s="203" t="str">
        <f>IF(Acompanhamento4[[#This Row],[ID]]="","",VLOOKUP(Acompanhamento4[[#This Row],[ID]],Plano[],14,FALSE))</f>
        <v/>
      </c>
      <c r="G365" s="203" t="str">
        <f>IF(Acompanhamento4[[#This Row],[ID]]="","",VLOOKUP(Acompanhamento4[[#This Row],[ID]],Plano[],15,FALSE))</f>
        <v/>
      </c>
      <c r="H365" s="203" t="str">
        <f>IF(Acompanhamento4[[#This Row],[ID]]="","",VLOOKUP(Acompanhamento4[[#This Row],[ID]],Plano[],16,FALSE))</f>
        <v/>
      </c>
      <c r="I365" s="203" t="str">
        <f>IF(Acompanhamento4[[#This Row],[ID]]="","",VLOOKUP(Acompanhamento4[[#This Row],[ID]],Plano[],17,FALSE))</f>
        <v/>
      </c>
      <c r="J365" s="204" t="str">
        <f>IF(Acompanhamento4[[#This Row],[ID]]="","",VLOOKUP(Acompanhamento4[[#This Row],[ID]],Plano[],18,FALSE))</f>
        <v/>
      </c>
      <c r="K365" s="231"/>
      <c r="L365" s="238"/>
      <c r="M365" s="236"/>
      <c r="N365" s="240" t="str">
        <f>IF(Acompanhamento4[[#This Row],[ID]]="","",VLOOKUP(Acompanhamento4[[#This Row],[ID]],Plano[],19,FALSE))</f>
        <v/>
      </c>
      <c r="O365" s="241"/>
      <c r="P365" s="241"/>
      <c r="Q365" s="242"/>
      <c r="R365" s="203"/>
      <c r="S365" s="203"/>
      <c r="T365" s="203"/>
      <c r="U365" s="243"/>
      <c r="V365" s="244"/>
    </row>
    <row r="366" spans="1:22" s="207" customFormat="1" ht="15" x14ac:dyDescent="0.2">
      <c r="A366" s="205">
        <v>350</v>
      </c>
      <c r="B366" s="201"/>
      <c r="C366" s="202" t="str">
        <f>IF(Acompanhamento4[[#This Row],[ID]]="","",VLOOKUP(Acompanhamento4[[#This Row],[ID]],Plano[],2,FALSE))</f>
        <v/>
      </c>
      <c r="D366" s="202" t="str">
        <f>IF(Acompanhamento4[[#This Row],[ID]]="","",VLOOKUP(Acompanhamento4[[#This Row],[ID]],Plano[],3,FALSE))</f>
        <v/>
      </c>
      <c r="E366" s="202" t="str">
        <f>IF(Acompanhamento4[[#This Row],[ID]]="","",VLOOKUP(Acompanhamento4[[#This Row],[ID]],Plano[],7,FALSE))</f>
        <v/>
      </c>
      <c r="F366" s="203" t="str">
        <f>IF(Acompanhamento4[[#This Row],[ID]]="","",VLOOKUP(Acompanhamento4[[#This Row],[ID]],Plano[],14,FALSE))</f>
        <v/>
      </c>
      <c r="G366" s="203" t="str">
        <f>IF(Acompanhamento4[[#This Row],[ID]]="","",VLOOKUP(Acompanhamento4[[#This Row],[ID]],Plano[],15,FALSE))</f>
        <v/>
      </c>
      <c r="H366" s="203" t="str">
        <f>IF(Acompanhamento4[[#This Row],[ID]]="","",VLOOKUP(Acompanhamento4[[#This Row],[ID]],Plano[],16,FALSE))</f>
        <v/>
      </c>
      <c r="I366" s="203" t="str">
        <f>IF(Acompanhamento4[[#This Row],[ID]]="","",VLOOKUP(Acompanhamento4[[#This Row],[ID]],Plano[],17,FALSE))</f>
        <v/>
      </c>
      <c r="J366" s="204" t="str">
        <f>IF(Acompanhamento4[[#This Row],[ID]]="","",VLOOKUP(Acompanhamento4[[#This Row],[ID]],Plano[],18,FALSE))</f>
        <v/>
      </c>
      <c r="K366" s="231"/>
      <c r="L366" s="238"/>
      <c r="M366" s="236"/>
      <c r="N366" s="240" t="str">
        <f>IF(Acompanhamento4[[#This Row],[ID]]="","",VLOOKUP(Acompanhamento4[[#This Row],[ID]],Plano[],19,FALSE))</f>
        <v/>
      </c>
      <c r="O366" s="241"/>
      <c r="P366" s="241"/>
      <c r="Q366" s="242"/>
      <c r="R366" s="203"/>
      <c r="S366" s="203"/>
      <c r="T366" s="203"/>
      <c r="U366" s="243"/>
      <c r="V366" s="244"/>
    </row>
    <row r="367" spans="1:22" s="207" customFormat="1" ht="15" x14ac:dyDescent="0.2">
      <c r="A367" s="200">
        <v>351</v>
      </c>
      <c r="B367" s="201"/>
      <c r="C367" s="202" t="str">
        <f>IF(Acompanhamento4[[#This Row],[ID]]="","",VLOOKUP(Acompanhamento4[[#This Row],[ID]],Plano[],2,FALSE))</f>
        <v/>
      </c>
      <c r="D367" s="202" t="str">
        <f>IF(Acompanhamento4[[#This Row],[ID]]="","",VLOOKUP(Acompanhamento4[[#This Row],[ID]],Plano[],3,FALSE))</f>
        <v/>
      </c>
      <c r="E367" s="202" t="str">
        <f>IF(Acompanhamento4[[#This Row],[ID]]="","",VLOOKUP(Acompanhamento4[[#This Row],[ID]],Plano[],7,FALSE))</f>
        <v/>
      </c>
      <c r="F367" s="203" t="str">
        <f>IF(Acompanhamento4[[#This Row],[ID]]="","",VLOOKUP(Acompanhamento4[[#This Row],[ID]],Plano[],14,FALSE))</f>
        <v/>
      </c>
      <c r="G367" s="203" t="str">
        <f>IF(Acompanhamento4[[#This Row],[ID]]="","",VLOOKUP(Acompanhamento4[[#This Row],[ID]],Plano[],15,FALSE))</f>
        <v/>
      </c>
      <c r="H367" s="203" t="str">
        <f>IF(Acompanhamento4[[#This Row],[ID]]="","",VLOOKUP(Acompanhamento4[[#This Row],[ID]],Plano[],16,FALSE))</f>
        <v/>
      </c>
      <c r="I367" s="203" t="str">
        <f>IF(Acompanhamento4[[#This Row],[ID]]="","",VLOOKUP(Acompanhamento4[[#This Row],[ID]],Plano[],17,FALSE))</f>
        <v/>
      </c>
      <c r="J367" s="204" t="str">
        <f>IF(Acompanhamento4[[#This Row],[ID]]="","",VLOOKUP(Acompanhamento4[[#This Row],[ID]],Plano[],18,FALSE))</f>
        <v/>
      </c>
      <c r="K367" s="231"/>
      <c r="L367" s="238"/>
      <c r="M367" s="236"/>
      <c r="N367" s="240" t="str">
        <f>IF(Acompanhamento4[[#This Row],[ID]]="","",VLOOKUP(Acompanhamento4[[#This Row],[ID]],Plano[],19,FALSE))</f>
        <v/>
      </c>
      <c r="O367" s="241"/>
      <c r="P367" s="241"/>
      <c r="Q367" s="242"/>
      <c r="R367" s="203"/>
      <c r="S367" s="203"/>
      <c r="T367" s="203"/>
      <c r="U367" s="243"/>
      <c r="V367" s="244"/>
    </row>
    <row r="368" spans="1:22" s="207" customFormat="1" ht="15" x14ac:dyDescent="0.2">
      <c r="A368" s="205">
        <v>352</v>
      </c>
      <c r="B368" s="201"/>
      <c r="C368" s="202" t="str">
        <f>IF(Acompanhamento4[[#This Row],[ID]]="","",VLOOKUP(Acompanhamento4[[#This Row],[ID]],Plano[],2,FALSE))</f>
        <v/>
      </c>
      <c r="D368" s="202" t="str">
        <f>IF(Acompanhamento4[[#This Row],[ID]]="","",VLOOKUP(Acompanhamento4[[#This Row],[ID]],Plano[],3,FALSE))</f>
        <v/>
      </c>
      <c r="E368" s="202" t="str">
        <f>IF(Acompanhamento4[[#This Row],[ID]]="","",VLOOKUP(Acompanhamento4[[#This Row],[ID]],Plano[],7,FALSE))</f>
        <v/>
      </c>
      <c r="F368" s="203" t="str">
        <f>IF(Acompanhamento4[[#This Row],[ID]]="","",VLOOKUP(Acompanhamento4[[#This Row],[ID]],Plano[],14,FALSE))</f>
        <v/>
      </c>
      <c r="G368" s="203" t="str">
        <f>IF(Acompanhamento4[[#This Row],[ID]]="","",VLOOKUP(Acompanhamento4[[#This Row],[ID]],Plano[],15,FALSE))</f>
        <v/>
      </c>
      <c r="H368" s="203" t="str">
        <f>IF(Acompanhamento4[[#This Row],[ID]]="","",VLOOKUP(Acompanhamento4[[#This Row],[ID]],Plano[],16,FALSE))</f>
        <v/>
      </c>
      <c r="I368" s="203" t="str">
        <f>IF(Acompanhamento4[[#This Row],[ID]]="","",VLOOKUP(Acompanhamento4[[#This Row],[ID]],Plano[],17,FALSE))</f>
        <v/>
      </c>
      <c r="J368" s="204" t="str">
        <f>IF(Acompanhamento4[[#This Row],[ID]]="","",VLOOKUP(Acompanhamento4[[#This Row],[ID]],Plano[],18,FALSE))</f>
        <v/>
      </c>
      <c r="K368" s="231"/>
      <c r="L368" s="238"/>
      <c r="M368" s="236"/>
      <c r="N368" s="240" t="str">
        <f>IF(Acompanhamento4[[#This Row],[ID]]="","",VLOOKUP(Acompanhamento4[[#This Row],[ID]],Plano[],19,FALSE))</f>
        <v/>
      </c>
      <c r="O368" s="241"/>
      <c r="P368" s="241"/>
      <c r="Q368" s="242"/>
      <c r="R368" s="203"/>
      <c r="S368" s="203"/>
      <c r="T368" s="203"/>
      <c r="U368" s="243"/>
      <c r="V368" s="244"/>
    </row>
    <row r="369" spans="1:22" s="207" customFormat="1" ht="15" x14ac:dyDescent="0.2">
      <c r="A369" s="200">
        <v>353</v>
      </c>
      <c r="B369" s="201"/>
      <c r="C369" s="202" t="str">
        <f>IF(Acompanhamento4[[#This Row],[ID]]="","",VLOOKUP(Acompanhamento4[[#This Row],[ID]],Plano[],2,FALSE))</f>
        <v/>
      </c>
      <c r="D369" s="202" t="str">
        <f>IF(Acompanhamento4[[#This Row],[ID]]="","",VLOOKUP(Acompanhamento4[[#This Row],[ID]],Plano[],3,FALSE))</f>
        <v/>
      </c>
      <c r="E369" s="202" t="str">
        <f>IF(Acompanhamento4[[#This Row],[ID]]="","",VLOOKUP(Acompanhamento4[[#This Row],[ID]],Plano[],7,FALSE))</f>
        <v/>
      </c>
      <c r="F369" s="203" t="str">
        <f>IF(Acompanhamento4[[#This Row],[ID]]="","",VLOOKUP(Acompanhamento4[[#This Row],[ID]],Plano[],14,FALSE))</f>
        <v/>
      </c>
      <c r="G369" s="203" t="str">
        <f>IF(Acompanhamento4[[#This Row],[ID]]="","",VLOOKUP(Acompanhamento4[[#This Row],[ID]],Plano[],15,FALSE))</f>
        <v/>
      </c>
      <c r="H369" s="203" t="str">
        <f>IF(Acompanhamento4[[#This Row],[ID]]="","",VLOOKUP(Acompanhamento4[[#This Row],[ID]],Plano[],16,FALSE))</f>
        <v/>
      </c>
      <c r="I369" s="203" t="str">
        <f>IF(Acompanhamento4[[#This Row],[ID]]="","",VLOOKUP(Acompanhamento4[[#This Row],[ID]],Plano[],17,FALSE))</f>
        <v/>
      </c>
      <c r="J369" s="204" t="str">
        <f>IF(Acompanhamento4[[#This Row],[ID]]="","",VLOOKUP(Acompanhamento4[[#This Row],[ID]],Plano[],18,FALSE))</f>
        <v/>
      </c>
      <c r="K369" s="231"/>
      <c r="L369" s="238"/>
      <c r="M369" s="236"/>
      <c r="N369" s="240" t="str">
        <f>IF(Acompanhamento4[[#This Row],[ID]]="","",VLOOKUP(Acompanhamento4[[#This Row],[ID]],Plano[],19,FALSE))</f>
        <v/>
      </c>
      <c r="O369" s="241"/>
      <c r="P369" s="241"/>
      <c r="Q369" s="242"/>
      <c r="R369" s="203"/>
      <c r="S369" s="203"/>
      <c r="T369" s="203"/>
      <c r="U369" s="243"/>
      <c r="V369" s="244"/>
    </row>
    <row r="370" spans="1:22" s="207" customFormat="1" ht="15" x14ac:dyDescent="0.2">
      <c r="A370" s="205">
        <v>354</v>
      </c>
      <c r="B370" s="201"/>
      <c r="C370" s="202" t="str">
        <f>IF(Acompanhamento4[[#This Row],[ID]]="","",VLOOKUP(Acompanhamento4[[#This Row],[ID]],Plano[],2,FALSE))</f>
        <v/>
      </c>
      <c r="D370" s="202" t="str">
        <f>IF(Acompanhamento4[[#This Row],[ID]]="","",VLOOKUP(Acompanhamento4[[#This Row],[ID]],Plano[],3,FALSE))</f>
        <v/>
      </c>
      <c r="E370" s="202" t="str">
        <f>IF(Acompanhamento4[[#This Row],[ID]]="","",VLOOKUP(Acompanhamento4[[#This Row],[ID]],Plano[],7,FALSE))</f>
        <v/>
      </c>
      <c r="F370" s="203" t="str">
        <f>IF(Acompanhamento4[[#This Row],[ID]]="","",VLOOKUP(Acompanhamento4[[#This Row],[ID]],Plano[],14,FALSE))</f>
        <v/>
      </c>
      <c r="G370" s="203" t="str">
        <f>IF(Acompanhamento4[[#This Row],[ID]]="","",VLOOKUP(Acompanhamento4[[#This Row],[ID]],Plano[],15,FALSE))</f>
        <v/>
      </c>
      <c r="H370" s="203" t="str">
        <f>IF(Acompanhamento4[[#This Row],[ID]]="","",VLOOKUP(Acompanhamento4[[#This Row],[ID]],Plano[],16,FALSE))</f>
        <v/>
      </c>
      <c r="I370" s="203" t="str">
        <f>IF(Acompanhamento4[[#This Row],[ID]]="","",VLOOKUP(Acompanhamento4[[#This Row],[ID]],Plano[],17,FALSE))</f>
        <v/>
      </c>
      <c r="J370" s="204" t="str">
        <f>IF(Acompanhamento4[[#This Row],[ID]]="","",VLOOKUP(Acompanhamento4[[#This Row],[ID]],Plano[],18,FALSE))</f>
        <v/>
      </c>
      <c r="K370" s="231"/>
      <c r="L370" s="238"/>
      <c r="M370" s="236"/>
      <c r="N370" s="240" t="str">
        <f>IF(Acompanhamento4[[#This Row],[ID]]="","",VLOOKUP(Acompanhamento4[[#This Row],[ID]],Plano[],19,FALSE))</f>
        <v/>
      </c>
      <c r="O370" s="241"/>
      <c r="P370" s="241"/>
      <c r="Q370" s="242"/>
      <c r="R370" s="203"/>
      <c r="S370" s="203"/>
      <c r="T370" s="203"/>
      <c r="U370" s="243"/>
      <c r="V370" s="244"/>
    </row>
    <row r="371" spans="1:22" s="207" customFormat="1" ht="15" x14ac:dyDescent="0.2">
      <c r="A371" s="200">
        <v>355</v>
      </c>
      <c r="B371" s="201"/>
      <c r="C371" s="202" t="str">
        <f>IF(Acompanhamento4[[#This Row],[ID]]="","",VLOOKUP(Acompanhamento4[[#This Row],[ID]],Plano[],2,FALSE))</f>
        <v/>
      </c>
      <c r="D371" s="202" t="str">
        <f>IF(Acompanhamento4[[#This Row],[ID]]="","",VLOOKUP(Acompanhamento4[[#This Row],[ID]],Plano[],3,FALSE))</f>
        <v/>
      </c>
      <c r="E371" s="202" t="str">
        <f>IF(Acompanhamento4[[#This Row],[ID]]="","",VLOOKUP(Acompanhamento4[[#This Row],[ID]],Plano[],7,FALSE))</f>
        <v/>
      </c>
      <c r="F371" s="203" t="str">
        <f>IF(Acompanhamento4[[#This Row],[ID]]="","",VLOOKUP(Acompanhamento4[[#This Row],[ID]],Plano[],14,FALSE))</f>
        <v/>
      </c>
      <c r="G371" s="203" t="str">
        <f>IF(Acompanhamento4[[#This Row],[ID]]="","",VLOOKUP(Acompanhamento4[[#This Row],[ID]],Plano[],15,FALSE))</f>
        <v/>
      </c>
      <c r="H371" s="203" t="str">
        <f>IF(Acompanhamento4[[#This Row],[ID]]="","",VLOOKUP(Acompanhamento4[[#This Row],[ID]],Plano[],16,FALSE))</f>
        <v/>
      </c>
      <c r="I371" s="203" t="str">
        <f>IF(Acompanhamento4[[#This Row],[ID]]="","",VLOOKUP(Acompanhamento4[[#This Row],[ID]],Plano[],17,FALSE))</f>
        <v/>
      </c>
      <c r="J371" s="204" t="str">
        <f>IF(Acompanhamento4[[#This Row],[ID]]="","",VLOOKUP(Acompanhamento4[[#This Row],[ID]],Plano[],18,FALSE))</f>
        <v/>
      </c>
      <c r="K371" s="231"/>
      <c r="L371" s="238"/>
      <c r="M371" s="236"/>
      <c r="N371" s="240" t="str">
        <f>IF(Acompanhamento4[[#This Row],[ID]]="","",VLOOKUP(Acompanhamento4[[#This Row],[ID]],Plano[],19,FALSE))</f>
        <v/>
      </c>
      <c r="O371" s="241"/>
      <c r="P371" s="241"/>
      <c r="Q371" s="242"/>
      <c r="R371" s="203"/>
      <c r="S371" s="203"/>
      <c r="T371" s="203"/>
      <c r="U371" s="243"/>
      <c r="V371" s="244"/>
    </row>
    <row r="372" spans="1:22" s="207" customFormat="1" ht="15" x14ac:dyDescent="0.2">
      <c r="A372" s="205">
        <v>356</v>
      </c>
      <c r="B372" s="201"/>
      <c r="C372" s="202" t="str">
        <f>IF(Acompanhamento4[[#This Row],[ID]]="","",VLOOKUP(Acompanhamento4[[#This Row],[ID]],Plano[],2,FALSE))</f>
        <v/>
      </c>
      <c r="D372" s="202" t="str">
        <f>IF(Acompanhamento4[[#This Row],[ID]]="","",VLOOKUP(Acompanhamento4[[#This Row],[ID]],Plano[],3,FALSE))</f>
        <v/>
      </c>
      <c r="E372" s="202" t="str">
        <f>IF(Acompanhamento4[[#This Row],[ID]]="","",VLOOKUP(Acompanhamento4[[#This Row],[ID]],Plano[],7,FALSE))</f>
        <v/>
      </c>
      <c r="F372" s="203" t="str">
        <f>IF(Acompanhamento4[[#This Row],[ID]]="","",VLOOKUP(Acompanhamento4[[#This Row],[ID]],Plano[],14,FALSE))</f>
        <v/>
      </c>
      <c r="G372" s="203" t="str">
        <f>IF(Acompanhamento4[[#This Row],[ID]]="","",VLOOKUP(Acompanhamento4[[#This Row],[ID]],Plano[],15,FALSE))</f>
        <v/>
      </c>
      <c r="H372" s="203" t="str">
        <f>IF(Acompanhamento4[[#This Row],[ID]]="","",VLOOKUP(Acompanhamento4[[#This Row],[ID]],Plano[],16,FALSE))</f>
        <v/>
      </c>
      <c r="I372" s="203" t="str">
        <f>IF(Acompanhamento4[[#This Row],[ID]]="","",VLOOKUP(Acompanhamento4[[#This Row],[ID]],Plano[],17,FALSE))</f>
        <v/>
      </c>
      <c r="J372" s="204" t="str">
        <f>IF(Acompanhamento4[[#This Row],[ID]]="","",VLOOKUP(Acompanhamento4[[#This Row],[ID]],Plano[],18,FALSE))</f>
        <v/>
      </c>
      <c r="K372" s="231"/>
      <c r="L372" s="238"/>
      <c r="M372" s="236"/>
      <c r="N372" s="240" t="str">
        <f>IF(Acompanhamento4[[#This Row],[ID]]="","",VLOOKUP(Acompanhamento4[[#This Row],[ID]],Plano[],19,FALSE))</f>
        <v/>
      </c>
      <c r="O372" s="241"/>
      <c r="P372" s="241"/>
      <c r="Q372" s="242"/>
      <c r="R372" s="203"/>
      <c r="S372" s="203"/>
      <c r="T372" s="203"/>
      <c r="U372" s="243"/>
      <c r="V372" s="244"/>
    </row>
    <row r="373" spans="1:22" s="207" customFormat="1" ht="15" x14ac:dyDescent="0.2">
      <c r="A373" s="200">
        <v>357</v>
      </c>
      <c r="B373" s="201"/>
      <c r="C373" s="202" t="str">
        <f>IF(Acompanhamento4[[#This Row],[ID]]="","",VLOOKUP(Acompanhamento4[[#This Row],[ID]],Plano[],2,FALSE))</f>
        <v/>
      </c>
      <c r="D373" s="202" t="str">
        <f>IF(Acompanhamento4[[#This Row],[ID]]="","",VLOOKUP(Acompanhamento4[[#This Row],[ID]],Plano[],3,FALSE))</f>
        <v/>
      </c>
      <c r="E373" s="202" t="str">
        <f>IF(Acompanhamento4[[#This Row],[ID]]="","",VLOOKUP(Acompanhamento4[[#This Row],[ID]],Plano[],7,FALSE))</f>
        <v/>
      </c>
      <c r="F373" s="203" t="str">
        <f>IF(Acompanhamento4[[#This Row],[ID]]="","",VLOOKUP(Acompanhamento4[[#This Row],[ID]],Plano[],14,FALSE))</f>
        <v/>
      </c>
      <c r="G373" s="203" t="str">
        <f>IF(Acompanhamento4[[#This Row],[ID]]="","",VLOOKUP(Acompanhamento4[[#This Row],[ID]],Plano[],15,FALSE))</f>
        <v/>
      </c>
      <c r="H373" s="203" t="str">
        <f>IF(Acompanhamento4[[#This Row],[ID]]="","",VLOOKUP(Acompanhamento4[[#This Row],[ID]],Plano[],16,FALSE))</f>
        <v/>
      </c>
      <c r="I373" s="203" t="str">
        <f>IF(Acompanhamento4[[#This Row],[ID]]="","",VLOOKUP(Acompanhamento4[[#This Row],[ID]],Plano[],17,FALSE))</f>
        <v/>
      </c>
      <c r="J373" s="204" t="str">
        <f>IF(Acompanhamento4[[#This Row],[ID]]="","",VLOOKUP(Acompanhamento4[[#This Row],[ID]],Plano[],18,FALSE))</f>
        <v/>
      </c>
      <c r="K373" s="231"/>
      <c r="L373" s="238"/>
      <c r="M373" s="236"/>
      <c r="N373" s="240" t="str">
        <f>IF(Acompanhamento4[[#This Row],[ID]]="","",VLOOKUP(Acompanhamento4[[#This Row],[ID]],Plano[],19,FALSE))</f>
        <v/>
      </c>
      <c r="O373" s="241"/>
      <c r="P373" s="241"/>
      <c r="Q373" s="242"/>
      <c r="R373" s="203"/>
      <c r="S373" s="203"/>
      <c r="T373" s="203"/>
      <c r="U373" s="243"/>
      <c r="V373" s="244"/>
    </row>
    <row r="374" spans="1:22" s="207" customFormat="1" ht="15" x14ac:dyDescent="0.2">
      <c r="A374" s="205">
        <v>358</v>
      </c>
      <c r="B374" s="201"/>
      <c r="C374" s="202" t="str">
        <f>IF(Acompanhamento4[[#This Row],[ID]]="","",VLOOKUP(Acompanhamento4[[#This Row],[ID]],Plano[],2,FALSE))</f>
        <v/>
      </c>
      <c r="D374" s="202" t="str">
        <f>IF(Acompanhamento4[[#This Row],[ID]]="","",VLOOKUP(Acompanhamento4[[#This Row],[ID]],Plano[],3,FALSE))</f>
        <v/>
      </c>
      <c r="E374" s="202" t="str">
        <f>IF(Acompanhamento4[[#This Row],[ID]]="","",VLOOKUP(Acompanhamento4[[#This Row],[ID]],Plano[],7,FALSE))</f>
        <v/>
      </c>
      <c r="F374" s="203" t="str">
        <f>IF(Acompanhamento4[[#This Row],[ID]]="","",VLOOKUP(Acompanhamento4[[#This Row],[ID]],Plano[],14,FALSE))</f>
        <v/>
      </c>
      <c r="G374" s="203" t="str">
        <f>IF(Acompanhamento4[[#This Row],[ID]]="","",VLOOKUP(Acompanhamento4[[#This Row],[ID]],Plano[],15,FALSE))</f>
        <v/>
      </c>
      <c r="H374" s="203" t="str">
        <f>IF(Acompanhamento4[[#This Row],[ID]]="","",VLOOKUP(Acompanhamento4[[#This Row],[ID]],Plano[],16,FALSE))</f>
        <v/>
      </c>
      <c r="I374" s="203" t="str">
        <f>IF(Acompanhamento4[[#This Row],[ID]]="","",VLOOKUP(Acompanhamento4[[#This Row],[ID]],Plano[],17,FALSE))</f>
        <v/>
      </c>
      <c r="J374" s="204" t="str">
        <f>IF(Acompanhamento4[[#This Row],[ID]]="","",VLOOKUP(Acompanhamento4[[#This Row],[ID]],Plano[],18,FALSE))</f>
        <v/>
      </c>
      <c r="K374" s="231"/>
      <c r="L374" s="238"/>
      <c r="M374" s="236"/>
      <c r="N374" s="240" t="str">
        <f>IF(Acompanhamento4[[#This Row],[ID]]="","",VLOOKUP(Acompanhamento4[[#This Row],[ID]],Plano[],19,FALSE))</f>
        <v/>
      </c>
      <c r="O374" s="241"/>
      <c r="P374" s="241"/>
      <c r="Q374" s="242"/>
      <c r="R374" s="203"/>
      <c r="S374" s="203"/>
      <c r="T374" s="203"/>
      <c r="U374" s="243"/>
      <c r="V374" s="244"/>
    </row>
    <row r="375" spans="1:22" s="207" customFormat="1" ht="15" x14ac:dyDescent="0.2">
      <c r="A375" s="200">
        <v>359</v>
      </c>
      <c r="B375" s="201"/>
      <c r="C375" s="202" t="str">
        <f>IF(Acompanhamento4[[#This Row],[ID]]="","",VLOOKUP(Acompanhamento4[[#This Row],[ID]],Plano[],2,FALSE))</f>
        <v/>
      </c>
      <c r="D375" s="202" t="str">
        <f>IF(Acompanhamento4[[#This Row],[ID]]="","",VLOOKUP(Acompanhamento4[[#This Row],[ID]],Plano[],3,FALSE))</f>
        <v/>
      </c>
      <c r="E375" s="202" t="str">
        <f>IF(Acompanhamento4[[#This Row],[ID]]="","",VLOOKUP(Acompanhamento4[[#This Row],[ID]],Plano[],7,FALSE))</f>
        <v/>
      </c>
      <c r="F375" s="203" t="str">
        <f>IF(Acompanhamento4[[#This Row],[ID]]="","",VLOOKUP(Acompanhamento4[[#This Row],[ID]],Plano[],14,FALSE))</f>
        <v/>
      </c>
      <c r="G375" s="203" t="str">
        <f>IF(Acompanhamento4[[#This Row],[ID]]="","",VLOOKUP(Acompanhamento4[[#This Row],[ID]],Plano[],15,FALSE))</f>
        <v/>
      </c>
      <c r="H375" s="203" t="str">
        <f>IF(Acompanhamento4[[#This Row],[ID]]="","",VLOOKUP(Acompanhamento4[[#This Row],[ID]],Plano[],16,FALSE))</f>
        <v/>
      </c>
      <c r="I375" s="203" t="str">
        <f>IF(Acompanhamento4[[#This Row],[ID]]="","",VLOOKUP(Acompanhamento4[[#This Row],[ID]],Plano[],17,FALSE))</f>
        <v/>
      </c>
      <c r="J375" s="204" t="str">
        <f>IF(Acompanhamento4[[#This Row],[ID]]="","",VLOOKUP(Acompanhamento4[[#This Row],[ID]],Plano[],18,FALSE))</f>
        <v/>
      </c>
      <c r="K375" s="231"/>
      <c r="L375" s="238"/>
      <c r="M375" s="236"/>
      <c r="N375" s="240" t="str">
        <f>IF(Acompanhamento4[[#This Row],[ID]]="","",VLOOKUP(Acompanhamento4[[#This Row],[ID]],Plano[],19,FALSE))</f>
        <v/>
      </c>
      <c r="O375" s="241"/>
      <c r="P375" s="241"/>
      <c r="Q375" s="242"/>
      <c r="R375" s="203"/>
      <c r="S375" s="203"/>
      <c r="T375" s="203"/>
      <c r="U375" s="243"/>
      <c r="V375" s="244"/>
    </row>
    <row r="376" spans="1:22" s="207" customFormat="1" ht="15" x14ac:dyDescent="0.2">
      <c r="A376" s="205">
        <v>360</v>
      </c>
      <c r="B376" s="201"/>
      <c r="C376" s="202" t="str">
        <f>IF(Acompanhamento4[[#This Row],[ID]]="","",VLOOKUP(Acompanhamento4[[#This Row],[ID]],Plano[],2,FALSE))</f>
        <v/>
      </c>
      <c r="D376" s="202" t="str">
        <f>IF(Acompanhamento4[[#This Row],[ID]]="","",VLOOKUP(Acompanhamento4[[#This Row],[ID]],Plano[],3,FALSE))</f>
        <v/>
      </c>
      <c r="E376" s="202" t="str">
        <f>IF(Acompanhamento4[[#This Row],[ID]]="","",VLOOKUP(Acompanhamento4[[#This Row],[ID]],Plano[],7,FALSE))</f>
        <v/>
      </c>
      <c r="F376" s="203" t="str">
        <f>IF(Acompanhamento4[[#This Row],[ID]]="","",VLOOKUP(Acompanhamento4[[#This Row],[ID]],Plano[],14,FALSE))</f>
        <v/>
      </c>
      <c r="G376" s="203" t="str">
        <f>IF(Acompanhamento4[[#This Row],[ID]]="","",VLOOKUP(Acompanhamento4[[#This Row],[ID]],Plano[],15,FALSE))</f>
        <v/>
      </c>
      <c r="H376" s="203" t="str">
        <f>IF(Acompanhamento4[[#This Row],[ID]]="","",VLOOKUP(Acompanhamento4[[#This Row],[ID]],Plano[],16,FALSE))</f>
        <v/>
      </c>
      <c r="I376" s="203" t="str">
        <f>IF(Acompanhamento4[[#This Row],[ID]]="","",VLOOKUP(Acompanhamento4[[#This Row],[ID]],Plano[],17,FALSE))</f>
        <v/>
      </c>
      <c r="J376" s="204" t="str">
        <f>IF(Acompanhamento4[[#This Row],[ID]]="","",VLOOKUP(Acompanhamento4[[#This Row],[ID]],Plano[],18,FALSE))</f>
        <v/>
      </c>
      <c r="K376" s="231"/>
      <c r="L376" s="238"/>
      <c r="M376" s="236"/>
      <c r="N376" s="240" t="str">
        <f>IF(Acompanhamento4[[#This Row],[ID]]="","",VLOOKUP(Acompanhamento4[[#This Row],[ID]],Plano[],19,FALSE))</f>
        <v/>
      </c>
      <c r="O376" s="241"/>
      <c r="P376" s="241"/>
      <c r="Q376" s="242"/>
      <c r="R376" s="203"/>
      <c r="S376" s="203"/>
      <c r="T376" s="203"/>
      <c r="U376" s="243"/>
      <c r="V376" s="244"/>
    </row>
    <row r="377" spans="1:22" s="207" customFormat="1" ht="15" x14ac:dyDescent="0.2">
      <c r="A377" s="200">
        <v>361</v>
      </c>
      <c r="B377" s="201"/>
      <c r="C377" s="202" t="str">
        <f>IF(Acompanhamento4[[#This Row],[ID]]="","",VLOOKUP(Acompanhamento4[[#This Row],[ID]],Plano[],2,FALSE))</f>
        <v/>
      </c>
      <c r="D377" s="202" t="str">
        <f>IF(Acompanhamento4[[#This Row],[ID]]="","",VLOOKUP(Acompanhamento4[[#This Row],[ID]],Plano[],3,FALSE))</f>
        <v/>
      </c>
      <c r="E377" s="202" t="str">
        <f>IF(Acompanhamento4[[#This Row],[ID]]="","",VLOOKUP(Acompanhamento4[[#This Row],[ID]],Plano[],7,FALSE))</f>
        <v/>
      </c>
      <c r="F377" s="203" t="str">
        <f>IF(Acompanhamento4[[#This Row],[ID]]="","",VLOOKUP(Acompanhamento4[[#This Row],[ID]],Plano[],14,FALSE))</f>
        <v/>
      </c>
      <c r="G377" s="203" t="str">
        <f>IF(Acompanhamento4[[#This Row],[ID]]="","",VLOOKUP(Acompanhamento4[[#This Row],[ID]],Plano[],15,FALSE))</f>
        <v/>
      </c>
      <c r="H377" s="203" t="str">
        <f>IF(Acompanhamento4[[#This Row],[ID]]="","",VLOOKUP(Acompanhamento4[[#This Row],[ID]],Plano[],16,FALSE))</f>
        <v/>
      </c>
      <c r="I377" s="203" t="str">
        <f>IF(Acompanhamento4[[#This Row],[ID]]="","",VLOOKUP(Acompanhamento4[[#This Row],[ID]],Plano[],17,FALSE))</f>
        <v/>
      </c>
      <c r="J377" s="204" t="str">
        <f>IF(Acompanhamento4[[#This Row],[ID]]="","",VLOOKUP(Acompanhamento4[[#This Row],[ID]],Plano[],18,FALSE))</f>
        <v/>
      </c>
      <c r="K377" s="231"/>
      <c r="L377" s="238"/>
      <c r="M377" s="236"/>
      <c r="N377" s="240" t="str">
        <f>IF(Acompanhamento4[[#This Row],[ID]]="","",VLOOKUP(Acompanhamento4[[#This Row],[ID]],Plano[],19,FALSE))</f>
        <v/>
      </c>
      <c r="O377" s="241"/>
      <c r="P377" s="241"/>
      <c r="Q377" s="242"/>
      <c r="R377" s="203"/>
      <c r="S377" s="203"/>
      <c r="T377" s="203"/>
      <c r="U377" s="243"/>
      <c r="V377" s="244"/>
    </row>
    <row r="378" spans="1:22" s="207" customFormat="1" ht="15" x14ac:dyDescent="0.2">
      <c r="A378" s="205">
        <v>362</v>
      </c>
      <c r="B378" s="201"/>
      <c r="C378" s="202" t="str">
        <f>IF(Acompanhamento4[[#This Row],[ID]]="","",VLOOKUP(Acompanhamento4[[#This Row],[ID]],Plano[],2,FALSE))</f>
        <v/>
      </c>
      <c r="D378" s="202" t="str">
        <f>IF(Acompanhamento4[[#This Row],[ID]]="","",VLOOKUP(Acompanhamento4[[#This Row],[ID]],Plano[],3,FALSE))</f>
        <v/>
      </c>
      <c r="E378" s="202" t="str">
        <f>IF(Acompanhamento4[[#This Row],[ID]]="","",VLOOKUP(Acompanhamento4[[#This Row],[ID]],Plano[],7,FALSE))</f>
        <v/>
      </c>
      <c r="F378" s="203" t="str">
        <f>IF(Acompanhamento4[[#This Row],[ID]]="","",VLOOKUP(Acompanhamento4[[#This Row],[ID]],Plano[],14,FALSE))</f>
        <v/>
      </c>
      <c r="G378" s="203" t="str">
        <f>IF(Acompanhamento4[[#This Row],[ID]]="","",VLOOKUP(Acompanhamento4[[#This Row],[ID]],Plano[],15,FALSE))</f>
        <v/>
      </c>
      <c r="H378" s="203" t="str">
        <f>IF(Acompanhamento4[[#This Row],[ID]]="","",VLOOKUP(Acompanhamento4[[#This Row],[ID]],Plano[],16,FALSE))</f>
        <v/>
      </c>
      <c r="I378" s="203" t="str">
        <f>IF(Acompanhamento4[[#This Row],[ID]]="","",VLOOKUP(Acompanhamento4[[#This Row],[ID]],Plano[],17,FALSE))</f>
        <v/>
      </c>
      <c r="J378" s="204" t="str">
        <f>IF(Acompanhamento4[[#This Row],[ID]]="","",VLOOKUP(Acompanhamento4[[#This Row],[ID]],Plano[],18,FALSE))</f>
        <v/>
      </c>
      <c r="K378" s="231"/>
      <c r="L378" s="238"/>
      <c r="M378" s="236"/>
      <c r="N378" s="240" t="str">
        <f>IF(Acompanhamento4[[#This Row],[ID]]="","",VLOOKUP(Acompanhamento4[[#This Row],[ID]],Plano[],19,FALSE))</f>
        <v/>
      </c>
      <c r="O378" s="241"/>
      <c r="P378" s="241"/>
      <c r="Q378" s="242"/>
      <c r="R378" s="203"/>
      <c r="S378" s="203"/>
      <c r="T378" s="203"/>
      <c r="U378" s="243"/>
      <c r="V378" s="244"/>
    </row>
    <row r="379" spans="1:22" s="207" customFormat="1" ht="15" x14ac:dyDescent="0.2">
      <c r="A379" s="200">
        <v>363</v>
      </c>
      <c r="B379" s="201"/>
      <c r="C379" s="202" t="str">
        <f>IF(Acompanhamento4[[#This Row],[ID]]="","",VLOOKUP(Acompanhamento4[[#This Row],[ID]],Plano[],2,FALSE))</f>
        <v/>
      </c>
      <c r="D379" s="202" t="str">
        <f>IF(Acompanhamento4[[#This Row],[ID]]="","",VLOOKUP(Acompanhamento4[[#This Row],[ID]],Plano[],3,FALSE))</f>
        <v/>
      </c>
      <c r="E379" s="202" t="str">
        <f>IF(Acompanhamento4[[#This Row],[ID]]="","",VLOOKUP(Acompanhamento4[[#This Row],[ID]],Plano[],7,FALSE))</f>
        <v/>
      </c>
      <c r="F379" s="203" t="str">
        <f>IF(Acompanhamento4[[#This Row],[ID]]="","",VLOOKUP(Acompanhamento4[[#This Row],[ID]],Plano[],14,FALSE))</f>
        <v/>
      </c>
      <c r="G379" s="203" t="str">
        <f>IF(Acompanhamento4[[#This Row],[ID]]="","",VLOOKUP(Acompanhamento4[[#This Row],[ID]],Plano[],15,FALSE))</f>
        <v/>
      </c>
      <c r="H379" s="203" t="str">
        <f>IF(Acompanhamento4[[#This Row],[ID]]="","",VLOOKUP(Acompanhamento4[[#This Row],[ID]],Plano[],16,FALSE))</f>
        <v/>
      </c>
      <c r="I379" s="203" t="str">
        <f>IF(Acompanhamento4[[#This Row],[ID]]="","",VLOOKUP(Acompanhamento4[[#This Row],[ID]],Plano[],17,FALSE))</f>
        <v/>
      </c>
      <c r="J379" s="204" t="str">
        <f>IF(Acompanhamento4[[#This Row],[ID]]="","",VLOOKUP(Acompanhamento4[[#This Row],[ID]],Plano[],18,FALSE))</f>
        <v/>
      </c>
      <c r="K379" s="231"/>
      <c r="L379" s="238"/>
      <c r="M379" s="236"/>
      <c r="N379" s="240" t="str">
        <f>IF(Acompanhamento4[[#This Row],[ID]]="","",VLOOKUP(Acompanhamento4[[#This Row],[ID]],Plano[],19,FALSE))</f>
        <v/>
      </c>
      <c r="O379" s="241"/>
      <c r="P379" s="241"/>
      <c r="Q379" s="242"/>
      <c r="R379" s="203"/>
      <c r="S379" s="203"/>
      <c r="T379" s="203"/>
      <c r="U379" s="243"/>
      <c r="V379" s="244"/>
    </row>
    <row r="380" spans="1:22" s="207" customFormat="1" ht="15" x14ac:dyDescent="0.2">
      <c r="A380" s="205">
        <v>364</v>
      </c>
      <c r="B380" s="201"/>
      <c r="C380" s="202" t="str">
        <f>IF(Acompanhamento4[[#This Row],[ID]]="","",VLOOKUP(Acompanhamento4[[#This Row],[ID]],Plano[],2,FALSE))</f>
        <v/>
      </c>
      <c r="D380" s="202" t="str">
        <f>IF(Acompanhamento4[[#This Row],[ID]]="","",VLOOKUP(Acompanhamento4[[#This Row],[ID]],Plano[],3,FALSE))</f>
        <v/>
      </c>
      <c r="E380" s="202" t="str">
        <f>IF(Acompanhamento4[[#This Row],[ID]]="","",VLOOKUP(Acompanhamento4[[#This Row],[ID]],Plano[],7,FALSE))</f>
        <v/>
      </c>
      <c r="F380" s="203" t="str">
        <f>IF(Acompanhamento4[[#This Row],[ID]]="","",VLOOKUP(Acompanhamento4[[#This Row],[ID]],Plano[],14,FALSE))</f>
        <v/>
      </c>
      <c r="G380" s="203" t="str">
        <f>IF(Acompanhamento4[[#This Row],[ID]]="","",VLOOKUP(Acompanhamento4[[#This Row],[ID]],Plano[],15,FALSE))</f>
        <v/>
      </c>
      <c r="H380" s="203" t="str">
        <f>IF(Acompanhamento4[[#This Row],[ID]]="","",VLOOKUP(Acompanhamento4[[#This Row],[ID]],Plano[],16,FALSE))</f>
        <v/>
      </c>
      <c r="I380" s="203" t="str">
        <f>IF(Acompanhamento4[[#This Row],[ID]]="","",VLOOKUP(Acompanhamento4[[#This Row],[ID]],Plano[],17,FALSE))</f>
        <v/>
      </c>
      <c r="J380" s="204" t="str">
        <f>IF(Acompanhamento4[[#This Row],[ID]]="","",VLOOKUP(Acompanhamento4[[#This Row],[ID]],Plano[],18,FALSE))</f>
        <v/>
      </c>
      <c r="K380" s="231"/>
      <c r="L380" s="238"/>
      <c r="M380" s="236"/>
      <c r="N380" s="240" t="str">
        <f>IF(Acompanhamento4[[#This Row],[ID]]="","",VLOOKUP(Acompanhamento4[[#This Row],[ID]],Plano[],19,FALSE))</f>
        <v/>
      </c>
      <c r="O380" s="241"/>
      <c r="P380" s="241"/>
      <c r="Q380" s="242"/>
      <c r="R380" s="203"/>
      <c r="S380" s="203"/>
      <c r="T380" s="203"/>
      <c r="U380" s="243"/>
      <c r="V380" s="244"/>
    </row>
    <row r="381" spans="1:22" s="207" customFormat="1" ht="15" x14ac:dyDescent="0.2">
      <c r="A381" s="200">
        <v>365</v>
      </c>
      <c r="B381" s="201"/>
      <c r="C381" s="202" t="str">
        <f>IF(Acompanhamento4[[#This Row],[ID]]="","",VLOOKUP(Acompanhamento4[[#This Row],[ID]],Plano[],2,FALSE))</f>
        <v/>
      </c>
      <c r="D381" s="202" t="str">
        <f>IF(Acompanhamento4[[#This Row],[ID]]="","",VLOOKUP(Acompanhamento4[[#This Row],[ID]],Plano[],3,FALSE))</f>
        <v/>
      </c>
      <c r="E381" s="202" t="str">
        <f>IF(Acompanhamento4[[#This Row],[ID]]="","",VLOOKUP(Acompanhamento4[[#This Row],[ID]],Plano[],7,FALSE))</f>
        <v/>
      </c>
      <c r="F381" s="203" t="str">
        <f>IF(Acompanhamento4[[#This Row],[ID]]="","",VLOOKUP(Acompanhamento4[[#This Row],[ID]],Plano[],14,FALSE))</f>
        <v/>
      </c>
      <c r="G381" s="203" t="str">
        <f>IF(Acompanhamento4[[#This Row],[ID]]="","",VLOOKUP(Acompanhamento4[[#This Row],[ID]],Plano[],15,FALSE))</f>
        <v/>
      </c>
      <c r="H381" s="203" t="str">
        <f>IF(Acompanhamento4[[#This Row],[ID]]="","",VLOOKUP(Acompanhamento4[[#This Row],[ID]],Plano[],16,FALSE))</f>
        <v/>
      </c>
      <c r="I381" s="203" t="str">
        <f>IF(Acompanhamento4[[#This Row],[ID]]="","",VLOOKUP(Acompanhamento4[[#This Row],[ID]],Plano[],17,FALSE))</f>
        <v/>
      </c>
      <c r="J381" s="204" t="str">
        <f>IF(Acompanhamento4[[#This Row],[ID]]="","",VLOOKUP(Acompanhamento4[[#This Row],[ID]],Plano[],18,FALSE))</f>
        <v/>
      </c>
      <c r="K381" s="231"/>
      <c r="L381" s="238"/>
      <c r="M381" s="236"/>
      <c r="N381" s="240" t="str">
        <f>IF(Acompanhamento4[[#This Row],[ID]]="","",VLOOKUP(Acompanhamento4[[#This Row],[ID]],Plano[],19,FALSE))</f>
        <v/>
      </c>
      <c r="O381" s="241"/>
      <c r="P381" s="241"/>
      <c r="Q381" s="242"/>
      <c r="R381" s="203"/>
      <c r="S381" s="203"/>
      <c r="T381" s="203"/>
      <c r="U381" s="243"/>
      <c r="V381" s="244"/>
    </row>
    <row r="382" spans="1:22" s="207" customFormat="1" ht="15" x14ac:dyDescent="0.2">
      <c r="A382" s="205">
        <v>366</v>
      </c>
      <c r="B382" s="201"/>
      <c r="C382" s="202" t="str">
        <f>IF(Acompanhamento4[[#This Row],[ID]]="","",VLOOKUP(Acompanhamento4[[#This Row],[ID]],Plano[],2,FALSE))</f>
        <v/>
      </c>
      <c r="D382" s="202" t="str">
        <f>IF(Acompanhamento4[[#This Row],[ID]]="","",VLOOKUP(Acompanhamento4[[#This Row],[ID]],Plano[],3,FALSE))</f>
        <v/>
      </c>
      <c r="E382" s="202" t="str">
        <f>IF(Acompanhamento4[[#This Row],[ID]]="","",VLOOKUP(Acompanhamento4[[#This Row],[ID]],Plano[],7,FALSE))</f>
        <v/>
      </c>
      <c r="F382" s="203" t="str">
        <f>IF(Acompanhamento4[[#This Row],[ID]]="","",VLOOKUP(Acompanhamento4[[#This Row],[ID]],Plano[],14,FALSE))</f>
        <v/>
      </c>
      <c r="G382" s="203" t="str">
        <f>IF(Acompanhamento4[[#This Row],[ID]]="","",VLOOKUP(Acompanhamento4[[#This Row],[ID]],Plano[],15,FALSE))</f>
        <v/>
      </c>
      <c r="H382" s="203" t="str">
        <f>IF(Acompanhamento4[[#This Row],[ID]]="","",VLOOKUP(Acompanhamento4[[#This Row],[ID]],Plano[],16,FALSE))</f>
        <v/>
      </c>
      <c r="I382" s="203" t="str">
        <f>IF(Acompanhamento4[[#This Row],[ID]]="","",VLOOKUP(Acompanhamento4[[#This Row],[ID]],Plano[],17,FALSE))</f>
        <v/>
      </c>
      <c r="J382" s="204" t="str">
        <f>IF(Acompanhamento4[[#This Row],[ID]]="","",VLOOKUP(Acompanhamento4[[#This Row],[ID]],Plano[],18,FALSE))</f>
        <v/>
      </c>
      <c r="K382" s="231"/>
      <c r="L382" s="238"/>
      <c r="M382" s="236"/>
      <c r="N382" s="240" t="str">
        <f>IF(Acompanhamento4[[#This Row],[ID]]="","",VLOOKUP(Acompanhamento4[[#This Row],[ID]],Plano[],19,FALSE))</f>
        <v/>
      </c>
      <c r="O382" s="241"/>
      <c r="P382" s="241"/>
      <c r="Q382" s="242"/>
      <c r="R382" s="203"/>
      <c r="S382" s="203"/>
      <c r="T382" s="203"/>
      <c r="U382" s="243"/>
      <c r="V382" s="244"/>
    </row>
    <row r="383" spans="1:22" s="207" customFormat="1" ht="15" x14ac:dyDescent="0.2">
      <c r="A383" s="200">
        <v>367</v>
      </c>
      <c r="B383" s="201"/>
      <c r="C383" s="202" t="str">
        <f>IF(Acompanhamento4[[#This Row],[ID]]="","",VLOOKUP(Acompanhamento4[[#This Row],[ID]],Plano[],2,FALSE))</f>
        <v/>
      </c>
      <c r="D383" s="202" t="str">
        <f>IF(Acompanhamento4[[#This Row],[ID]]="","",VLOOKUP(Acompanhamento4[[#This Row],[ID]],Plano[],3,FALSE))</f>
        <v/>
      </c>
      <c r="E383" s="202" t="str">
        <f>IF(Acompanhamento4[[#This Row],[ID]]="","",VLOOKUP(Acompanhamento4[[#This Row],[ID]],Plano[],7,FALSE))</f>
        <v/>
      </c>
      <c r="F383" s="203" t="str">
        <f>IF(Acompanhamento4[[#This Row],[ID]]="","",VLOOKUP(Acompanhamento4[[#This Row],[ID]],Plano[],14,FALSE))</f>
        <v/>
      </c>
      <c r="G383" s="203" t="str">
        <f>IF(Acompanhamento4[[#This Row],[ID]]="","",VLOOKUP(Acompanhamento4[[#This Row],[ID]],Plano[],15,FALSE))</f>
        <v/>
      </c>
      <c r="H383" s="203" t="str">
        <f>IF(Acompanhamento4[[#This Row],[ID]]="","",VLOOKUP(Acompanhamento4[[#This Row],[ID]],Plano[],16,FALSE))</f>
        <v/>
      </c>
      <c r="I383" s="203" t="str">
        <f>IF(Acompanhamento4[[#This Row],[ID]]="","",VLOOKUP(Acompanhamento4[[#This Row],[ID]],Plano[],17,FALSE))</f>
        <v/>
      </c>
      <c r="J383" s="204" t="str">
        <f>IF(Acompanhamento4[[#This Row],[ID]]="","",VLOOKUP(Acompanhamento4[[#This Row],[ID]],Plano[],18,FALSE))</f>
        <v/>
      </c>
      <c r="K383" s="231"/>
      <c r="L383" s="238"/>
      <c r="M383" s="236"/>
      <c r="N383" s="240" t="str">
        <f>IF(Acompanhamento4[[#This Row],[ID]]="","",VLOOKUP(Acompanhamento4[[#This Row],[ID]],Plano[],19,FALSE))</f>
        <v/>
      </c>
      <c r="O383" s="241"/>
      <c r="P383" s="241"/>
      <c r="Q383" s="242"/>
      <c r="R383" s="203"/>
      <c r="S383" s="203"/>
      <c r="T383" s="203"/>
      <c r="U383" s="243"/>
      <c r="V383" s="244"/>
    </row>
    <row r="384" spans="1:22" s="207" customFormat="1" ht="15" x14ac:dyDescent="0.2">
      <c r="A384" s="205">
        <v>368</v>
      </c>
      <c r="B384" s="201"/>
      <c r="C384" s="202" t="str">
        <f>IF(Acompanhamento4[[#This Row],[ID]]="","",VLOOKUP(Acompanhamento4[[#This Row],[ID]],Plano[],2,FALSE))</f>
        <v/>
      </c>
      <c r="D384" s="202" t="str">
        <f>IF(Acompanhamento4[[#This Row],[ID]]="","",VLOOKUP(Acompanhamento4[[#This Row],[ID]],Plano[],3,FALSE))</f>
        <v/>
      </c>
      <c r="E384" s="202" t="str">
        <f>IF(Acompanhamento4[[#This Row],[ID]]="","",VLOOKUP(Acompanhamento4[[#This Row],[ID]],Plano[],7,FALSE))</f>
        <v/>
      </c>
      <c r="F384" s="203" t="str">
        <f>IF(Acompanhamento4[[#This Row],[ID]]="","",VLOOKUP(Acompanhamento4[[#This Row],[ID]],Plano[],14,FALSE))</f>
        <v/>
      </c>
      <c r="G384" s="203" t="str">
        <f>IF(Acompanhamento4[[#This Row],[ID]]="","",VLOOKUP(Acompanhamento4[[#This Row],[ID]],Plano[],15,FALSE))</f>
        <v/>
      </c>
      <c r="H384" s="203" t="str">
        <f>IF(Acompanhamento4[[#This Row],[ID]]="","",VLOOKUP(Acompanhamento4[[#This Row],[ID]],Plano[],16,FALSE))</f>
        <v/>
      </c>
      <c r="I384" s="203" t="str">
        <f>IF(Acompanhamento4[[#This Row],[ID]]="","",VLOOKUP(Acompanhamento4[[#This Row],[ID]],Plano[],17,FALSE))</f>
        <v/>
      </c>
      <c r="J384" s="204" t="str">
        <f>IF(Acompanhamento4[[#This Row],[ID]]="","",VLOOKUP(Acompanhamento4[[#This Row],[ID]],Plano[],18,FALSE))</f>
        <v/>
      </c>
      <c r="K384" s="231"/>
      <c r="L384" s="238"/>
      <c r="M384" s="236"/>
      <c r="N384" s="240" t="str">
        <f>IF(Acompanhamento4[[#This Row],[ID]]="","",VLOOKUP(Acompanhamento4[[#This Row],[ID]],Plano[],19,FALSE))</f>
        <v/>
      </c>
      <c r="O384" s="241"/>
      <c r="P384" s="241"/>
      <c r="Q384" s="242"/>
      <c r="R384" s="203"/>
      <c r="S384" s="203"/>
      <c r="T384" s="203"/>
      <c r="U384" s="243"/>
      <c r="V384" s="244"/>
    </row>
    <row r="385" spans="1:22" s="207" customFormat="1" ht="15" x14ac:dyDescent="0.2">
      <c r="A385" s="200">
        <v>369</v>
      </c>
      <c r="B385" s="201"/>
      <c r="C385" s="202" t="str">
        <f>IF(Acompanhamento4[[#This Row],[ID]]="","",VLOOKUP(Acompanhamento4[[#This Row],[ID]],Plano[],2,FALSE))</f>
        <v/>
      </c>
      <c r="D385" s="202" t="str">
        <f>IF(Acompanhamento4[[#This Row],[ID]]="","",VLOOKUP(Acompanhamento4[[#This Row],[ID]],Plano[],3,FALSE))</f>
        <v/>
      </c>
      <c r="E385" s="202" t="str">
        <f>IF(Acompanhamento4[[#This Row],[ID]]="","",VLOOKUP(Acompanhamento4[[#This Row],[ID]],Plano[],7,FALSE))</f>
        <v/>
      </c>
      <c r="F385" s="203" t="str">
        <f>IF(Acompanhamento4[[#This Row],[ID]]="","",VLOOKUP(Acompanhamento4[[#This Row],[ID]],Plano[],14,FALSE))</f>
        <v/>
      </c>
      <c r="G385" s="203" t="str">
        <f>IF(Acompanhamento4[[#This Row],[ID]]="","",VLOOKUP(Acompanhamento4[[#This Row],[ID]],Plano[],15,FALSE))</f>
        <v/>
      </c>
      <c r="H385" s="203" t="str">
        <f>IF(Acompanhamento4[[#This Row],[ID]]="","",VLOOKUP(Acompanhamento4[[#This Row],[ID]],Plano[],16,FALSE))</f>
        <v/>
      </c>
      <c r="I385" s="203" t="str">
        <f>IF(Acompanhamento4[[#This Row],[ID]]="","",VLOOKUP(Acompanhamento4[[#This Row],[ID]],Plano[],17,FALSE))</f>
        <v/>
      </c>
      <c r="J385" s="204" t="str">
        <f>IF(Acompanhamento4[[#This Row],[ID]]="","",VLOOKUP(Acompanhamento4[[#This Row],[ID]],Plano[],18,FALSE))</f>
        <v/>
      </c>
      <c r="K385" s="231"/>
      <c r="L385" s="238"/>
      <c r="M385" s="236"/>
      <c r="N385" s="240" t="str">
        <f>IF(Acompanhamento4[[#This Row],[ID]]="","",VLOOKUP(Acompanhamento4[[#This Row],[ID]],Plano[],19,FALSE))</f>
        <v/>
      </c>
      <c r="O385" s="241"/>
      <c r="P385" s="241"/>
      <c r="Q385" s="242"/>
      <c r="R385" s="203"/>
      <c r="S385" s="203"/>
      <c r="T385" s="203"/>
      <c r="U385" s="243"/>
      <c r="V385" s="244"/>
    </row>
    <row r="386" spans="1:22" s="207" customFormat="1" ht="15" x14ac:dyDescent="0.2">
      <c r="A386" s="205">
        <v>370</v>
      </c>
      <c r="B386" s="201"/>
      <c r="C386" s="202" t="str">
        <f>IF(Acompanhamento4[[#This Row],[ID]]="","",VLOOKUP(Acompanhamento4[[#This Row],[ID]],Plano[],2,FALSE))</f>
        <v/>
      </c>
      <c r="D386" s="202" t="str">
        <f>IF(Acompanhamento4[[#This Row],[ID]]="","",VLOOKUP(Acompanhamento4[[#This Row],[ID]],Plano[],3,FALSE))</f>
        <v/>
      </c>
      <c r="E386" s="202" t="str">
        <f>IF(Acompanhamento4[[#This Row],[ID]]="","",VLOOKUP(Acompanhamento4[[#This Row],[ID]],Plano[],7,FALSE))</f>
        <v/>
      </c>
      <c r="F386" s="203" t="str">
        <f>IF(Acompanhamento4[[#This Row],[ID]]="","",VLOOKUP(Acompanhamento4[[#This Row],[ID]],Plano[],14,FALSE))</f>
        <v/>
      </c>
      <c r="G386" s="203" t="str">
        <f>IF(Acompanhamento4[[#This Row],[ID]]="","",VLOOKUP(Acompanhamento4[[#This Row],[ID]],Plano[],15,FALSE))</f>
        <v/>
      </c>
      <c r="H386" s="203" t="str">
        <f>IF(Acompanhamento4[[#This Row],[ID]]="","",VLOOKUP(Acompanhamento4[[#This Row],[ID]],Plano[],16,FALSE))</f>
        <v/>
      </c>
      <c r="I386" s="203" t="str">
        <f>IF(Acompanhamento4[[#This Row],[ID]]="","",VLOOKUP(Acompanhamento4[[#This Row],[ID]],Plano[],17,FALSE))</f>
        <v/>
      </c>
      <c r="J386" s="204" t="str">
        <f>IF(Acompanhamento4[[#This Row],[ID]]="","",VLOOKUP(Acompanhamento4[[#This Row],[ID]],Plano[],18,FALSE))</f>
        <v/>
      </c>
      <c r="K386" s="231"/>
      <c r="L386" s="238"/>
      <c r="M386" s="236"/>
      <c r="N386" s="240" t="str">
        <f>IF(Acompanhamento4[[#This Row],[ID]]="","",VLOOKUP(Acompanhamento4[[#This Row],[ID]],Plano[],19,FALSE))</f>
        <v/>
      </c>
      <c r="O386" s="241"/>
      <c r="P386" s="241"/>
      <c r="Q386" s="242"/>
      <c r="R386" s="203"/>
      <c r="S386" s="203"/>
      <c r="T386" s="203"/>
      <c r="U386" s="243"/>
      <c r="V386" s="244"/>
    </row>
    <row r="387" spans="1:22" s="207" customFormat="1" ht="15" x14ac:dyDescent="0.2">
      <c r="A387" s="200">
        <v>371</v>
      </c>
      <c r="B387" s="201"/>
      <c r="C387" s="202" t="str">
        <f>IF(Acompanhamento4[[#This Row],[ID]]="","",VLOOKUP(Acompanhamento4[[#This Row],[ID]],Plano[],2,FALSE))</f>
        <v/>
      </c>
      <c r="D387" s="202" t="str">
        <f>IF(Acompanhamento4[[#This Row],[ID]]="","",VLOOKUP(Acompanhamento4[[#This Row],[ID]],Plano[],3,FALSE))</f>
        <v/>
      </c>
      <c r="E387" s="202" t="str">
        <f>IF(Acompanhamento4[[#This Row],[ID]]="","",VLOOKUP(Acompanhamento4[[#This Row],[ID]],Plano[],7,FALSE))</f>
        <v/>
      </c>
      <c r="F387" s="203" t="str">
        <f>IF(Acompanhamento4[[#This Row],[ID]]="","",VLOOKUP(Acompanhamento4[[#This Row],[ID]],Plano[],14,FALSE))</f>
        <v/>
      </c>
      <c r="G387" s="203" t="str">
        <f>IF(Acompanhamento4[[#This Row],[ID]]="","",VLOOKUP(Acompanhamento4[[#This Row],[ID]],Plano[],15,FALSE))</f>
        <v/>
      </c>
      <c r="H387" s="203" t="str">
        <f>IF(Acompanhamento4[[#This Row],[ID]]="","",VLOOKUP(Acompanhamento4[[#This Row],[ID]],Plano[],16,FALSE))</f>
        <v/>
      </c>
      <c r="I387" s="203" t="str">
        <f>IF(Acompanhamento4[[#This Row],[ID]]="","",VLOOKUP(Acompanhamento4[[#This Row],[ID]],Plano[],17,FALSE))</f>
        <v/>
      </c>
      <c r="J387" s="204" t="str">
        <f>IF(Acompanhamento4[[#This Row],[ID]]="","",VLOOKUP(Acompanhamento4[[#This Row],[ID]],Plano[],18,FALSE))</f>
        <v/>
      </c>
      <c r="K387" s="231"/>
      <c r="L387" s="238"/>
      <c r="M387" s="236"/>
      <c r="N387" s="240" t="str">
        <f>IF(Acompanhamento4[[#This Row],[ID]]="","",VLOOKUP(Acompanhamento4[[#This Row],[ID]],Plano[],19,FALSE))</f>
        <v/>
      </c>
      <c r="O387" s="241"/>
      <c r="P387" s="241"/>
      <c r="Q387" s="242"/>
      <c r="R387" s="203"/>
      <c r="S387" s="203"/>
      <c r="T387" s="203"/>
      <c r="U387" s="243"/>
      <c r="V387" s="244"/>
    </row>
    <row r="388" spans="1:22" s="207" customFormat="1" ht="15" x14ac:dyDescent="0.2">
      <c r="A388" s="205">
        <v>372</v>
      </c>
      <c r="B388" s="201"/>
      <c r="C388" s="202" t="str">
        <f>IF(Acompanhamento4[[#This Row],[ID]]="","",VLOOKUP(Acompanhamento4[[#This Row],[ID]],Plano[],2,FALSE))</f>
        <v/>
      </c>
      <c r="D388" s="202" t="str">
        <f>IF(Acompanhamento4[[#This Row],[ID]]="","",VLOOKUP(Acompanhamento4[[#This Row],[ID]],Plano[],3,FALSE))</f>
        <v/>
      </c>
      <c r="E388" s="202" t="str">
        <f>IF(Acompanhamento4[[#This Row],[ID]]="","",VLOOKUP(Acompanhamento4[[#This Row],[ID]],Plano[],7,FALSE))</f>
        <v/>
      </c>
      <c r="F388" s="203" t="str">
        <f>IF(Acompanhamento4[[#This Row],[ID]]="","",VLOOKUP(Acompanhamento4[[#This Row],[ID]],Plano[],14,FALSE))</f>
        <v/>
      </c>
      <c r="G388" s="203" t="str">
        <f>IF(Acompanhamento4[[#This Row],[ID]]="","",VLOOKUP(Acompanhamento4[[#This Row],[ID]],Plano[],15,FALSE))</f>
        <v/>
      </c>
      <c r="H388" s="203" t="str">
        <f>IF(Acompanhamento4[[#This Row],[ID]]="","",VLOOKUP(Acompanhamento4[[#This Row],[ID]],Plano[],16,FALSE))</f>
        <v/>
      </c>
      <c r="I388" s="203" t="str">
        <f>IF(Acompanhamento4[[#This Row],[ID]]="","",VLOOKUP(Acompanhamento4[[#This Row],[ID]],Plano[],17,FALSE))</f>
        <v/>
      </c>
      <c r="J388" s="204" t="str">
        <f>IF(Acompanhamento4[[#This Row],[ID]]="","",VLOOKUP(Acompanhamento4[[#This Row],[ID]],Plano[],18,FALSE))</f>
        <v/>
      </c>
      <c r="K388" s="231"/>
      <c r="L388" s="238"/>
      <c r="M388" s="236"/>
      <c r="N388" s="240" t="str">
        <f>IF(Acompanhamento4[[#This Row],[ID]]="","",VLOOKUP(Acompanhamento4[[#This Row],[ID]],Plano[],19,FALSE))</f>
        <v/>
      </c>
      <c r="O388" s="241"/>
      <c r="P388" s="241"/>
      <c r="Q388" s="242"/>
      <c r="R388" s="203"/>
      <c r="S388" s="203"/>
      <c r="T388" s="203"/>
      <c r="U388" s="243"/>
      <c r="V388" s="244"/>
    </row>
    <row r="389" spans="1:22" s="207" customFormat="1" ht="15" x14ac:dyDescent="0.2">
      <c r="A389" s="200">
        <v>373</v>
      </c>
      <c r="B389" s="201"/>
      <c r="C389" s="202" t="str">
        <f>IF(Acompanhamento4[[#This Row],[ID]]="","",VLOOKUP(Acompanhamento4[[#This Row],[ID]],Plano[],2,FALSE))</f>
        <v/>
      </c>
      <c r="D389" s="202" t="str">
        <f>IF(Acompanhamento4[[#This Row],[ID]]="","",VLOOKUP(Acompanhamento4[[#This Row],[ID]],Plano[],3,FALSE))</f>
        <v/>
      </c>
      <c r="E389" s="202" t="str">
        <f>IF(Acompanhamento4[[#This Row],[ID]]="","",VLOOKUP(Acompanhamento4[[#This Row],[ID]],Plano[],7,FALSE))</f>
        <v/>
      </c>
      <c r="F389" s="203" t="str">
        <f>IF(Acompanhamento4[[#This Row],[ID]]="","",VLOOKUP(Acompanhamento4[[#This Row],[ID]],Plano[],14,FALSE))</f>
        <v/>
      </c>
      <c r="G389" s="203" t="str">
        <f>IF(Acompanhamento4[[#This Row],[ID]]="","",VLOOKUP(Acompanhamento4[[#This Row],[ID]],Plano[],15,FALSE))</f>
        <v/>
      </c>
      <c r="H389" s="203" t="str">
        <f>IF(Acompanhamento4[[#This Row],[ID]]="","",VLOOKUP(Acompanhamento4[[#This Row],[ID]],Plano[],16,FALSE))</f>
        <v/>
      </c>
      <c r="I389" s="203" t="str">
        <f>IF(Acompanhamento4[[#This Row],[ID]]="","",VLOOKUP(Acompanhamento4[[#This Row],[ID]],Plano[],17,FALSE))</f>
        <v/>
      </c>
      <c r="J389" s="204" t="str">
        <f>IF(Acompanhamento4[[#This Row],[ID]]="","",VLOOKUP(Acompanhamento4[[#This Row],[ID]],Plano[],18,FALSE))</f>
        <v/>
      </c>
      <c r="K389" s="231"/>
      <c r="L389" s="238"/>
      <c r="M389" s="236"/>
      <c r="N389" s="240" t="str">
        <f>IF(Acompanhamento4[[#This Row],[ID]]="","",VLOOKUP(Acompanhamento4[[#This Row],[ID]],Plano[],19,FALSE))</f>
        <v/>
      </c>
      <c r="O389" s="241"/>
      <c r="P389" s="241"/>
      <c r="Q389" s="242"/>
      <c r="R389" s="203"/>
      <c r="S389" s="203"/>
      <c r="T389" s="203"/>
      <c r="U389" s="243"/>
      <c r="V389" s="244"/>
    </row>
    <row r="390" spans="1:22" s="207" customFormat="1" ht="15" x14ac:dyDescent="0.2">
      <c r="A390" s="205">
        <v>374</v>
      </c>
      <c r="B390" s="201"/>
      <c r="C390" s="202" t="str">
        <f>IF(Acompanhamento4[[#This Row],[ID]]="","",VLOOKUP(Acompanhamento4[[#This Row],[ID]],Plano[],2,FALSE))</f>
        <v/>
      </c>
      <c r="D390" s="202" t="str">
        <f>IF(Acompanhamento4[[#This Row],[ID]]="","",VLOOKUP(Acompanhamento4[[#This Row],[ID]],Plano[],3,FALSE))</f>
        <v/>
      </c>
      <c r="E390" s="202" t="str">
        <f>IF(Acompanhamento4[[#This Row],[ID]]="","",VLOOKUP(Acompanhamento4[[#This Row],[ID]],Plano[],7,FALSE))</f>
        <v/>
      </c>
      <c r="F390" s="203" t="str">
        <f>IF(Acompanhamento4[[#This Row],[ID]]="","",VLOOKUP(Acompanhamento4[[#This Row],[ID]],Plano[],14,FALSE))</f>
        <v/>
      </c>
      <c r="G390" s="203" t="str">
        <f>IF(Acompanhamento4[[#This Row],[ID]]="","",VLOOKUP(Acompanhamento4[[#This Row],[ID]],Plano[],15,FALSE))</f>
        <v/>
      </c>
      <c r="H390" s="203" t="str">
        <f>IF(Acompanhamento4[[#This Row],[ID]]="","",VLOOKUP(Acompanhamento4[[#This Row],[ID]],Plano[],16,FALSE))</f>
        <v/>
      </c>
      <c r="I390" s="203" t="str">
        <f>IF(Acompanhamento4[[#This Row],[ID]]="","",VLOOKUP(Acompanhamento4[[#This Row],[ID]],Plano[],17,FALSE))</f>
        <v/>
      </c>
      <c r="J390" s="204" t="str">
        <f>IF(Acompanhamento4[[#This Row],[ID]]="","",VLOOKUP(Acompanhamento4[[#This Row],[ID]],Plano[],18,FALSE))</f>
        <v/>
      </c>
      <c r="K390" s="231"/>
      <c r="L390" s="238"/>
      <c r="M390" s="236"/>
      <c r="N390" s="240" t="str">
        <f>IF(Acompanhamento4[[#This Row],[ID]]="","",VLOOKUP(Acompanhamento4[[#This Row],[ID]],Plano[],19,FALSE))</f>
        <v/>
      </c>
      <c r="O390" s="241"/>
      <c r="P390" s="241"/>
      <c r="Q390" s="242"/>
      <c r="R390" s="203"/>
      <c r="S390" s="203"/>
      <c r="T390" s="203"/>
      <c r="U390" s="243"/>
      <c r="V390" s="244"/>
    </row>
    <row r="391" spans="1:22" s="207" customFormat="1" ht="15" x14ac:dyDescent="0.2">
      <c r="A391" s="200">
        <v>375</v>
      </c>
      <c r="B391" s="201"/>
      <c r="C391" s="202" t="str">
        <f>IF(Acompanhamento4[[#This Row],[ID]]="","",VLOOKUP(Acompanhamento4[[#This Row],[ID]],Plano[],2,FALSE))</f>
        <v/>
      </c>
      <c r="D391" s="202" t="str">
        <f>IF(Acompanhamento4[[#This Row],[ID]]="","",VLOOKUP(Acompanhamento4[[#This Row],[ID]],Plano[],3,FALSE))</f>
        <v/>
      </c>
      <c r="E391" s="202" t="str">
        <f>IF(Acompanhamento4[[#This Row],[ID]]="","",VLOOKUP(Acompanhamento4[[#This Row],[ID]],Plano[],7,FALSE))</f>
        <v/>
      </c>
      <c r="F391" s="203" t="str">
        <f>IF(Acompanhamento4[[#This Row],[ID]]="","",VLOOKUP(Acompanhamento4[[#This Row],[ID]],Plano[],14,FALSE))</f>
        <v/>
      </c>
      <c r="G391" s="203" t="str">
        <f>IF(Acompanhamento4[[#This Row],[ID]]="","",VLOOKUP(Acompanhamento4[[#This Row],[ID]],Plano[],15,FALSE))</f>
        <v/>
      </c>
      <c r="H391" s="203" t="str">
        <f>IF(Acompanhamento4[[#This Row],[ID]]="","",VLOOKUP(Acompanhamento4[[#This Row],[ID]],Plano[],16,FALSE))</f>
        <v/>
      </c>
      <c r="I391" s="203" t="str">
        <f>IF(Acompanhamento4[[#This Row],[ID]]="","",VLOOKUP(Acompanhamento4[[#This Row],[ID]],Plano[],17,FALSE))</f>
        <v/>
      </c>
      <c r="J391" s="204" t="str">
        <f>IF(Acompanhamento4[[#This Row],[ID]]="","",VLOOKUP(Acompanhamento4[[#This Row],[ID]],Plano[],18,FALSE))</f>
        <v/>
      </c>
      <c r="K391" s="231"/>
      <c r="L391" s="238"/>
      <c r="M391" s="236"/>
      <c r="N391" s="240" t="str">
        <f>IF(Acompanhamento4[[#This Row],[ID]]="","",VLOOKUP(Acompanhamento4[[#This Row],[ID]],Plano[],19,FALSE))</f>
        <v/>
      </c>
      <c r="O391" s="241"/>
      <c r="P391" s="241"/>
      <c r="Q391" s="242"/>
      <c r="R391" s="203"/>
      <c r="S391" s="203"/>
      <c r="T391" s="203"/>
      <c r="U391" s="243"/>
      <c r="V391" s="244"/>
    </row>
    <row r="392" spans="1:22" s="207" customFormat="1" ht="15" x14ac:dyDescent="0.2">
      <c r="A392" s="205">
        <v>376</v>
      </c>
      <c r="B392" s="201"/>
      <c r="C392" s="202" t="str">
        <f>IF(Acompanhamento4[[#This Row],[ID]]="","",VLOOKUP(Acompanhamento4[[#This Row],[ID]],Plano[],2,FALSE))</f>
        <v/>
      </c>
      <c r="D392" s="202" t="str">
        <f>IF(Acompanhamento4[[#This Row],[ID]]="","",VLOOKUP(Acompanhamento4[[#This Row],[ID]],Plano[],3,FALSE))</f>
        <v/>
      </c>
      <c r="E392" s="202" t="str">
        <f>IF(Acompanhamento4[[#This Row],[ID]]="","",VLOOKUP(Acompanhamento4[[#This Row],[ID]],Plano[],7,FALSE))</f>
        <v/>
      </c>
      <c r="F392" s="203" t="str">
        <f>IF(Acompanhamento4[[#This Row],[ID]]="","",VLOOKUP(Acompanhamento4[[#This Row],[ID]],Plano[],14,FALSE))</f>
        <v/>
      </c>
      <c r="G392" s="203" t="str">
        <f>IF(Acompanhamento4[[#This Row],[ID]]="","",VLOOKUP(Acompanhamento4[[#This Row],[ID]],Plano[],15,FALSE))</f>
        <v/>
      </c>
      <c r="H392" s="203" t="str">
        <f>IF(Acompanhamento4[[#This Row],[ID]]="","",VLOOKUP(Acompanhamento4[[#This Row],[ID]],Plano[],16,FALSE))</f>
        <v/>
      </c>
      <c r="I392" s="203" t="str">
        <f>IF(Acompanhamento4[[#This Row],[ID]]="","",VLOOKUP(Acompanhamento4[[#This Row],[ID]],Plano[],17,FALSE))</f>
        <v/>
      </c>
      <c r="J392" s="204" t="str">
        <f>IF(Acompanhamento4[[#This Row],[ID]]="","",VLOOKUP(Acompanhamento4[[#This Row],[ID]],Plano[],18,FALSE))</f>
        <v/>
      </c>
      <c r="K392" s="231"/>
      <c r="L392" s="238"/>
      <c r="M392" s="236"/>
      <c r="N392" s="240" t="str">
        <f>IF(Acompanhamento4[[#This Row],[ID]]="","",VLOOKUP(Acompanhamento4[[#This Row],[ID]],Plano[],19,FALSE))</f>
        <v/>
      </c>
      <c r="O392" s="241"/>
      <c r="P392" s="241"/>
      <c r="Q392" s="242"/>
      <c r="R392" s="203"/>
      <c r="S392" s="203"/>
      <c r="T392" s="203"/>
      <c r="U392" s="243"/>
      <c r="V392" s="244"/>
    </row>
    <row r="393" spans="1:22" s="207" customFormat="1" ht="15" x14ac:dyDescent="0.2">
      <c r="A393" s="200">
        <v>377</v>
      </c>
      <c r="B393" s="201"/>
      <c r="C393" s="202" t="str">
        <f>IF(Acompanhamento4[[#This Row],[ID]]="","",VLOOKUP(Acompanhamento4[[#This Row],[ID]],Plano[],2,FALSE))</f>
        <v/>
      </c>
      <c r="D393" s="202" t="str">
        <f>IF(Acompanhamento4[[#This Row],[ID]]="","",VLOOKUP(Acompanhamento4[[#This Row],[ID]],Plano[],3,FALSE))</f>
        <v/>
      </c>
      <c r="E393" s="202" t="str">
        <f>IF(Acompanhamento4[[#This Row],[ID]]="","",VLOOKUP(Acompanhamento4[[#This Row],[ID]],Plano[],7,FALSE))</f>
        <v/>
      </c>
      <c r="F393" s="203" t="str">
        <f>IF(Acompanhamento4[[#This Row],[ID]]="","",VLOOKUP(Acompanhamento4[[#This Row],[ID]],Plano[],14,FALSE))</f>
        <v/>
      </c>
      <c r="G393" s="203" t="str">
        <f>IF(Acompanhamento4[[#This Row],[ID]]="","",VLOOKUP(Acompanhamento4[[#This Row],[ID]],Plano[],15,FALSE))</f>
        <v/>
      </c>
      <c r="H393" s="203" t="str">
        <f>IF(Acompanhamento4[[#This Row],[ID]]="","",VLOOKUP(Acompanhamento4[[#This Row],[ID]],Plano[],16,FALSE))</f>
        <v/>
      </c>
      <c r="I393" s="203" t="str">
        <f>IF(Acompanhamento4[[#This Row],[ID]]="","",VLOOKUP(Acompanhamento4[[#This Row],[ID]],Plano[],17,FALSE))</f>
        <v/>
      </c>
      <c r="J393" s="204" t="str">
        <f>IF(Acompanhamento4[[#This Row],[ID]]="","",VLOOKUP(Acompanhamento4[[#This Row],[ID]],Plano[],18,FALSE))</f>
        <v/>
      </c>
      <c r="K393" s="231"/>
      <c r="L393" s="238"/>
      <c r="M393" s="236"/>
      <c r="N393" s="240" t="str">
        <f>IF(Acompanhamento4[[#This Row],[ID]]="","",VLOOKUP(Acompanhamento4[[#This Row],[ID]],Plano[],19,FALSE))</f>
        <v/>
      </c>
      <c r="O393" s="241"/>
      <c r="P393" s="241"/>
      <c r="Q393" s="242"/>
      <c r="R393" s="203"/>
      <c r="S393" s="203"/>
      <c r="T393" s="203"/>
      <c r="U393" s="243"/>
      <c r="V393" s="244"/>
    </row>
    <row r="394" spans="1:22" s="207" customFormat="1" ht="15" x14ac:dyDescent="0.2">
      <c r="A394" s="205">
        <v>378</v>
      </c>
      <c r="B394" s="201"/>
      <c r="C394" s="202" t="str">
        <f>IF(Acompanhamento4[[#This Row],[ID]]="","",VLOOKUP(Acompanhamento4[[#This Row],[ID]],Plano[],2,FALSE))</f>
        <v/>
      </c>
      <c r="D394" s="202" t="str">
        <f>IF(Acompanhamento4[[#This Row],[ID]]="","",VLOOKUP(Acompanhamento4[[#This Row],[ID]],Plano[],3,FALSE))</f>
        <v/>
      </c>
      <c r="E394" s="202" t="str">
        <f>IF(Acompanhamento4[[#This Row],[ID]]="","",VLOOKUP(Acompanhamento4[[#This Row],[ID]],Plano[],7,FALSE))</f>
        <v/>
      </c>
      <c r="F394" s="203" t="str">
        <f>IF(Acompanhamento4[[#This Row],[ID]]="","",VLOOKUP(Acompanhamento4[[#This Row],[ID]],Plano[],14,FALSE))</f>
        <v/>
      </c>
      <c r="G394" s="203" t="str">
        <f>IF(Acompanhamento4[[#This Row],[ID]]="","",VLOOKUP(Acompanhamento4[[#This Row],[ID]],Plano[],15,FALSE))</f>
        <v/>
      </c>
      <c r="H394" s="203" t="str">
        <f>IF(Acompanhamento4[[#This Row],[ID]]="","",VLOOKUP(Acompanhamento4[[#This Row],[ID]],Plano[],16,FALSE))</f>
        <v/>
      </c>
      <c r="I394" s="203" t="str">
        <f>IF(Acompanhamento4[[#This Row],[ID]]="","",VLOOKUP(Acompanhamento4[[#This Row],[ID]],Plano[],17,FALSE))</f>
        <v/>
      </c>
      <c r="J394" s="204" t="str">
        <f>IF(Acompanhamento4[[#This Row],[ID]]="","",VLOOKUP(Acompanhamento4[[#This Row],[ID]],Plano[],18,FALSE))</f>
        <v/>
      </c>
      <c r="K394" s="231"/>
      <c r="L394" s="238"/>
      <c r="M394" s="236"/>
      <c r="N394" s="240" t="str">
        <f>IF(Acompanhamento4[[#This Row],[ID]]="","",VLOOKUP(Acompanhamento4[[#This Row],[ID]],Plano[],19,FALSE))</f>
        <v/>
      </c>
      <c r="O394" s="241"/>
      <c r="P394" s="241"/>
      <c r="Q394" s="242"/>
      <c r="R394" s="203"/>
      <c r="S394" s="203"/>
      <c r="T394" s="203"/>
      <c r="U394" s="243"/>
      <c r="V394" s="244"/>
    </row>
    <row r="395" spans="1:22" s="207" customFormat="1" ht="15" x14ac:dyDescent="0.2">
      <c r="A395" s="200">
        <v>379</v>
      </c>
      <c r="B395" s="201"/>
      <c r="C395" s="202" t="str">
        <f>IF(Acompanhamento4[[#This Row],[ID]]="","",VLOOKUP(Acompanhamento4[[#This Row],[ID]],Plano[],2,FALSE))</f>
        <v/>
      </c>
      <c r="D395" s="202" t="str">
        <f>IF(Acompanhamento4[[#This Row],[ID]]="","",VLOOKUP(Acompanhamento4[[#This Row],[ID]],Plano[],3,FALSE))</f>
        <v/>
      </c>
      <c r="E395" s="202" t="str">
        <f>IF(Acompanhamento4[[#This Row],[ID]]="","",VLOOKUP(Acompanhamento4[[#This Row],[ID]],Plano[],7,FALSE))</f>
        <v/>
      </c>
      <c r="F395" s="203" t="str">
        <f>IF(Acompanhamento4[[#This Row],[ID]]="","",VLOOKUP(Acompanhamento4[[#This Row],[ID]],Plano[],14,FALSE))</f>
        <v/>
      </c>
      <c r="G395" s="203" t="str">
        <f>IF(Acompanhamento4[[#This Row],[ID]]="","",VLOOKUP(Acompanhamento4[[#This Row],[ID]],Plano[],15,FALSE))</f>
        <v/>
      </c>
      <c r="H395" s="203" t="str">
        <f>IF(Acompanhamento4[[#This Row],[ID]]="","",VLOOKUP(Acompanhamento4[[#This Row],[ID]],Plano[],16,FALSE))</f>
        <v/>
      </c>
      <c r="I395" s="203" t="str">
        <f>IF(Acompanhamento4[[#This Row],[ID]]="","",VLOOKUP(Acompanhamento4[[#This Row],[ID]],Plano[],17,FALSE))</f>
        <v/>
      </c>
      <c r="J395" s="204" t="str">
        <f>IF(Acompanhamento4[[#This Row],[ID]]="","",VLOOKUP(Acompanhamento4[[#This Row],[ID]],Plano[],18,FALSE))</f>
        <v/>
      </c>
      <c r="K395" s="231"/>
      <c r="L395" s="238"/>
      <c r="M395" s="236"/>
      <c r="N395" s="240" t="str">
        <f>IF(Acompanhamento4[[#This Row],[ID]]="","",VLOOKUP(Acompanhamento4[[#This Row],[ID]],Plano[],19,FALSE))</f>
        <v/>
      </c>
      <c r="O395" s="241"/>
      <c r="P395" s="241"/>
      <c r="Q395" s="242"/>
      <c r="R395" s="203"/>
      <c r="S395" s="203"/>
      <c r="T395" s="203"/>
      <c r="U395" s="243"/>
      <c r="V395" s="244"/>
    </row>
    <row r="396" spans="1:22" s="207" customFormat="1" ht="15" x14ac:dyDescent="0.2">
      <c r="A396" s="205">
        <v>380</v>
      </c>
      <c r="B396" s="201"/>
      <c r="C396" s="202" t="str">
        <f>IF(Acompanhamento4[[#This Row],[ID]]="","",VLOOKUP(Acompanhamento4[[#This Row],[ID]],Plano[],2,FALSE))</f>
        <v/>
      </c>
      <c r="D396" s="202" t="str">
        <f>IF(Acompanhamento4[[#This Row],[ID]]="","",VLOOKUP(Acompanhamento4[[#This Row],[ID]],Plano[],3,FALSE))</f>
        <v/>
      </c>
      <c r="E396" s="202" t="str">
        <f>IF(Acompanhamento4[[#This Row],[ID]]="","",VLOOKUP(Acompanhamento4[[#This Row],[ID]],Plano[],7,FALSE))</f>
        <v/>
      </c>
      <c r="F396" s="203" t="str">
        <f>IF(Acompanhamento4[[#This Row],[ID]]="","",VLOOKUP(Acompanhamento4[[#This Row],[ID]],Plano[],14,FALSE))</f>
        <v/>
      </c>
      <c r="G396" s="203" t="str">
        <f>IF(Acompanhamento4[[#This Row],[ID]]="","",VLOOKUP(Acompanhamento4[[#This Row],[ID]],Plano[],15,FALSE))</f>
        <v/>
      </c>
      <c r="H396" s="203" t="str">
        <f>IF(Acompanhamento4[[#This Row],[ID]]="","",VLOOKUP(Acompanhamento4[[#This Row],[ID]],Plano[],16,FALSE))</f>
        <v/>
      </c>
      <c r="I396" s="203" t="str">
        <f>IF(Acompanhamento4[[#This Row],[ID]]="","",VLOOKUP(Acompanhamento4[[#This Row],[ID]],Plano[],17,FALSE))</f>
        <v/>
      </c>
      <c r="J396" s="204" t="str">
        <f>IF(Acompanhamento4[[#This Row],[ID]]="","",VLOOKUP(Acompanhamento4[[#This Row],[ID]],Plano[],18,FALSE))</f>
        <v/>
      </c>
      <c r="K396" s="231"/>
      <c r="L396" s="238"/>
      <c r="M396" s="236"/>
      <c r="N396" s="240" t="str">
        <f>IF(Acompanhamento4[[#This Row],[ID]]="","",VLOOKUP(Acompanhamento4[[#This Row],[ID]],Plano[],19,FALSE))</f>
        <v/>
      </c>
      <c r="O396" s="241"/>
      <c r="P396" s="241"/>
      <c r="Q396" s="242"/>
      <c r="R396" s="203"/>
      <c r="S396" s="203"/>
      <c r="T396" s="203"/>
      <c r="U396" s="243"/>
      <c r="V396" s="244"/>
    </row>
    <row r="397" spans="1:22" s="207" customFormat="1" ht="15" x14ac:dyDescent="0.2">
      <c r="A397" s="200">
        <v>381</v>
      </c>
      <c r="B397" s="201"/>
      <c r="C397" s="202" t="str">
        <f>IF(Acompanhamento4[[#This Row],[ID]]="","",VLOOKUP(Acompanhamento4[[#This Row],[ID]],Plano[],2,FALSE))</f>
        <v/>
      </c>
      <c r="D397" s="202" t="str">
        <f>IF(Acompanhamento4[[#This Row],[ID]]="","",VLOOKUP(Acompanhamento4[[#This Row],[ID]],Plano[],3,FALSE))</f>
        <v/>
      </c>
      <c r="E397" s="202" t="str">
        <f>IF(Acompanhamento4[[#This Row],[ID]]="","",VLOOKUP(Acompanhamento4[[#This Row],[ID]],Plano[],7,FALSE))</f>
        <v/>
      </c>
      <c r="F397" s="203" t="str">
        <f>IF(Acompanhamento4[[#This Row],[ID]]="","",VLOOKUP(Acompanhamento4[[#This Row],[ID]],Plano[],14,FALSE))</f>
        <v/>
      </c>
      <c r="G397" s="203" t="str">
        <f>IF(Acompanhamento4[[#This Row],[ID]]="","",VLOOKUP(Acompanhamento4[[#This Row],[ID]],Plano[],15,FALSE))</f>
        <v/>
      </c>
      <c r="H397" s="203" t="str">
        <f>IF(Acompanhamento4[[#This Row],[ID]]="","",VLOOKUP(Acompanhamento4[[#This Row],[ID]],Plano[],16,FALSE))</f>
        <v/>
      </c>
      <c r="I397" s="203" t="str">
        <f>IF(Acompanhamento4[[#This Row],[ID]]="","",VLOOKUP(Acompanhamento4[[#This Row],[ID]],Plano[],17,FALSE))</f>
        <v/>
      </c>
      <c r="J397" s="204" t="str">
        <f>IF(Acompanhamento4[[#This Row],[ID]]="","",VLOOKUP(Acompanhamento4[[#This Row],[ID]],Plano[],18,FALSE))</f>
        <v/>
      </c>
      <c r="K397" s="231"/>
      <c r="L397" s="238"/>
      <c r="M397" s="236"/>
      <c r="N397" s="240" t="str">
        <f>IF(Acompanhamento4[[#This Row],[ID]]="","",VLOOKUP(Acompanhamento4[[#This Row],[ID]],Plano[],19,FALSE))</f>
        <v/>
      </c>
      <c r="O397" s="241"/>
      <c r="P397" s="241"/>
      <c r="Q397" s="242"/>
      <c r="R397" s="203"/>
      <c r="S397" s="203"/>
      <c r="T397" s="203"/>
      <c r="U397" s="243"/>
      <c r="V397" s="244"/>
    </row>
    <row r="398" spans="1:22" s="207" customFormat="1" ht="15" x14ac:dyDescent="0.2">
      <c r="A398" s="205">
        <v>382</v>
      </c>
      <c r="B398" s="201"/>
      <c r="C398" s="202" t="str">
        <f>IF(Acompanhamento4[[#This Row],[ID]]="","",VLOOKUP(Acompanhamento4[[#This Row],[ID]],Plano[],2,FALSE))</f>
        <v/>
      </c>
      <c r="D398" s="202" t="str">
        <f>IF(Acompanhamento4[[#This Row],[ID]]="","",VLOOKUP(Acompanhamento4[[#This Row],[ID]],Plano[],3,FALSE))</f>
        <v/>
      </c>
      <c r="E398" s="202" t="str">
        <f>IF(Acompanhamento4[[#This Row],[ID]]="","",VLOOKUP(Acompanhamento4[[#This Row],[ID]],Plano[],7,FALSE))</f>
        <v/>
      </c>
      <c r="F398" s="203" t="str">
        <f>IF(Acompanhamento4[[#This Row],[ID]]="","",VLOOKUP(Acompanhamento4[[#This Row],[ID]],Plano[],14,FALSE))</f>
        <v/>
      </c>
      <c r="G398" s="203" t="str">
        <f>IF(Acompanhamento4[[#This Row],[ID]]="","",VLOOKUP(Acompanhamento4[[#This Row],[ID]],Plano[],15,FALSE))</f>
        <v/>
      </c>
      <c r="H398" s="203" t="str">
        <f>IF(Acompanhamento4[[#This Row],[ID]]="","",VLOOKUP(Acompanhamento4[[#This Row],[ID]],Plano[],16,FALSE))</f>
        <v/>
      </c>
      <c r="I398" s="203" t="str">
        <f>IF(Acompanhamento4[[#This Row],[ID]]="","",VLOOKUP(Acompanhamento4[[#This Row],[ID]],Plano[],17,FALSE))</f>
        <v/>
      </c>
      <c r="J398" s="204" t="str">
        <f>IF(Acompanhamento4[[#This Row],[ID]]="","",VLOOKUP(Acompanhamento4[[#This Row],[ID]],Plano[],18,FALSE))</f>
        <v/>
      </c>
      <c r="K398" s="231"/>
      <c r="L398" s="238"/>
      <c r="M398" s="236"/>
      <c r="N398" s="240" t="str">
        <f>IF(Acompanhamento4[[#This Row],[ID]]="","",VLOOKUP(Acompanhamento4[[#This Row],[ID]],Plano[],19,FALSE))</f>
        <v/>
      </c>
      <c r="O398" s="241"/>
      <c r="P398" s="241"/>
      <c r="Q398" s="242"/>
      <c r="R398" s="203"/>
      <c r="S398" s="203"/>
      <c r="T398" s="203"/>
      <c r="U398" s="243"/>
      <c r="V398" s="244"/>
    </row>
    <row r="399" spans="1:22" s="207" customFormat="1" ht="15" x14ac:dyDescent="0.2">
      <c r="A399" s="200">
        <v>383</v>
      </c>
      <c r="B399" s="201"/>
      <c r="C399" s="202" t="str">
        <f>IF(Acompanhamento4[[#This Row],[ID]]="","",VLOOKUP(Acompanhamento4[[#This Row],[ID]],Plano[],2,FALSE))</f>
        <v/>
      </c>
      <c r="D399" s="202" t="str">
        <f>IF(Acompanhamento4[[#This Row],[ID]]="","",VLOOKUP(Acompanhamento4[[#This Row],[ID]],Plano[],3,FALSE))</f>
        <v/>
      </c>
      <c r="E399" s="202" t="str">
        <f>IF(Acompanhamento4[[#This Row],[ID]]="","",VLOOKUP(Acompanhamento4[[#This Row],[ID]],Plano[],7,FALSE))</f>
        <v/>
      </c>
      <c r="F399" s="203" t="str">
        <f>IF(Acompanhamento4[[#This Row],[ID]]="","",VLOOKUP(Acompanhamento4[[#This Row],[ID]],Plano[],14,FALSE))</f>
        <v/>
      </c>
      <c r="G399" s="203" t="str">
        <f>IF(Acompanhamento4[[#This Row],[ID]]="","",VLOOKUP(Acompanhamento4[[#This Row],[ID]],Plano[],15,FALSE))</f>
        <v/>
      </c>
      <c r="H399" s="203" t="str">
        <f>IF(Acompanhamento4[[#This Row],[ID]]="","",VLOOKUP(Acompanhamento4[[#This Row],[ID]],Plano[],16,FALSE))</f>
        <v/>
      </c>
      <c r="I399" s="203" t="str">
        <f>IF(Acompanhamento4[[#This Row],[ID]]="","",VLOOKUP(Acompanhamento4[[#This Row],[ID]],Plano[],17,FALSE))</f>
        <v/>
      </c>
      <c r="J399" s="204" t="str">
        <f>IF(Acompanhamento4[[#This Row],[ID]]="","",VLOOKUP(Acompanhamento4[[#This Row],[ID]],Plano[],18,FALSE))</f>
        <v/>
      </c>
      <c r="K399" s="231"/>
      <c r="L399" s="238"/>
      <c r="M399" s="236"/>
      <c r="N399" s="240" t="str">
        <f>IF(Acompanhamento4[[#This Row],[ID]]="","",VLOOKUP(Acompanhamento4[[#This Row],[ID]],Plano[],19,FALSE))</f>
        <v/>
      </c>
      <c r="O399" s="241"/>
      <c r="P399" s="241"/>
      <c r="Q399" s="242"/>
      <c r="R399" s="203"/>
      <c r="S399" s="203"/>
      <c r="T399" s="203"/>
      <c r="U399" s="243"/>
      <c r="V399" s="244"/>
    </row>
    <row r="400" spans="1:22" s="207" customFormat="1" ht="15" x14ac:dyDescent="0.2">
      <c r="A400" s="205">
        <v>384</v>
      </c>
      <c r="B400" s="201"/>
      <c r="C400" s="202" t="str">
        <f>IF(Acompanhamento4[[#This Row],[ID]]="","",VLOOKUP(Acompanhamento4[[#This Row],[ID]],Plano[],2,FALSE))</f>
        <v/>
      </c>
      <c r="D400" s="202" t="str">
        <f>IF(Acompanhamento4[[#This Row],[ID]]="","",VLOOKUP(Acompanhamento4[[#This Row],[ID]],Plano[],3,FALSE))</f>
        <v/>
      </c>
      <c r="E400" s="202" t="str">
        <f>IF(Acompanhamento4[[#This Row],[ID]]="","",VLOOKUP(Acompanhamento4[[#This Row],[ID]],Plano[],7,FALSE))</f>
        <v/>
      </c>
      <c r="F400" s="203" t="str">
        <f>IF(Acompanhamento4[[#This Row],[ID]]="","",VLOOKUP(Acompanhamento4[[#This Row],[ID]],Plano[],14,FALSE))</f>
        <v/>
      </c>
      <c r="G400" s="203" t="str">
        <f>IF(Acompanhamento4[[#This Row],[ID]]="","",VLOOKUP(Acompanhamento4[[#This Row],[ID]],Plano[],15,FALSE))</f>
        <v/>
      </c>
      <c r="H400" s="203" t="str">
        <f>IF(Acompanhamento4[[#This Row],[ID]]="","",VLOOKUP(Acompanhamento4[[#This Row],[ID]],Plano[],16,FALSE))</f>
        <v/>
      </c>
      <c r="I400" s="203" t="str">
        <f>IF(Acompanhamento4[[#This Row],[ID]]="","",VLOOKUP(Acompanhamento4[[#This Row],[ID]],Plano[],17,FALSE))</f>
        <v/>
      </c>
      <c r="J400" s="204" t="str">
        <f>IF(Acompanhamento4[[#This Row],[ID]]="","",VLOOKUP(Acompanhamento4[[#This Row],[ID]],Plano[],18,FALSE))</f>
        <v/>
      </c>
      <c r="K400" s="231"/>
      <c r="L400" s="238"/>
      <c r="M400" s="236"/>
      <c r="N400" s="240" t="str">
        <f>IF(Acompanhamento4[[#This Row],[ID]]="","",VLOOKUP(Acompanhamento4[[#This Row],[ID]],Plano[],19,FALSE))</f>
        <v/>
      </c>
      <c r="O400" s="241"/>
      <c r="P400" s="241"/>
      <c r="Q400" s="242"/>
      <c r="R400" s="203"/>
      <c r="S400" s="203"/>
      <c r="T400" s="203"/>
      <c r="U400" s="243"/>
      <c r="V400" s="244"/>
    </row>
    <row r="401" spans="1:22" s="207" customFormat="1" ht="15" x14ac:dyDescent="0.2">
      <c r="A401" s="200">
        <v>385</v>
      </c>
      <c r="B401" s="201"/>
      <c r="C401" s="202" t="str">
        <f>IF(Acompanhamento4[[#This Row],[ID]]="","",VLOOKUP(Acompanhamento4[[#This Row],[ID]],Plano[],2,FALSE))</f>
        <v/>
      </c>
      <c r="D401" s="202" t="str">
        <f>IF(Acompanhamento4[[#This Row],[ID]]="","",VLOOKUP(Acompanhamento4[[#This Row],[ID]],Plano[],3,FALSE))</f>
        <v/>
      </c>
      <c r="E401" s="202" t="str">
        <f>IF(Acompanhamento4[[#This Row],[ID]]="","",VLOOKUP(Acompanhamento4[[#This Row],[ID]],Plano[],7,FALSE))</f>
        <v/>
      </c>
      <c r="F401" s="203" t="str">
        <f>IF(Acompanhamento4[[#This Row],[ID]]="","",VLOOKUP(Acompanhamento4[[#This Row],[ID]],Plano[],14,FALSE))</f>
        <v/>
      </c>
      <c r="G401" s="203" t="str">
        <f>IF(Acompanhamento4[[#This Row],[ID]]="","",VLOOKUP(Acompanhamento4[[#This Row],[ID]],Plano[],15,FALSE))</f>
        <v/>
      </c>
      <c r="H401" s="203" t="str">
        <f>IF(Acompanhamento4[[#This Row],[ID]]="","",VLOOKUP(Acompanhamento4[[#This Row],[ID]],Plano[],16,FALSE))</f>
        <v/>
      </c>
      <c r="I401" s="203" t="str">
        <f>IF(Acompanhamento4[[#This Row],[ID]]="","",VLOOKUP(Acompanhamento4[[#This Row],[ID]],Plano[],17,FALSE))</f>
        <v/>
      </c>
      <c r="J401" s="204" t="str">
        <f>IF(Acompanhamento4[[#This Row],[ID]]="","",VLOOKUP(Acompanhamento4[[#This Row],[ID]],Plano[],18,FALSE))</f>
        <v/>
      </c>
      <c r="K401" s="231"/>
      <c r="L401" s="238"/>
      <c r="M401" s="236"/>
      <c r="N401" s="240" t="str">
        <f>IF(Acompanhamento4[[#This Row],[ID]]="","",VLOOKUP(Acompanhamento4[[#This Row],[ID]],Plano[],19,FALSE))</f>
        <v/>
      </c>
      <c r="O401" s="241"/>
      <c r="P401" s="241"/>
      <c r="Q401" s="242"/>
      <c r="R401" s="203"/>
      <c r="S401" s="203"/>
      <c r="T401" s="203"/>
      <c r="U401" s="243"/>
      <c r="V401" s="244"/>
    </row>
    <row r="402" spans="1:22" s="207" customFormat="1" ht="15" x14ac:dyDescent="0.2">
      <c r="A402" s="205">
        <v>386</v>
      </c>
      <c r="B402" s="201"/>
      <c r="C402" s="202" t="str">
        <f>IF(Acompanhamento4[[#This Row],[ID]]="","",VLOOKUP(Acompanhamento4[[#This Row],[ID]],Plano[],2,FALSE))</f>
        <v/>
      </c>
      <c r="D402" s="202" t="str">
        <f>IF(Acompanhamento4[[#This Row],[ID]]="","",VLOOKUP(Acompanhamento4[[#This Row],[ID]],Plano[],3,FALSE))</f>
        <v/>
      </c>
      <c r="E402" s="202" t="str">
        <f>IF(Acompanhamento4[[#This Row],[ID]]="","",VLOOKUP(Acompanhamento4[[#This Row],[ID]],Plano[],7,FALSE))</f>
        <v/>
      </c>
      <c r="F402" s="203" t="str">
        <f>IF(Acompanhamento4[[#This Row],[ID]]="","",VLOOKUP(Acompanhamento4[[#This Row],[ID]],Plano[],14,FALSE))</f>
        <v/>
      </c>
      <c r="G402" s="203" t="str">
        <f>IF(Acompanhamento4[[#This Row],[ID]]="","",VLOOKUP(Acompanhamento4[[#This Row],[ID]],Plano[],15,FALSE))</f>
        <v/>
      </c>
      <c r="H402" s="203" t="str">
        <f>IF(Acompanhamento4[[#This Row],[ID]]="","",VLOOKUP(Acompanhamento4[[#This Row],[ID]],Plano[],16,FALSE))</f>
        <v/>
      </c>
      <c r="I402" s="203" t="str">
        <f>IF(Acompanhamento4[[#This Row],[ID]]="","",VLOOKUP(Acompanhamento4[[#This Row],[ID]],Plano[],17,FALSE))</f>
        <v/>
      </c>
      <c r="J402" s="204" t="str">
        <f>IF(Acompanhamento4[[#This Row],[ID]]="","",VLOOKUP(Acompanhamento4[[#This Row],[ID]],Plano[],18,FALSE))</f>
        <v/>
      </c>
      <c r="K402" s="231"/>
      <c r="L402" s="238"/>
      <c r="M402" s="236"/>
      <c r="N402" s="240" t="str">
        <f>IF(Acompanhamento4[[#This Row],[ID]]="","",VLOOKUP(Acompanhamento4[[#This Row],[ID]],Plano[],19,FALSE))</f>
        <v/>
      </c>
      <c r="O402" s="241"/>
      <c r="P402" s="241"/>
      <c r="Q402" s="242"/>
      <c r="R402" s="203"/>
      <c r="S402" s="203"/>
      <c r="T402" s="203"/>
      <c r="U402" s="243"/>
      <c r="V402" s="244"/>
    </row>
    <row r="403" spans="1:22" s="207" customFormat="1" ht="15" x14ac:dyDescent="0.2">
      <c r="A403" s="200">
        <v>387</v>
      </c>
      <c r="B403" s="201"/>
      <c r="C403" s="202" t="str">
        <f>IF(Acompanhamento4[[#This Row],[ID]]="","",VLOOKUP(Acompanhamento4[[#This Row],[ID]],Plano[],2,FALSE))</f>
        <v/>
      </c>
      <c r="D403" s="202" t="str">
        <f>IF(Acompanhamento4[[#This Row],[ID]]="","",VLOOKUP(Acompanhamento4[[#This Row],[ID]],Plano[],3,FALSE))</f>
        <v/>
      </c>
      <c r="E403" s="202" t="str">
        <f>IF(Acompanhamento4[[#This Row],[ID]]="","",VLOOKUP(Acompanhamento4[[#This Row],[ID]],Plano[],7,FALSE))</f>
        <v/>
      </c>
      <c r="F403" s="203" t="str">
        <f>IF(Acompanhamento4[[#This Row],[ID]]="","",VLOOKUP(Acompanhamento4[[#This Row],[ID]],Plano[],14,FALSE))</f>
        <v/>
      </c>
      <c r="G403" s="203" t="str">
        <f>IF(Acompanhamento4[[#This Row],[ID]]="","",VLOOKUP(Acompanhamento4[[#This Row],[ID]],Plano[],15,FALSE))</f>
        <v/>
      </c>
      <c r="H403" s="203" t="str">
        <f>IF(Acompanhamento4[[#This Row],[ID]]="","",VLOOKUP(Acompanhamento4[[#This Row],[ID]],Plano[],16,FALSE))</f>
        <v/>
      </c>
      <c r="I403" s="203" t="str">
        <f>IF(Acompanhamento4[[#This Row],[ID]]="","",VLOOKUP(Acompanhamento4[[#This Row],[ID]],Plano[],17,FALSE))</f>
        <v/>
      </c>
      <c r="J403" s="204" t="str">
        <f>IF(Acompanhamento4[[#This Row],[ID]]="","",VLOOKUP(Acompanhamento4[[#This Row],[ID]],Plano[],18,FALSE))</f>
        <v/>
      </c>
      <c r="K403" s="231"/>
      <c r="L403" s="238"/>
      <c r="M403" s="236"/>
      <c r="N403" s="240" t="str">
        <f>IF(Acompanhamento4[[#This Row],[ID]]="","",VLOOKUP(Acompanhamento4[[#This Row],[ID]],Plano[],19,FALSE))</f>
        <v/>
      </c>
      <c r="O403" s="241"/>
      <c r="P403" s="241"/>
      <c r="Q403" s="242"/>
      <c r="R403" s="203"/>
      <c r="S403" s="203"/>
      <c r="T403" s="203"/>
      <c r="U403" s="243"/>
      <c r="V403" s="244"/>
    </row>
    <row r="404" spans="1:22" s="207" customFormat="1" ht="15" x14ac:dyDescent="0.2">
      <c r="A404" s="205">
        <v>388</v>
      </c>
      <c r="B404" s="201"/>
      <c r="C404" s="202" t="str">
        <f>IF(Acompanhamento4[[#This Row],[ID]]="","",VLOOKUP(Acompanhamento4[[#This Row],[ID]],Plano[],2,FALSE))</f>
        <v/>
      </c>
      <c r="D404" s="202" t="str">
        <f>IF(Acompanhamento4[[#This Row],[ID]]="","",VLOOKUP(Acompanhamento4[[#This Row],[ID]],Plano[],3,FALSE))</f>
        <v/>
      </c>
      <c r="E404" s="202" t="str">
        <f>IF(Acompanhamento4[[#This Row],[ID]]="","",VLOOKUP(Acompanhamento4[[#This Row],[ID]],Plano[],7,FALSE))</f>
        <v/>
      </c>
      <c r="F404" s="203" t="str">
        <f>IF(Acompanhamento4[[#This Row],[ID]]="","",VLOOKUP(Acompanhamento4[[#This Row],[ID]],Plano[],14,FALSE))</f>
        <v/>
      </c>
      <c r="G404" s="203" t="str">
        <f>IF(Acompanhamento4[[#This Row],[ID]]="","",VLOOKUP(Acompanhamento4[[#This Row],[ID]],Plano[],15,FALSE))</f>
        <v/>
      </c>
      <c r="H404" s="203" t="str">
        <f>IF(Acompanhamento4[[#This Row],[ID]]="","",VLOOKUP(Acompanhamento4[[#This Row],[ID]],Plano[],16,FALSE))</f>
        <v/>
      </c>
      <c r="I404" s="203" t="str">
        <f>IF(Acompanhamento4[[#This Row],[ID]]="","",VLOOKUP(Acompanhamento4[[#This Row],[ID]],Plano[],17,FALSE))</f>
        <v/>
      </c>
      <c r="J404" s="204" t="str">
        <f>IF(Acompanhamento4[[#This Row],[ID]]="","",VLOOKUP(Acompanhamento4[[#This Row],[ID]],Plano[],18,FALSE))</f>
        <v/>
      </c>
      <c r="K404" s="231"/>
      <c r="L404" s="238"/>
      <c r="M404" s="236"/>
      <c r="N404" s="240" t="str">
        <f>IF(Acompanhamento4[[#This Row],[ID]]="","",VLOOKUP(Acompanhamento4[[#This Row],[ID]],Plano[],19,FALSE))</f>
        <v/>
      </c>
      <c r="O404" s="241"/>
      <c r="P404" s="241"/>
      <c r="Q404" s="242"/>
      <c r="R404" s="203"/>
      <c r="S404" s="203"/>
      <c r="T404" s="203"/>
      <c r="U404" s="243"/>
      <c r="V404" s="244"/>
    </row>
    <row r="405" spans="1:22" s="207" customFormat="1" ht="15" x14ac:dyDescent="0.2">
      <c r="A405" s="200">
        <v>389</v>
      </c>
      <c r="B405" s="201"/>
      <c r="C405" s="202" t="str">
        <f>IF(Acompanhamento4[[#This Row],[ID]]="","",VLOOKUP(Acompanhamento4[[#This Row],[ID]],Plano[],2,FALSE))</f>
        <v/>
      </c>
      <c r="D405" s="202" t="str">
        <f>IF(Acompanhamento4[[#This Row],[ID]]="","",VLOOKUP(Acompanhamento4[[#This Row],[ID]],Plano[],3,FALSE))</f>
        <v/>
      </c>
      <c r="E405" s="202" t="str">
        <f>IF(Acompanhamento4[[#This Row],[ID]]="","",VLOOKUP(Acompanhamento4[[#This Row],[ID]],Plano[],7,FALSE))</f>
        <v/>
      </c>
      <c r="F405" s="203" t="str">
        <f>IF(Acompanhamento4[[#This Row],[ID]]="","",VLOOKUP(Acompanhamento4[[#This Row],[ID]],Plano[],14,FALSE))</f>
        <v/>
      </c>
      <c r="G405" s="203" t="str">
        <f>IF(Acompanhamento4[[#This Row],[ID]]="","",VLOOKUP(Acompanhamento4[[#This Row],[ID]],Plano[],15,FALSE))</f>
        <v/>
      </c>
      <c r="H405" s="203" t="str">
        <f>IF(Acompanhamento4[[#This Row],[ID]]="","",VLOOKUP(Acompanhamento4[[#This Row],[ID]],Plano[],16,FALSE))</f>
        <v/>
      </c>
      <c r="I405" s="203" t="str">
        <f>IF(Acompanhamento4[[#This Row],[ID]]="","",VLOOKUP(Acompanhamento4[[#This Row],[ID]],Plano[],17,FALSE))</f>
        <v/>
      </c>
      <c r="J405" s="204" t="str">
        <f>IF(Acompanhamento4[[#This Row],[ID]]="","",VLOOKUP(Acompanhamento4[[#This Row],[ID]],Plano[],18,FALSE))</f>
        <v/>
      </c>
      <c r="K405" s="231"/>
      <c r="L405" s="238"/>
      <c r="M405" s="236"/>
      <c r="N405" s="240" t="str">
        <f>IF(Acompanhamento4[[#This Row],[ID]]="","",VLOOKUP(Acompanhamento4[[#This Row],[ID]],Plano[],19,FALSE))</f>
        <v/>
      </c>
      <c r="O405" s="241"/>
      <c r="P405" s="241"/>
      <c r="Q405" s="242"/>
      <c r="R405" s="203"/>
      <c r="S405" s="203"/>
      <c r="T405" s="203"/>
      <c r="U405" s="243"/>
      <c r="V405" s="244"/>
    </row>
    <row r="406" spans="1:22" ht="15" hidden="1" x14ac:dyDescent="0.25">
      <c r="B406" s="208"/>
      <c r="C406" s="209" t="s">
        <v>1789</v>
      </c>
      <c r="D406" s="209"/>
      <c r="E406" s="209"/>
      <c r="F406" s="210" t="s">
        <v>1789</v>
      </c>
      <c r="G406" s="210" t="s">
        <v>1789</v>
      </c>
      <c r="H406" s="210" t="s">
        <v>1789</v>
      </c>
      <c r="I406" s="210" t="s">
        <v>1789</v>
      </c>
      <c r="J406" s="211" t="s">
        <v>1789</v>
      </c>
      <c r="K406" s="212"/>
      <c r="L406" s="213"/>
      <c r="M406" s="234"/>
      <c r="N406" s="214"/>
      <c r="O406" s="214"/>
      <c r="P406" s="215"/>
      <c r="Q406" s="215"/>
      <c r="R406" s="216"/>
      <c r="S406" s="217"/>
      <c r="T406" s="217"/>
      <c r="U406" s="217"/>
    </row>
    <row r="407" spans="1:22" ht="15" hidden="1" x14ac:dyDescent="0.25">
      <c r="B407" s="208"/>
      <c r="C407" s="209" t="s">
        <v>1789</v>
      </c>
      <c r="D407" s="209"/>
      <c r="E407" s="209"/>
      <c r="F407" s="210" t="s">
        <v>1789</v>
      </c>
      <c r="G407" s="210" t="s">
        <v>1789</v>
      </c>
      <c r="H407" s="210" t="s">
        <v>1789</v>
      </c>
      <c r="I407" s="210" t="s">
        <v>1789</v>
      </c>
      <c r="J407" s="211" t="s">
        <v>1789</v>
      </c>
      <c r="K407" s="212"/>
      <c r="L407" s="213"/>
      <c r="M407" s="234"/>
      <c r="N407" s="214"/>
      <c r="O407" s="214"/>
      <c r="P407" s="215"/>
      <c r="Q407" s="215"/>
      <c r="R407" s="216"/>
      <c r="S407" s="217"/>
      <c r="T407" s="217"/>
      <c r="U407" s="217"/>
    </row>
    <row r="408" spans="1:22" ht="15" hidden="1" x14ac:dyDescent="0.25">
      <c r="B408" s="208"/>
      <c r="C408" s="209" t="s">
        <v>1789</v>
      </c>
      <c r="D408" s="209"/>
      <c r="E408" s="209"/>
      <c r="F408" s="210" t="s">
        <v>1789</v>
      </c>
      <c r="G408" s="210" t="s">
        <v>1789</v>
      </c>
      <c r="H408" s="210" t="s">
        <v>1789</v>
      </c>
      <c r="I408" s="210" t="s">
        <v>1789</v>
      </c>
      <c r="J408" s="211" t="s">
        <v>1789</v>
      </c>
      <c r="K408" s="212"/>
      <c r="L408" s="213"/>
      <c r="M408" s="234"/>
      <c r="N408" s="214"/>
      <c r="O408" s="214"/>
      <c r="P408" s="215"/>
      <c r="Q408" s="215"/>
      <c r="R408" s="216"/>
      <c r="S408" s="217"/>
      <c r="T408" s="217"/>
      <c r="U408" s="217"/>
    </row>
    <row r="409" spans="1:22" ht="15" hidden="1" x14ac:dyDescent="0.25">
      <c r="B409" s="208"/>
      <c r="C409" s="209" t="s">
        <v>1789</v>
      </c>
      <c r="D409" s="209"/>
      <c r="E409" s="209"/>
      <c r="F409" s="210" t="s">
        <v>1789</v>
      </c>
      <c r="G409" s="210" t="s">
        <v>1789</v>
      </c>
      <c r="H409" s="210" t="s">
        <v>1789</v>
      </c>
      <c r="I409" s="210" t="s">
        <v>1789</v>
      </c>
      <c r="J409" s="211" t="s">
        <v>1789</v>
      </c>
      <c r="K409" s="212"/>
      <c r="L409" s="213"/>
      <c r="M409" s="234"/>
      <c r="N409" s="214"/>
      <c r="O409" s="214"/>
      <c r="P409" s="215"/>
      <c r="Q409" s="215"/>
      <c r="R409" s="216"/>
      <c r="S409" s="217"/>
      <c r="T409" s="217"/>
      <c r="U409" s="217"/>
    </row>
    <row r="410" spans="1:22" ht="15" hidden="1" x14ac:dyDescent="0.25">
      <c r="B410" s="208"/>
      <c r="C410" s="209" t="s">
        <v>1789</v>
      </c>
      <c r="D410" s="209"/>
      <c r="E410" s="209"/>
      <c r="F410" s="210" t="s">
        <v>1789</v>
      </c>
      <c r="G410" s="210" t="s">
        <v>1789</v>
      </c>
      <c r="H410" s="210" t="s">
        <v>1789</v>
      </c>
      <c r="I410" s="210" t="s">
        <v>1789</v>
      </c>
      <c r="J410" s="211" t="s">
        <v>1789</v>
      </c>
      <c r="K410" s="212"/>
      <c r="L410" s="213"/>
      <c r="M410" s="234"/>
      <c r="N410" s="214"/>
      <c r="O410" s="214"/>
      <c r="P410" s="215"/>
      <c r="Q410" s="215"/>
      <c r="R410" s="216"/>
      <c r="S410" s="217"/>
      <c r="T410" s="217"/>
      <c r="U410" s="217"/>
    </row>
    <row r="411" spans="1:22" ht="15" hidden="1" x14ac:dyDescent="0.25">
      <c r="B411" s="208"/>
      <c r="C411" s="209" t="s">
        <v>1789</v>
      </c>
      <c r="D411" s="209"/>
      <c r="E411" s="209"/>
      <c r="F411" s="210" t="s">
        <v>1789</v>
      </c>
      <c r="G411" s="210" t="s">
        <v>1789</v>
      </c>
      <c r="H411" s="210" t="s">
        <v>1789</v>
      </c>
      <c r="I411" s="210" t="s">
        <v>1789</v>
      </c>
      <c r="J411" s="211" t="s">
        <v>1789</v>
      </c>
      <c r="K411" s="212"/>
      <c r="L411" s="213"/>
      <c r="M411" s="234"/>
      <c r="N411" s="214"/>
      <c r="O411" s="214"/>
      <c r="P411" s="215"/>
      <c r="Q411" s="215"/>
      <c r="R411" s="216"/>
      <c r="S411" s="217"/>
      <c r="T411" s="217"/>
      <c r="U411" s="217"/>
    </row>
    <row r="412" spans="1:22" ht="15" hidden="1" x14ac:dyDescent="0.25">
      <c r="B412" s="208"/>
      <c r="C412" s="209" t="s">
        <v>1789</v>
      </c>
      <c r="D412" s="209"/>
      <c r="E412" s="209"/>
      <c r="F412" s="210" t="s">
        <v>1789</v>
      </c>
      <c r="G412" s="210" t="s">
        <v>1789</v>
      </c>
      <c r="H412" s="210" t="s">
        <v>1789</v>
      </c>
      <c r="I412" s="210" t="s">
        <v>1789</v>
      </c>
      <c r="J412" s="211" t="s">
        <v>1789</v>
      </c>
      <c r="K412" s="212"/>
      <c r="L412" s="213"/>
      <c r="M412" s="234"/>
      <c r="N412" s="214"/>
      <c r="O412" s="214"/>
      <c r="P412" s="215"/>
      <c r="Q412" s="215"/>
      <c r="R412" s="216"/>
      <c r="S412" s="217"/>
      <c r="T412" s="217"/>
      <c r="U412" s="217"/>
    </row>
    <row r="413" spans="1:22" ht="15" hidden="1" x14ac:dyDescent="0.25">
      <c r="B413" s="208"/>
      <c r="C413" s="209" t="s">
        <v>1789</v>
      </c>
      <c r="D413" s="209"/>
      <c r="E413" s="209"/>
      <c r="F413" s="210" t="s">
        <v>1789</v>
      </c>
      <c r="G413" s="210" t="s">
        <v>1789</v>
      </c>
      <c r="H413" s="210" t="s">
        <v>1789</v>
      </c>
      <c r="I413" s="210" t="s">
        <v>1789</v>
      </c>
      <c r="J413" s="211" t="s">
        <v>1789</v>
      </c>
      <c r="K413" s="212"/>
      <c r="L413" s="213"/>
      <c r="M413" s="234"/>
      <c r="N413" s="214"/>
      <c r="O413" s="214"/>
      <c r="P413" s="215"/>
      <c r="Q413" s="215"/>
      <c r="R413" s="216"/>
      <c r="S413" s="217"/>
      <c r="T413" s="217"/>
      <c r="U413" s="217"/>
    </row>
    <row r="414" spans="1:22" ht="15" hidden="1" x14ac:dyDescent="0.25">
      <c r="B414" s="208"/>
      <c r="C414" s="209" t="s">
        <v>1789</v>
      </c>
      <c r="D414" s="209"/>
      <c r="E414" s="209"/>
      <c r="F414" s="210" t="s">
        <v>1789</v>
      </c>
      <c r="G414" s="210" t="s">
        <v>1789</v>
      </c>
      <c r="H414" s="210" t="s">
        <v>1789</v>
      </c>
      <c r="I414" s="210" t="s">
        <v>1789</v>
      </c>
      <c r="J414" s="211" t="s">
        <v>1789</v>
      </c>
      <c r="K414" s="212"/>
      <c r="L414" s="213"/>
      <c r="M414" s="234"/>
      <c r="N414" s="214"/>
      <c r="O414" s="214"/>
      <c r="P414" s="215"/>
      <c r="Q414" s="215"/>
      <c r="R414" s="216"/>
      <c r="S414" s="217"/>
      <c r="T414" s="217"/>
      <c r="U414" s="217"/>
    </row>
    <row r="415" spans="1:22" ht="15" hidden="1" x14ac:dyDescent="0.25">
      <c r="B415" s="208"/>
      <c r="C415" s="209" t="s">
        <v>1789</v>
      </c>
      <c r="D415" s="209"/>
      <c r="E415" s="209"/>
      <c r="F415" s="210" t="s">
        <v>1789</v>
      </c>
      <c r="G415" s="210" t="s">
        <v>1789</v>
      </c>
      <c r="H415" s="210" t="s">
        <v>1789</v>
      </c>
      <c r="I415" s="210" t="s">
        <v>1789</v>
      </c>
      <c r="J415" s="211" t="s">
        <v>1789</v>
      </c>
      <c r="K415" s="212"/>
      <c r="L415" s="213"/>
      <c r="M415" s="234"/>
      <c r="N415" s="214"/>
      <c r="O415" s="214"/>
      <c r="P415" s="215"/>
      <c r="Q415" s="215"/>
      <c r="R415" s="216"/>
      <c r="S415" s="217"/>
      <c r="T415" s="217"/>
      <c r="U415" s="217"/>
    </row>
    <row r="416" spans="1:22" ht="15" hidden="1" x14ac:dyDescent="0.25">
      <c r="A416" s="218" t="e">
        <v>#REF!</v>
      </c>
    </row>
    <row r="417" spans="1:1" ht="15" hidden="1" x14ac:dyDescent="0.25">
      <c r="A417" s="219" t="e">
        <v>#REF!</v>
      </c>
    </row>
    <row r="418" spans="1:1" ht="15" hidden="1" x14ac:dyDescent="0.25">
      <c r="A418" s="219" t="e">
        <v>#REF!</v>
      </c>
    </row>
    <row r="419" spans="1:1" ht="15" hidden="1" x14ac:dyDescent="0.25">
      <c r="A419" s="219" t="e">
        <v>#REF!</v>
      </c>
    </row>
    <row r="420" spans="1:1" ht="15" hidden="1" x14ac:dyDescent="0.25">
      <c r="A420" s="219" t="e">
        <v>#REF!</v>
      </c>
    </row>
    <row r="421" spans="1:1" ht="15" hidden="1" x14ac:dyDescent="0.25">
      <c r="A421" s="219" t="e">
        <v>#REF!</v>
      </c>
    </row>
    <row r="422" spans="1:1" ht="15" hidden="1" x14ac:dyDescent="0.25">
      <c r="A422" s="219" t="e">
        <v>#REF!</v>
      </c>
    </row>
    <row r="423" spans="1:1" ht="15" hidden="1" x14ac:dyDescent="0.25">
      <c r="A423" s="219" t="e">
        <v>#REF!</v>
      </c>
    </row>
    <row r="424" spans="1:1" ht="15" hidden="1" x14ac:dyDescent="0.25">
      <c r="A424" s="219" t="e">
        <v>#REF!</v>
      </c>
    </row>
  </sheetData>
  <protectedRanges>
    <protectedRange sqref="M320:M405 K406:K415 M17:M318" name="Licit"/>
    <protectedRange sqref="W2:XFD2" name="Licit_5"/>
    <protectedRange sqref="W2:X2" name="Aba PCA Consulta"/>
    <protectedRange sqref="W3:XFD3" name="Licit_7"/>
    <protectedRange sqref="W3:X3" name="Aba PCA Consulta_2"/>
  </protectedRanges>
  <phoneticPr fontId="2" type="noConversion"/>
  <dataValidations count="3">
    <dataValidation type="list" allowBlank="1" showInputMessage="1" showErrorMessage="1" sqref="T406:T415 V17:V405" xr:uid="{904B7B65-CF37-4C7E-9EE2-A586034F99CC}">
      <formula1>"Sim,Não,Não se aplica"</formula1>
    </dataValidation>
    <dataValidation allowBlank="1" showInputMessage="1" showErrorMessage="1" sqref="W2:X3" xr:uid="{912E5C80-9228-42C0-B5D0-4742EACB47BA}"/>
    <dataValidation type="list" allowBlank="1" showInputMessage="1" showErrorMessage="1" sqref="K406:K415" xr:uid="{9473721D-F6FF-4E1B-85C9-472F7BB505E7}">
      <formula1>$J$2:$J$16</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040FFC6D-8A9D-4A13-9ABE-5FBE0AFD54CA}">
          <x14:formula1>
            <xm:f>dados!$Y$2:$Y$18</xm:f>
          </x14:formula1>
          <xm:sqref>K17:L405</xm:sqref>
        </x14:dataValidation>
        <x14:dataValidation type="list" allowBlank="1" showInputMessage="1" showErrorMessage="1" xr:uid="{C7FCA2AD-3CE7-4084-8171-2167D64DA3E2}">
          <x14:formula1>
            <xm:f>dados!$Y$2:$Y$19</xm:f>
          </x14:formula1>
          <xm:sqref>M17:M405</xm:sqref>
        </x14:dataValidation>
        <x14:dataValidation type="list" allowBlank="1" showInputMessage="1" showErrorMessage="1" xr:uid="{70A38029-B59B-4832-991C-DA753C71180C}">
          <x14:formula1>
            <xm:f>dados!$I$2:$I$16</xm:f>
          </x14:formula1>
          <xm:sqref>P17:P405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10"/>
  <dimension ref="A1:BO556"/>
  <sheetViews>
    <sheetView topLeftCell="G1" zoomScale="120" zoomScaleNormal="120" workbookViewId="0">
      <selection activeCell="BI2" sqref="BI2"/>
    </sheetView>
  </sheetViews>
  <sheetFormatPr defaultColWidth="0" defaultRowHeight="15" customHeight="1" x14ac:dyDescent="0.2"/>
  <cols>
    <col min="1" max="1" width="8.75" customWidth="1"/>
    <col min="2" max="2" width="62.75" bestFit="1" customWidth="1"/>
    <col min="3" max="3" width="3.75" customWidth="1"/>
    <col min="4" max="4" width="17.625" bestFit="1" customWidth="1"/>
    <col min="5" max="5" width="3.75" customWidth="1"/>
    <col min="6" max="6" width="32.25" bestFit="1" customWidth="1"/>
    <col min="7" max="7" width="65.625" customWidth="1"/>
    <col min="8" max="8" width="3.75" customWidth="1"/>
    <col min="9" max="9" width="30" customWidth="1"/>
    <col min="10" max="10" width="3.75" customWidth="1"/>
    <col min="11" max="11" width="23" customWidth="1"/>
    <col min="12" max="12" width="3.75" customWidth="1"/>
    <col min="13" max="13" width="33.875" customWidth="1"/>
    <col min="14" max="14" width="3.625" customWidth="1"/>
    <col min="15" max="15" width="15.75" customWidth="1"/>
    <col min="16" max="16" width="3.75" customWidth="1"/>
    <col min="17" max="17" width="130.5" customWidth="1"/>
    <col min="18" max="18" width="3.75" customWidth="1"/>
    <col min="19" max="19" width="15.625" customWidth="1"/>
    <col min="20" max="20" width="3.75" customWidth="1"/>
    <col min="21" max="21" width="18.75" bestFit="1" customWidth="1"/>
    <col min="22" max="22" width="3.75" customWidth="1"/>
    <col min="23" max="23" width="18.75" bestFit="1" customWidth="1"/>
    <col min="24" max="24" width="7.625" customWidth="1"/>
    <col min="25" max="25" width="15.625" customWidth="1"/>
    <col min="26" max="26" width="16.375" customWidth="1"/>
    <col min="27" max="27" width="14.875" customWidth="1"/>
    <col min="28" max="28" width="33.125" customWidth="1"/>
    <col min="29" max="29" width="33.125" hidden="1" customWidth="1"/>
    <col min="30" max="30" width="18.25" customWidth="1"/>
    <col min="31" max="31" width="20.625" customWidth="1"/>
    <col min="32" max="32" width="33.125" hidden="1" customWidth="1"/>
    <col min="33" max="33" width="7.625" customWidth="1"/>
    <col min="34" max="34" width="7.25" style="188" customWidth="1"/>
    <col min="35" max="35" width="11.25" customWidth="1"/>
    <col min="36" max="36" width="13.125" customWidth="1"/>
    <col min="37" max="37" width="85.125" customWidth="1"/>
    <col min="38" max="38" width="16.625" customWidth="1"/>
    <col min="39" max="39" width="14.5" customWidth="1"/>
    <col min="40" max="40" width="14.125" customWidth="1"/>
    <col min="41" max="41" width="15.5" customWidth="1"/>
    <col min="42" max="42" width="16.375" customWidth="1"/>
    <col min="43" max="43" width="16.5" style="88" customWidth="1"/>
    <col min="44" max="44" width="17.875" style="88" customWidth="1"/>
    <col min="45" max="45" width="23.375" style="88" customWidth="1"/>
    <col min="46" max="46" width="16.125" style="88" customWidth="1"/>
    <col min="47" max="47" width="16" style="88" customWidth="1"/>
    <col min="48" max="48" width="17.25" customWidth="1"/>
    <col min="49" max="49" width="12.625" customWidth="1"/>
    <col min="50" max="50" width="16.25" customWidth="1"/>
    <col min="51" max="51" width="12" customWidth="1"/>
    <col min="52" max="52" width="10.75" customWidth="1"/>
    <col min="53" max="53" width="12.125" customWidth="1"/>
    <col min="54" max="54" width="10" style="88" customWidth="1"/>
    <col min="55" max="55" width="9.875" style="88" customWidth="1"/>
    <col min="56" max="56" width="12.625" style="88" customWidth="1"/>
    <col min="57" max="57" width="11.875" style="88" customWidth="1"/>
    <col min="58" max="58" width="12.125" customWidth="1"/>
    <col min="59" max="59" width="10.875" customWidth="1"/>
    <col min="60" max="60" width="12.5" customWidth="1"/>
    <col min="61" max="61" width="10.25" customWidth="1"/>
    <col min="62" max="62" width="9" customWidth="1"/>
    <col min="63" max="67" width="9" hidden="1" customWidth="1"/>
    <col min="68" max="68" width="0" hidden="1" customWidth="1"/>
  </cols>
  <sheetData>
    <row r="1" spans="1:61" ht="60" x14ac:dyDescent="0.2">
      <c r="A1" s="1" t="s">
        <v>1790</v>
      </c>
      <c r="B1" s="1" t="s">
        <v>1791</v>
      </c>
      <c r="D1" s="1" t="s">
        <v>458</v>
      </c>
      <c r="F1" s="1" t="s">
        <v>1792</v>
      </c>
      <c r="G1" s="1" t="s">
        <v>1793</v>
      </c>
      <c r="I1" s="1" t="s">
        <v>1794</v>
      </c>
      <c r="K1" s="1" t="s">
        <v>1795</v>
      </c>
      <c r="M1" s="1" t="s">
        <v>1796</v>
      </c>
      <c r="O1" s="1" t="s">
        <v>1797</v>
      </c>
      <c r="Q1" s="1" t="s">
        <v>1798</v>
      </c>
      <c r="S1" s="1" t="s">
        <v>1799</v>
      </c>
      <c r="U1" s="1" t="s">
        <v>1800</v>
      </c>
      <c r="W1" s="1" t="s">
        <v>1801</v>
      </c>
      <c r="Y1" s="41" t="s">
        <v>1802</v>
      </c>
      <c r="Z1" s="1" t="s">
        <v>458</v>
      </c>
      <c r="AA1" s="1" t="s">
        <v>1803</v>
      </c>
      <c r="AB1" s="1" t="s">
        <v>1804</v>
      </c>
      <c r="AC1" s="85" t="s">
        <v>1805</v>
      </c>
      <c r="AD1" s="85" t="s">
        <v>1806</v>
      </c>
      <c r="AE1" s="85" t="s">
        <v>1807</v>
      </c>
      <c r="AF1" s="85"/>
      <c r="AH1" s="187" t="s">
        <v>1808</v>
      </c>
      <c r="AI1" s="189" t="s">
        <v>4</v>
      </c>
      <c r="AJ1" s="189" t="s">
        <v>6</v>
      </c>
      <c r="AK1" s="189" t="s">
        <v>7</v>
      </c>
      <c r="AL1" s="190" t="s">
        <v>8</v>
      </c>
      <c r="AM1" s="189" t="s">
        <v>9</v>
      </c>
      <c r="AN1" s="189" t="s">
        <v>10</v>
      </c>
      <c r="AO1" s="189" t="s">
        <v>11</v>
      </c>
      <c r="AP1" s="189" t="s">
        <v>12</v>
      </c>
      <c r="AQ1" s="189" t="s">
        <v>13</v>
      </c>
      <c r="AR1" s="189" t="s">
        <v>14</v>
      </c>
      <c r="AS1" s="189" t="s">
        <v>15</v>
      </c>
      <c r="AT1" s="189" t="s">
        <v>16</v>
      </c>
      <c r="AU1" s="189" t="s">
        <v>17</v>
      </c>
      <c r="AV1" s="220" t="s">
        <v>18</v>
      </c>
      <c r="AW1" s="220" t="s">
        <v>19</v>
      </c>
      <c r="AX1" s="220" t="s">
        <v>20</v>
      </c>
      <c r="AY1" s="221" t="s">
        <v>21</v>
      </c>
      <c r="AZ1" s="221" t="s">
        <v>22</v>
      </c>
      <c r="BA1" s="221" t="s">
        <v>23</v>
      </c>
      <c r="BB1" s="221" t="s">
        <v>24</v>
      </c>
      <c r="BC1" s="221" t="s">
        <v>25</v>
      </c>
      <c r="BD1" s="221" t="s">
        <v>26</v>
      </c>
      <c r="BE1" s="221" t="s">
        <v>27</v>
      </c>
      <c r="BF1" s="221" t="s">
        <v>28</v>
      </c>
      <c r="BG1" s="222" t="s">
        <v>29</v>
      </c>
      <c r="BH1" s="4" t="s">
        <v>30</v>
      </c>
      <c r="BI1" s="88">
        <f ca="1">TODAY()</f>
        <v>45964</v>
      </c>
    </row>
    <row r="2" spans="1:61" x14ac:dyDescent="0.25">
      <c r="A2" s="2" t="s">
        <v>133</v>
      </c>
      <c r="B2" s="2" t="s">
        <v>471</v>
      </c>
      <c r="D2" s="2" t="s">
        <v>1809</v>
      </c>
      <c r="F2" s="2" t="s">
        <v>620</v>
      </c>
      <c r="G2" s="2" t="s">
        <v>620</v>
      </c>
      <c r="I2" s="3" t="s">
        <v>1810</v>
      </c>
      <c r="K2" s="3" t="s">
        <v>118</v>
      </c>
      <c r="M2" s="3" t="s">
        <v>531</v>
      </c>
      <c r="O2" s="3" t="s">
        <v>1811</v>
      </c>
      <c r="Q2" s="3" t="s">
        <v>1812</v>
      </c>
      <c r="S2" s="3" t="s">
        <v>120</v>
      </c>
      <c r="U2" s="3" t="s">
        <v>1813</v>
      </c>
      <c r="W2" s="3" t="s">
        <v>122</v>
      </c>
      <c r="Y2" s="42" t="s">
        <v>1785</v>
      </c>
      <c r="Z2" s="3" t="s">
        <v>473</v>
      </c>
      <c r="AA2" s="3" t="s">
        <v>474</v>
      </c>
      <c r="AB2" s="3" t="s">
        <v>121</v>
      </c>
      <c r="AC2" s="86" t="str" cm="1">
        <f t="array" ref="AC2:AC111">_xlfn.UNIQUE(_xlfn._xlws.FILTER(Plano[[ID]:[Unidade Requisitante]],Plano[Unidade Requisitante]=IF(Início!C8="","teste",Início!C8),_xlfn.UNIQUE(Plano[ID])))</f>
        <v>023.1.11.0</v>
      </c>
      <c r="AD2" s="249">
        <v>101</v>
      </c>
      <c r="AE2" s="86" t="s">
        <v>132</v>
      </c>
      <c r="AF2" s="86"/>
      <c r="AI2" t="str">
        <f>IF('PCA Licitação, Dispensa e Inex.'!B6="","",'PCA Licitação, Dispensa e Inex.'!B6)</f>
        <v>023.1.11.0</v>
      </c>
      <c r="AJ2" t="str">
        <f>IF('PCA Licitação, Dispensa e Inex.'!C6="","",'PCA Licitação, Dispensa e Inex.'!C6)</f>
        <v>DEA</v>
      </c>
      <c r="AK2" t="str">
        <f>IF('PCA Licitação, Dispensa e Inex.'!D6="","",'PCA Licitação, Dispensa e Inex.'!D6)</f>
        <v>Substituição do sistema de climatização Rid Silva Capital</v>
      </c>
      <c r="AL2" t="str">
        <f>IF('PCA Licitação, Dispensa e Inex.'!H6="","",'PCA Licitação, Dispensa e Inex.'!H6)</f>
        <v xml:space="preserve"> CONCORRÊNCIA </v>
      </c>
      <c r="AM2" t="str">
        <f>IF('PCA Licitação, Dispensa e Inex.'!K6="","",'PCA Licitação, Dispensa e Inex.'!K6)</f>
        <v>não</v>
      </c>
      <c r="AN2" t="str">
        <f>IF('PCA Licitação, Dispensa e Inex.'!L6="","",'PCA Licitação, Dispensa e Inex.'!L6)</f>
        <v>não</v>
      </c>
      <c r="AO2" t="str">
        <f>IF('PCA Licitação, Dispensa e Inex.'!M6="","",'PCA Licitação, Dispensa e Inex.'!M6)</f>
        <v>sim</v>
      </c>
      <c r="AP2" t="str">
        <f>IF('PCA Licitação, Dispensa e Inex.'!N6="","",'PCA Licitação, Dispensa e Inex.'!N6)</f>
        <v>alto</v>
      </c>
      <c r="AQ2" s="88">
        <f>IF('PCA Licitação, Dispensa e Inex.'!O6="","",'PCA Licitação, Dispensa e Inex.'!O6)</f>
        <v>46235</v>
      </c>
      <c r="AR2" s="88">
        <f>IF('PCA Licitação, Dispensa e Inex.'!P6="","",'PCA Licitação, Dispensa e Inex.'!P6)</f>
        <v>46355</v>
      </c>
      <c r="AS2" s="88">
        <f>IF('PCA Licitação, Dispensa e Inex.'!Q6="","",'PCA Licitação, Dispensa e Inex.'!Q6)</f>
        <v>46370</v>
      </c>
      <c r="AT2" s="88">
        <f>IF('PCA Licitação, Dispensa e Inex.'!R6="","",'PCA Licitação, Dispensa e Inex.'!R6)</f>
        <v>46375</v>
      </c>
      <c r="AU2" s="88">
        <f>IF('PCA Licitação, Dispensa e Inex.'!S6="","",'PCA Licitação, Dispensa e Inex.'!S6)</f>
        <v>46555</v>
      </c>
      <c r="AV2" s="88" t="str">
        <f>IFERROR(VLOOKUP(AI2,'Acompanhamento (DMP)'!$B$17:$L$400,10,FALSE),"")</f>
        <v>Comissão</v>
      </c>
      <c r="AW2" t="str">
        <f>IFERROR(IF(VLOOKUP(AI2,'Acompanhamento (DMP)'!$B$17:$V$400,11,FALSE)="","",VLOOKUP(AI2,'Acompanhamento (DMP)'!$B$17:$V$400,11,FALSE)),"")</f>
        <v/>
      </c>
      <c r="AX2" s="88" t="str">
        <f>IFERROR(VLOOKUP(AI2,'Acompanhamento (DMP)'!$B$17:$V$400,12,FALSE),"")</f>
        <v>Não se aplica</v>
      </c>
      <c r="AY2" s="88" t="str">
        <f>IFERROR(IF(VLOOKUP(AI2,'Acompanhamento (DMP)'!$B$17:$V$400,13,FALSE)="","",VLOOKUP(AI2,'Acompanhamento (DMP)'!$B$17:$V$400,13,FALSE)),"")</f>
        <v/>
      </c>
      <c r="AZ2" t="str">
        <f>IFERROR(IF(VLOOKUP(AI2,'Acompanhamento (DMP)'!$B$17:$V$400,14,FALSE)="","",VLOOKUP(AI2,'Acompanhamento (DMP)'!$B$17:$V$400,14,FALSE)),"")</f>
        <v/>
      </c>
      <c r="BA2" t="str">
        <f>IFERROR(IF(VLOOKUP(AI2,'Acompanhamento (DMP)'!$B$17:$V$400,15,FALSE)="","",VLOOKUP(AI2,'Acompanhamento (DMP)'!$B$17:$V$400,15,FALSE)),"")</f>
        <v/>
      </c>
      <c r="BB2" s="88" t="str">
        <f>IFERROR(IF(VLOOKUP(AI2,'Acompanhamento (DMP)'!$B$17:$V$400,16,FALSE)="","",VLOOKUP(AI2,'Acompanhamento (DMP)'!$B$17:$V$400,16,FALSE)),"")</f>
        <v/>
      </c>
      <c r="BC2" s="88" t="str">
        <f>IFERROR(IF(VLOOKUP(AI2,'Acompanhamento (DMP)'!$B$17:$V$400,17,FALSE)="","",VLOOKUP(AI2,'Acompanhamento (DMP)'!$B$17:$V$400,17,FALSE)),"")</f>
        <v/>
      </c>
      <c r="BD2" s="88" t="str">
        <f>IFERROR(IF(VLOOKUP(AI2,'Acompanhamento (DMP)'!$B$17:$V$400,18,FALSE)="","",VLOOKUP(AI2,'Acompanhamento (DMP)'!$B$17:$V$400,18,FALSE)),"")</f>
        <v/>
      </c>
      <c r="BE2" s="88" t="str">
        <f>IFERROR(IF(VLOOKUP(AI2,'Acompanhamento (DMP)'!$B$17:$V$400,19,FALSE)="","",VLOOKUP(AI2,'Acompanhamento (DMP)'!$B$17:$V$400,19,FALSE)),"")</f>
        <v/>
      </c>
      <c r="BF2" s="88" t="str">
        <f>IFERROR(IF(VLOOKUP(AI2,'Acompanhamento (DMP)'!$B$17:$V$400,20,FALSE)="","",VLOOKUP(AI2,'Acompanhamento (DMP)'!$B$17:$V$400,20,FALSE)),"")</f>
        <v/>
      </c>
      <c r="BG2" s="88" t="str">
        <f>IFERROR(IF(VLOOKUP(AI2,'Acompanhamento (DMP)'!$B$17:$V$400,21,FALSE)="","",VLOOKUP(AI2,'Acompanhamento (DMP)'!$B$17:$V$400,21,FALSE)),"")</f>
        <v/>
      </c>
      <c r="BH2" s="239" t="str">
        <f t="shared" ref="BH2:BH66" si="0">IF(BF2="","",BF2-BE2)</f>
        <v/>
      </c>
    </row>
    <row r="3" spans="1:61" x14ac:dyDescent="0.25">
      <c r="A3" s="2" t="s">
        <v>145</v>
      </c>
      <c r="B3" s="2" t="s">
        <v>1814</v>
      </c>
      <c r="D3" s="2" t="s">
        <v>1815</v>
      </c>
      <c r="F3" s="2" t="s">
        <v>464</v>
      </c>
      <c r="G3" s="2" t="s">
        <v>464</v>
      </c>
      <c r="I3" s="3" t="s">
        <v>1816</v>
      </c>
      <c r="K3" s="2" t="s">
        <v>1817</v>
      </c>
      <c r="M3" s="3" t="s">
        <v>159</v>
      </c>
      <c r="O3" s="3" t="s">
        <v>1818</v>
      </c>
      <c r="Q3" s="3" t="s">
        <v>1819</v>
      </c>
      <c r="S3" s="3" t="s">
        <v>121</v>
      </c>
      <c r="U3" s="3" t="s">
        <v>1820</v>
      </c>
      <c r="W3" s="3" t="s">
        <v>153</v>
      </c>
      <c r="Y3" s="42" t="s">
        <v>1779</v>
      </c>
      <c r="Z3" s="3" t="s">
        <v>1821</v>
      </c>
      <c r="AA3" s="3" t="s">
        <v>1822</v>
      </c>
      <c r="AB3" s="3" t="s">
        <v>120</v>
      </c>
      <c r="AC3" s="86" t="str">
        <v>030.1.2.0</v>
      </c>
      <c r="AD3" s="250">
        <v>102</v>
      </c>
      <c r="AE3" s="86" t="s">
        <v>138</v>
      </c>
      <c r="AF3" s="86"/>
      <c r="AI3" t="str">
        <f>IF('PCA Licitação, Dispensa e Inex.'!B7="","",'PCA Licitação, Dispensa e Inex.'!B7)</f>
        <v>030.1.2.0</v>
      </c>
      <c r="AJ3" t="str">
        <f>IF('PCA Licitação, Dispensa e Inex.'!C7="","",'PCA Licitação, Dispensa e Inex.'!C7)</f>
        <v>DEA</v>
      </c>
      <c r="AK3" t="str">
        <f>IF('PCA Licitação, Dispensa e Inex.'!D7="","",'PCA Licitação, Dispensa e Inex.'!D7)</f>
        <v>Reforma Global e Ampliação Fórum Criciúma</v>
      </c>
      <c r="AL3" t="str">
        <f>IF('PCA Licitação, Dispensa e Inex.'!H7="","",'PCA Licitação, Dispensa e Inex.'!H7)</f>
        <v xml:space="preserve"> CONCORRÊNCIA </v>
      </c>
      <c r="AM3" t="str">
        <f>IF('PCA Licitação, Dispensa e Inex.'!K7="","",'PCA Licitação, Dispensa e Inex.'!K7)</f>
        <v>não</v>
      </c>
      <c r="AN3" t="str">
        <f>IF('PCA Licitação, Dispensa e Inex.'!L7="","",'PCA Licitação, Dispensa e Inex.'!L7)</f>
        <v>não</v>
      </c>
      <c r="AO3" t="str">
        <f>IF('PCA Licitação, Dispensa e Inex.'!M7="","",'PCA Licitação, Dispensa e Inex.'!M7)</f>
        <v>sim</v>
      </c>
      <c r="AP3" t="str">
        <f>IF('PCA Licitação, Dispensa e Inex.'!N7="","",'PCA Licitação, Dispensa e Inex.'!N7)</f>
        <v>alto</v>
      </c>
      <c r="AQ3" s="88">
        <f>IF('PCA Licitação, Dispensa e Inex.'!O7="","",'PCA Licitação, Dispensa e Inex.'!O7)</f>
        <v>45030</v>
      </c>
      <c r="AR3" s="88">
        <f>IF('PCA Licitação, Dispensa e Inex.'!P7="","",'PCA Licitação, Dispensa e Inex.'!P7)</f>
        <v>46327</v>
      </c>
      <c r="AS3" s="88">
        <f>IF('PCA Licitação, Dispensa e Inex.'!Q7="","",'PCA Licitação, Dispensa e Inex.'!Q7)</f>
        <v>46342</v>
      </c>
      <c r="AT3" s="88">
        <f>IF('PCA Licitação, Dispensa e Inex.'!R7="","",'PCA Licitação, Dispensa e Inex.'!R7)</f>
        <v>46347</v>
      </c>
      <c r="AU3" s="88">
        <f>IF('PCA Licitação, Dispensa e Inex.'!S7="","",'PCA Licitação, Dispensa e Inex.'!S7)</f>
        <v>46527</v>
      </c>
      <c r="AV3" s="88" t="str">
        <f>IFERROR(VLOOKUP(AI3,'Acompanhamento (DMP)'!$B$17:$L$400,10,FALSE),"")</f>
        <v>Comissão</v>
      </c>
      <c r="AW3" t="str">
        <f>IFERROR(IF(VLOOKUP(AI3,'Acompanhamento (DMP)'!$B$17:$V$400,11,FALSE)="","",VLOOKUP(AI3,'Acompanhamento (DMP)'!$B$17:$V$400,11,FALSE)),"")</f>
        <v/>
      </c>
      <c r="AX3" s="88" t="str">
        <f>IFERROR(VLOOKUP(AI3,'Acompanhamento (DMP)'!$B$17:$V$400,12,FALSE),"")</f>
        <v>Não se aplica</v>
      </c>
      <c r="AY3" s="88" t="str">
        <f>IFERROR(IF(VLOOKUP(AI3,'Acompanhamento (DMP)'!$B$17:$V$400,13,FALSE)="","",VLOOKUP(AI3,'Acompanhamento (DMP)'!$B$17:$V$400,13,FALSE)),"")</f>
        <v/>
      </c>
      <c r="AZ3" t="str">
        <f>IFERROR(IF(VLOOKUP(AI3,'Acompanhamento (DMP)'!$B$17:$V$400,14,FALSE)="","",VLOOKUP(AI3,'Acompanhamento (DMP)'!$B$17:$V$400,14,FALSE)),"")</f>
        <v/>
      </c>
      <c r="BA3" t="str">
        <f>IFERROR(IF(VLOOKUP(AI3,'Acompanhamento (DMP)'!$B$17:$V$400,15,FALSE)="","",VLOOKUP(AI3,'Acompanhamento (DMP)'!$B$17:$V$400,15,FALSE)),"")</f>
        <v/>
      </c>
      <c r="BB3" s="88" t="str">
        <f>IFERROR(IF(VLOOKUP(AI3,'Acompanhamento (DMP)'!$B$17:$V$400,16,FALSE)="","",VLOOKUP(AI3,'Acompanhamento (DMP)'!$B$17:$V$400,16,FALSE)),"")</f>
        <v/>
      </c>
      <c r="BC3" s="88" t="str">
        <f>IFERROR(IF(VLOOKUP(AI3,'Acompanhamento (DMP)'!$B$17:$V$400,17,FALSE)="","",VLOOKUP(AI3,'Acompanhamento (DMP)'!$B$17:$V$400,17,FALSE)),"")</f>
        <v/>
      </c>
      <c r="BD3" s="88" t="str">
        <f>IFERROR(IF(VLOOKUP(AI3,'Acompanhamento (DMP)'!$B$17:$V$400,18,FALSE)="","",VLOOKUP(AI3,'Acompanhamento (DMP)'!$B$17:$V$400,18,FALSE)),"")</f>
        <v/>
      </c>
      <c r="BE3" s="88" t="str">
        <f>IFERROR(IF(VLOOKUP(AI3,'Acompanhamento (DMP)'!$B$17:$V$400,19,FALSE)="","",VLOOKUP(AI3,'Acompanhamento (DMP)'!$B$17:$V$400,19,FALSE)),"")</f>
        <v/>
      </c>
      <c r="BF3" s="88" t="str">
        <f>IFERROR(IF(VLOOKUP(AI3,'Acompanhamento (DMP)'!$B$17:$V$400,20,FALSE)="","",VLOOKUP(AI3,'Acompanhamento (DMP)'!$B$17:$V$400,20,FALSE)),"")</f>
        <v/>
      </c>
      <c r="BG3" s="88" t="str">
        <f>IFERROR(IF(VLOOKUP(AI3,'Acompanhamento (DMP)'!$B$17:$V$400,21,FALSE)="","",VLOOKUP(AI3,'Acompanhamento (DMP)'!$B$17:$V$400,21,FALSE)),"")</f>
        <v/>
      </c>
      <c r="BH3" s="239" t="str">
        <f t="shared" si="0"/>
        <v/>
      </c>
    </row>
    <row r="4" spans="1:61" x14ac:dyDescent="0.25">
      <c r="A4" s="2" t="s">
        <v>1823</v>
      </c>
      <c r="B4" s="2" t="s">
        <v>1824</v>
      </c>
      <c r="D4" s="2" t="s">
        <v>1825</v>
      </c>
      <c r="F4" s="2" t="s">
        <v>526</v>
      </c>
      <c r="G4" s="2" t="s">
        <v>526</v>
      </c>
      <c r="I4" s="3" t="s">
        <v>1826</v>
      </c>
      <c r="K4" s="2" t="s">
        <v>147</v>
      </c>
      <c r="Q4" s="3" t="s">
        <v>1827</v>
      </c>
      <c r="U4" s="3" t="s">
        <v>1828</v>
      </c>
      <c r="W4" s="3" t="s">
        <v>299</v>
      </c>
      <c r="Y4" s="227" t="s">
        <v>1776</v>
      </c>
      <c r="Z4" s="3" t="s">
        <v>1829</v>
      </c>
      <c r="AB4" s="3" t="s">
        <v>1777</v>
      </c>
      <c r="AC4" s="86" t="str">
        <v>055.1.1.0</v>
      </c>
      <c r="AD4" s="249">
        <v>103</v>
      </c>
      <c r="AE4" s="86" t="s">
        <v>141</v>
      </c>
      <c r="AF4" s="86"/>
      <c r="AI4" t="str">
        <f>IF('PCA Licitação, Dispensa e Inex.'!B8="","",'PCA Licitação, Dispensa e Inex.'!B8)</f>
        <v>055.1.1.0</v>
      </c>
      <c r="AJ4" t="str">
        <f>IF('PCA Licitação, Dispensa e Inex.'!C8="","",'PCA Licitação, Dispensa e Inex.'!C8)</f>
        <v>DEA</v>
      </c>
      <c r="AK4" t="str">
        <f>IF('PCA Licitação, Dispensa e Inex.'!D8="","",'PCA Licitação, Dispensa e Inex.'!D8)</f>
        <v>Reforma parcial - cobertura Jaguaruna</v>
      </c>
      <c r="AL4" t="str">
        <f>IF('PCA Licitação, Dispensa e Inex.'!H8="","",'PCA Licitação, Dispensa e Inex.'!H8)</f>
        <v xml:space="preserve"> CONCORRÊNCIA </v>
      </c>
      <c r="AM4" t="str">
        <f>IF('PCA Licitação, Dispensa e Inex.'!K8="","",'PCA Licitação, Dispensa e Inex.'!K8)</f>
        <v>não</v>
      </c>
      <c r="AN4" t="str">
        <f>IF('PCA Licitação, Dispensa e Inex.'!L8="","",'PCA Licitação, Dispensa e Inex.'!L8)</f>
        <v>não</v>
      </c>
      <c r="AO4" t="str">
        <f>IF('PCA Licitação, Dispensa e Inex.'!M8="","",'PCA Licitação, Dispensa e Inex.'!M8)</f>
        <v>sim</v>
      </c>
      <c r="AP4" t="str">
        <f>IF('PCA Licitação, Dispensa e Inex.'!N8="","",'PCA Licitação, Dispensa e Inex.'!N8)</f>
        <v>alto</v>
      </c>
      <c r="AQ4" s="88">
        <f>IF('PCA Licitação, Dispensa e Inex.'!O8="","",'PCA Licitação, Dispensa e Inex.'!O8)</f>
        <v>46065</v>
      </c>
      <c r="AR4" s="88">
        <f>IF('PCA Licitação, Dispensa e Inex.'!P8="","",'PCA Licitação, Dispensa e Inex.'!P8)</f>
        <v>46185</v>
      </c>
      <c r="AS4" s="88">
        <f>IF('PCA Licitação, Dispensa e Inex.'!Q8="","",'PCA Licitação, Dispensa e Inex.'!Q8)</f>
        <v>46200</v>
      </c>
      <c r="AT4" s="88">
        <f>IF('PCA Licitação, Dispensa e Inex.'!R8="","",'PCA Licitação, Dispensa e Inex.'!R8)</f>
        <v>46205</v>
      </c>
      <c r="AU4" s="88">
        <f>IF('PCA Licitação, Dispensa e Inex.'!S8="","",'PCA Licitação, Dispensa e Inex.'!S8)</f>
        <v>46385</v>
      </c>
      <c r="AV4" s="88" t="str">
        <f>IFERROR(VLOOKUP(AI4,'Acompanhamento (DMP)'!$B$17:$L$400,10,FALSE),"")</f>
        <v>Comissão</v>
      </c>
      <c r="AW4" t="str">
        <f>IFERROR(IF(VLOOKUP(AI4,'Acompanhamento (DMP)'!$B$17:$V$400,11,FALSE)="","",VLOOKUP(AI4,'Acompanhamento (DMP)'!$B$17:$V$400,11,FALSE)),"")</f>
        <v/>
      </c>
      <c r="AX4" s="88" t="str">
        <f>IFERROR(VLOOKUP(AI4,'Acompanhamento (DMP)'!$B$17:$V$400,12,FALSE),"")</f>
        <v>Não se aplica</v>
      </c>
      <c r="AY4" s="88" t="str">
        <f>IFERROR(IF(VLOOKUP(AI4,'Acompanhamento (DMP)'!$B$17:$V$400,13,FALSE)="","",VLOOKUP(AI4,'Acompanhamento (DMP)'!$B$17:$V$400,13,FALSE)),"")</f>
        <v/>
      </c>
      <c r="AZ4" t="str">
        <f>IFERROR(IF(VLOOKUP(AI4,'Acompanhamento (DMP)'!$B$17:$V$400,14,FALSE)="","",VLOOKUP(AI4,'Acompanhamento (DMP)'!$B$17:$V$400,14,FALSE)),"")</f>
        <v/>
      </c>
      <c r="BA4" t="str">
        <f>IFERROR(IF(VLOOKUP(AI4,'Acompanhamento (DMP)'!$B$17:$V$400,15,FALSE)="","",VLOOKUP(AI4,'Acompanhamento (DMP)'!$B$17:$V$400,15,FALSE)),"")</f>
        <v/>
      </c>
      <c r="BB4" s="88" t="str">
        <f>IFERROR(IF(VLOOKUP(AI4,'Acompanhamento (DMP)'!$B$17:$V$400,16,FALSE)="","",VLOOKUP(AI4,'Acompanhamento (DMP)'!$B$17:$V$400,16,FALSE)),"")</f>
        <v/>
      </c>
      <c r="BC4" s="88" t="str">
        <f>IFERROR(IF(VLOOKUP(AI4,'Acompanhamento (DMP)'!$B$17:$V$400,17,FALSE)="","",VLOOKUP(AI4,'Acompanhamento (DMP)'!$B$17:$V$400,17,FALSE)),"")</f>
        <v/>
      </c>
      <c r="BD4" s="88" t="str">
        <f>IFERROR(IF(VLOOKUP(AI4,'Acompanhamento (DMP)'!$B$17:$V$400,18,FALSE)="","",VLOOKUP(AI4,'Acompanhamento (DMP)'!$B$17:$V$400,18,FALSE)),"")</f>
        <v/>
      </c>
      <c r="BE4" s="88" t="str">
        <f>IFERROR(IF(VLOOKUP(AI4,'Acompanhamento (DMP)'!$B$17:$V$400,19,FALSE)="","",VLOOKUP(AI4,'Acompanhamento (DMP)'!$B$17:$V$400,19,FALSE)),"")</f>
        <v/>
      </c>
      <c r="BF4" s="88" t="str">
        <f>IFERROR(IF(VLOOKUP(AI4,'Acompanhamento (DMP)'!$B$17:$V$400,20,FALSE)="","",VLOOKUP(AI4,'Acompanhamento (DMP)'!$B$17:$V$400,20,FALSE)),"")</f>
        <v/>
      </c>
      <c r="BG4" s="88" t="str">
        <f>IFERROR(IF(VLOOKUP(AI4,'Acompanhamento (DMP)'!$B$17:$V$400,21,FALSE)="","",VLOOKUP(AI4,'Acompanhamento (DMP)'!$B$17:$V$400,21,FALSE)),"")</f>
        <v/>
      </c>
      <c r="BH4" s="239" t="str">
        <f t="shared" si="0"/>
        <v/>
      </c>
    </row>
    <row r="5" spans="1:61" x14ac:dyDescent="0.25">
      <c r="A5" s="2" t="s">
        <v>1830</v>
      </c>
      <c r="B5" s="2" t="s">
        <v>1831</v>
      </c>
      <c r="D5" s="2" t="s">
        <v>1832</v>
      </c>
      <c r="F5" s="2" t="s">
        <v>1833</v>
      </c>
      <c r="G5" s="2" t="s">
        <v>889</v>
      </c>
      <c r="I5" s="2" t="s">
        <v>1834</v>
      </c>
      <c r="K5" s="2" t="s">
        <v>159</v>
      </c>
      <c r="Q5" s="3" t="s">
        <v>1835</v>
      </c>
      <c r="Y5" s="42" t="s">
        <v>1787</v>
      </c>
      <c r="AC5" t="str">
        <v>058.1.4.0</v>
      </c>
      <c r="AD5" s="250">
        <v>32</v>
      </c>
      <c r="AE5" t="s">
        <v>144</v>
      </c>
      <c r="AI5" t="str">
        <f>IF('PCA Licitação, Dispensa e Inex.'!B9="","",'PCA Licitação, Dispensa e Inex.'!B9)</f>
        <v>058.1.4.0</v>
      </c>
      <c r="AJ5" t="str">
        <f>IF('PCA Licitação, Dispensa e Inex.'!C9="","",'PCA Licitação, Dispensa e Inex.'!C9)</f>
        <v>DEA</v>
      </c>
      <c r="AK5" t="str">
        <f>IF('PCA Licitação, Dispensa e Inex.'!D9="","",'PCA Licitação, Dispensa e Inex.'!D9)</f>
        <v>Reforma Global e Ampliação Fórum de Joinville</v>
      </c>
      <c r="AL5" t="str">
        <f>IF('PCA Licitação, Dispensa e Inex.'!H9="","",'PCA Licitação, Dispensa e Inex.'!H9)</f>
        <v xml:space="preserve"> CONCORRÊNCIA </v>
      </c>
      <c r="AM5" t="str">
        <f>IF('PCA Licitação, Dispensa e Inex.'!K9="","",'PCA Licitação, Dispensa e Inex.'!K9)</f>
        <v>não</v>
      </c>
      <c r="AN5" t="str">
        <f>IF('PCA Licitação, Dispensa e Inex.'!L9="","",'PCA Licitação, Dispensa e Inex.'!L9)</f>
        <v>não</v>
      </c>
      <c r="AO5" t="str">
        <f>IF('PCA Licitação, Dispensa e Inex.'!M9="","",'PCA Licitação, Dispensa e Inex.'!M9)</f>
        <v>sim</v>
      </c>
      <c r="AP5" t="str">
        <f>IF('PCA Licitação, Dispensa e Inex.'!N9="","",'PCA Licitação, Dispensa e Inex.'!N9)</f>
        <v>alto</v>
      </c>
      <c r="AQ5" s="88">
        <f>IF('PCA Licitação, Dispensa e Inex.'!O9="","",'PCA Licitação, Dispensa e Inex.'!O9)</f>
        <v>44427</v>
      </c>
      <c r="AR5" s="88">
        <f>IF('PCA Licitação, Dispensa e Inex.'!P9="","",'PCA Licitação, Dispensa e Inex.'!P9)</f>
        <v>46355</v>
      </c>
      <c r="AS5" s="88">
        <f>IF('PCA Licitação, Dispensa e Inex.'!Q9="","",'PCA Licitação, Dispensa e Inex.'!Q9)</f>
        <v>46370</v>
      </c>
      <c r="AT5" s="88">
        <f>IF('PCA Licitação, Dispensa e Inex.'!R9="","",'PCA Licitação, Dispensa e Inex.'!R9)</f>
        <v>46375</v>
      </c>
      <c r="AU5" s="88">
        <f>IF('PCA Licitação, Dispensa e Inex.'!S9="","",'PCA Licitação, Dispensa e Inex.'!S9)</f>
        <v>46555</v>
      </c>
      <c r="AV5" s="88" t="str">
        <f>IFERROR(VLOOKUP(AI5,'Acompanhamento (DMP)'!$B$17:$L$400,10,FALSE),"")</f>
        <v>Comissão</v>
      </c>
      <c r="AW5" t="str">
        <f>IFERROR(IF(VLOOKUP(AI5,'Acompanhamento (DMP)'!$B$17:$V$400,11,FALSE)="","",VLOOKUP(AI5,'Acompanhamento (DMP)'!$B$17:$V$400,11,FALSE)),"")</f>
        <v/>
      </c>
      <c r="AX5" s="88" t="str">
        <f>IFERROR(VLOOKUP(AI5,'Acompanhamento (DMP)'!$B$17:$V$400,12,FALSE),"")</f>
        <v>Não se aplica</v>
      </c>
      <c r="AY5" s="88" t="str">
        <f>IFERROR(IF(VLOOKUP(AI5,'Acompanhamento (DMP)'!$B$17:$V$400,13,FALSE)="","",VLOOKUP(AI5,'Acompanhamento (DMP)'!$B$17:$V$400,13,FALSE)),"")</f>
        <v/>
      </c>
      <c r="AZ5" t="str">
        <f>IFERROR(IF(VLOOKUP(AI5,'Acompanhamento (DMP)'!$B$17:$V$400,14,FALSE)="","",VLOOKUP(AI5,'Acompanhamento (DMP)'!$B$17:$V$400,14,FALSE)),"")</f>
        <v/>
      </c>
      <c r="BA5" t="str">
        <f>IFERROR(IF(VLOOKUP(AI5,'Acompanhamento (DMP)'!$B$17:$V$400,15,FALSE)="","",VLOOKUP(AI5,'Acompanhamento (DMP)'!$B$17:$V$400,15,FALSE)),"")</f>
        <v/>
      </c>
      <c r="BB5" s="88" t="str">
        <f>IFERROR(IF(VLOOKUP(AI5,'Acompanhamento (DMP)'!$B$17:$V$400,16,FALSE)="","",VLOOKUP(AI5,'Acompanhamento (DMP)'!$B$17:$V$400,16,FALSE)),"")</f>
        <v/>
      </c>
      <c r="BC5" s="88" t="str">
        <f>IFERROR(IF(VLOOKUP(AI5,'Acompanhamento (DMP)'!$B$17:$V$400,17,FALSE)="","",VLOOKUP(AI5,'Acompanhamento (DMP)'!$B$17:$V$400,17,FALSE)),"")</f>
        <v/>
      </c>
      <c r="BD5" s="88" t="str">
        <f>IFERROR(IF(VLOOKUP(AI5,'Acompanhamento (DMP)'!$B$17:$V$400,18,FALSE)="","",VLOOKUP(AI5,'Acompanhamento (DMP)'!$B$17:$V$400,18,FALSE)),"")</f>
        <v/>
      </c>
      <c r="BE5" s="88" t="str">
        <f>IFERROR(IF(VLOOKUP(AI5,'Acompanhamento (DMP)'!$B$17:$V$400,19,FALSE)="","",VLOOKUP(AI5,'Acompanhamento (DMP)'!$B$17:$V$400,19,FALSE)),"")</f>
        <v/>
      </c>
      <c r="BF5" s="88" t="str">
        <f>IFERROR(IF(VLOOKUP(AI5,'Acompanhamento (DMP)'!$B$17:$V$400,20,FALSE)="","",VLOOKUP(AI5,'Acompanhamento (DMP)'!$B$17:$V$400,20,FALSE)),"")</f>
        <v/>
      </c>
      <c r="BG5" s="88" t="str">
        <f>IFERROR(IF(VLOOKUP(AI5,'Acompanhamento (DMP)'!$B$17:$V$400,21,FALSE)="","",VLOOKUP(AI5,'Acompanhamento (DMP)'!$B$17:$V$400,21,FALSE)),"")</f>
        <v/>
      </c>
      <c r="BH5" s="239" t="str">
        <f t="shared" si="0"/>
        <v/>
      </c>
    </row>
    <row r="6" spans="1:61" x14ac:dyDescent="0.25">
      <c r="A6" s="2" t="s">
        <v>1836</v>
      </c>
      <c r="B6" s="2" t="s">
        <v>1837</v>
      </c>
      <c r="D6" s="2" t="s">
        <v>1838</v>
      </c>
      <c r="F6" s="2" t="s">
        <v>1839</v>
      </c>
      <c r="G6" s="2" t="s">
        <v>903</v>
      </c>
      <c r="I6" s="3" t="s">
        <v>1840</v>
      </c>
      <c r="K6" s="2" t="s">
        <v>136</v>
      </c>
      <c r="Q6" s="3" t="s">
        <v>1841</v>
      </c>
      <c r="Y6" s="42" t="s">
        <v>1783</v>
      </c>
      <c r="AC6" t="str">
        <v>078.1.1.0</v>
      </c>
      <c r="AD6" s="249">
        <v>33</v>
      </c>
      <c r="AE6" t="s">
        <v>150</v>
      </c>
      <c r="AI6" t="str">
        <f>IF('PCA Licitação, Dispensa e Inex.'!B10="","",'PCA Licitação, Dispensa e Inex.'!B10)</f>
        <v>078.1.1.0</v>
      </c>
      <c r="AJ6" t="str">
        <f>IF('PCA Licitação, Dispensa e Inex.'!C10="","",'PCA Licitação, Dispensa e Inex.'!C10)</f>
        <v>DEA</v>
      </c>
      <c r="AK6" t="str">
        <f>IF('PCA Licitação, Dispensa e Inex.'!D10="","",'PCA Licitação, Dispensa e Inex.'!D10)</f>
        <v>Reforma Global e Ampliação Fórum Porto União</v>
      </c>
      <c r="AL6" t="str">
        <f>IF('PCA Licitação, Dispensa e Inex.'!H10="","",'PCA Licitação, Dispensa e Inex.'!H10)</f>
        <v xml:space="preserve"> CONCORRÊNCIA </v>
      </c>
      <c r="AM6" t="str">
        <f>IF('PCA Licitação, Dispensa e Inex.'!K10="","",'PCA Licitação, Dispensa e Inex.'!K10)</f>
        <v>não</v>
      </c>
      <c r="AN6" t="str">
        <f>IF('PCA Licitação, Dispensa e Inex.'!L10="","",'PCA Licitação, Dispensa e Inex.'!L10)</f>
        <v>não</v>
      </c>
      <c r="AO6" t="str">
        <f>IF('PCA Licitação, Dispensa e Inex.'!M10="","",'PCA Licitação, Dispensa e Inex.'!M10)</f>
        <v>sim</v>
      </c>
      <c r="AP6" t="str">
        <f>IF('PCA Licitação, Dispensa e Inex.'!N10="","",'PCA Licitação, Dispensa e Inex.'!N10)</f>
        <v>alto</v>
      </c>
      <c r="AQ6" s="88">
        <f>IF('PCA Licitação, Dispensa e Inex.'!O10="","",'PCA Licitação, Dispensa e Inex.'!O10)</f>
        <v>45866</v>
      </c>
      <c r="AR6" s="88">
        <f>IF('PCA Licitação, Dispensa e Inex.'!P10="","",'PCA Licitação, Dispensa e Inex.'!P10)</f>
        <v>45986</v>
      </c>
      <c r="AS6" s="88">
        <f>IF('PCA Licitação, Dispensa e Inex.'!Q10="","",'PCA Licitação, Dispensa e Inex.'!Q10)</f>
        <v>46001</v>
      </c>
      <c r="AT6" s="88">
        <f>IF('PCA Licitação, Dispensa e Inex.'!R10="","",'PCA Licitação, Dispensa e Inex.'!R10)</f>
        <v>46052</v>
      </c>
      <c r="AU6" s="88">
        <f>IF('PCA Licitação, Dispensa e Inex.'!S10="","",'PCA Licitação, Dispensa e Inex.'!S10)</f>
        <v>46186</v>
      </c>
      <c r="AV6" s="88" t="str">
        <f>IFERROR(VLOOKUP(AI6,'Acompanhamento (DMP)'!$B$17:$L$400,10,FALSE),"")</f>
        <v>Comissão</v>
      </c>
      <c r="AW6" t="str">
        <f>IFERROR(IF(VLOOKUP(AI6,'Acompanhamento (DMP)'!$B$17:$V$400,11,FALSE)="","",VLOOKUP(AI6,'Acompanhamento (DMP)'!$B$17:$V$400,11,FALSE)),"")</f>
        <v/>
      </c>
      <c r="AX6" s="88" t="str">
        <f>IFERROR(VLOOKUP(AI6,'Acompanhamento (DMP)'!$B$17:$V$400,12,FALSE),"")</f>
        <v>Não se aplica</v>
      </c>
      <c r="AY6" s="88" t="str">
        <f>IFERROR(IF(VLOOKUP(AI6,'Acompanhamento (DMP)'!$B$17:$V$400,13,FALSE)="","",VLOOKUP(AI6,'Acompanhamento (DMP)'!$B$17:$V$400,13,FALSE)),"")</f>
        <v/>
      </c>
      <c r="AZ6" t="str">
        <f>IFERROR(IF(VLOOKUP(AI6,'Acompanhamento (DMP)'!$B$17:$V$400,14,FALSE)="","",VLOOKUP(AI6,'Acompanhamento (DMP)'!$B$17:$V$400,14,FALSE)),"")</f>
        <v/>
      </c>
      <c r="BA6" t="str">
        <f>IFERROR(IF(VLOOKUP(AI6,'Acompanhamento (DMP)'!$B$17:$V$400,15,FALSE)="","",VLOOKUP(AI6,'Acompanhamento (DMP)'!$B$17:$V$400,15,FALSE)),"")</f>
        <v/>
      </c>
      <c r="BB6" s="88" t="str">
        <f>IFERROR(IF(VLOOKUP(AI6,'Acompanhamento (DMP)'!$B$17:$V$400,16,FALSE)="","",VLOOKUP(AI6,'Acompanhamento (DMP)'!$B$17:$V$400,16,FALSE)),"")</f>
        <v/>
      </c>
      <c r="BC6" s="88" t="str">
        <f>IFERROR(IF(VLOOKUP(AI6,'Acompanhamento (DMP)'!$B$17:$V$400,17,FALSE)="","",VLOOKUP(AI6,'Acompanhamento (DMP)'!$B$17:$V$400,17,FALSE)),"")</f>
        <v/>
      </c>
      <c r="BD6" s="88" t="str">
        <f>IFERROR(IF(VLOOKUP(AI6,'Acompanhamento (DMP)'!$B$17:$V$400,18,FALSE)="","",VLOOKUP(AI6,'Acompanhamento (DMP)'!$B$17:$V$400,18,FALSE)),"")</f>
        <v/>
      </c>
      <c r="BE6" s="88" t="str">
        <f>IFERROR(IF(VLOOKUP(AI6,'Acompanhamento (DMP)'!$B$17:$V$400,19,FALSE)="","",VLOOKUP(AI6,'Acompanhamento (DMP)'!$B$17:$V$400,19,FALSE)),"")</f>
        <v/>
      </c>
      <c r="BF6" s="88" t="str">
        <f>IFERROR(IF(VLOOKUP(AI6,'Acompanhamento (DMP)'!$B$17:$V$400,20,FALSE)="","",VLOOKUP(AI6,'Acompanhamento (DMP)'!$B$17:$V$400,20,FALSE)),"")</f>
        <v/>
      </c>
      <c r="BG6" s="88" t="str">
        <f>IFERROR(IF(VLOOKUP(AI6,'Acompanhamento (DMP)'!$B$17:$V$400,21,FALSE)="","",VLOOKUP(AI6,'Acompanhamento (DMP)'!$B$17:$V$400,21,FALSE)),"")</f>
        <v/>
      </c>
      <c r="BH6" s="239" t="str">
        <f t="shared" si="0"/>
        <v/>
      </c>
    </row>
    <row r="7" spans="1:61" x14ac:dyDescent="0.25">
      <c r="A7" s="2" t="s">
        <v>527</v>
      </c>
      <c r="B7" s="2" t="s">
        <v>1842</v>
      </c>
      <c r="F7" s="2" t="s">
        <v>1843</v>
      </c>
      <c r="G7" s="2" t="s">
        <v>890</v>
      </c>
      <c r="I7" s="3" t="s">
        <v>1844</v>
      </c>
      <c r="K7" s="2" t="s">
        <v>1845</v>
      </c>
      <c r="Q7" s="3" t="s">
        <v>1846</v>
      </c>
      <c r="Y7" s="42" t="s">
        <v>1847</v>
      </c>
      <c r="AC7" t="str">
        <v>092.1.1.0</v>
      </c>
      <c r="AD7" s="251">
        <v>34</v>
      </c>
      <c r="AE7" t="s">
        <v>154</v>
      </c>
      <c r="AI7" t="str">
        <f>IF('PCA Licitação, Dispensa e Inex.'!B11="","",'PCA Licitação, Dispensa e Inex.'!B11)</f>
        <v>092.1.1.0</v>
      </c>
      <c r="AJ7" t="str">
        <f>IF('PCA Licitação, Dispensa e Inex.'!C11="","",'PCA Licitação, Dispensa e Inex.'!C11)</f>
        <v>DEA</v>
      </c>
      <c r="AK7" t="str">
        <f>IF('PCA Licitação, Dispensa e Inex.'!D11="","",'PCA Licitação, Dispensa e Inex.'!D11)</f>
        <v>Reforma Global e Ampliação Fórum São João Batista</v>
      </c>
      <c r="AL7" t="str">
        <f>IF('PCA Licitação, Dispensa e Inex.'!H11="","",'PCA Licitação, Dispensa e Inex.'!H11)</f>
        <v xml:space="preserve"> CONCORRÊNCIA </v>
      </c>
      <c r="AM7" t="str">
        <f>IF('PCA Licitação, Dispensa e Inex.'!K11="","",'PCA Licitação, Dispensa e Inex.'!K11)</f>
        <v>não</v>
      </c>
      <c r="AN7" t="str">
        <f>IF('PCA Licitação, Dispensa e Inex.'!L11="","",'PCA Licitação, Dispensa e Inex.'!L11)</f>
        <v>não</v>
      </c>
      <c r="AO7" t="str">
        <f>IF('PCA Licitação, Dispensa e Inex.'!M11="","",'PCA Licitação, Dispensa e Inex.'!M11)</f>
        <v>sim</v>
      </c>
      <c r="AP7" t="str">
        <f>IF('PCA Licitação, Dispensa e Inex.'!N11="","",'PCA Licitação, Dispensa e Inex.'!N11)</f>
        <v>alto</v>
      </c>
      <c r="AQ7" s="88">
        <f>IF('PCA Licitação, Dispensa e Inex.'!O11="","",'PCA Licitação, Dispensa e Inex.'!O11)</f>
        <v>45187</v>
      </c>
      <c r="AR7" s="88">
        <f>IF('PCA Licitação, Dispensa e Inex.'!P11="","",'PCA Licitação, Dispensa e Inex.'!P11)</f>
        <v>46355</v>
      </c>
      <c r="AS7" s="88">
        <f>IF('PCA Licitação, Dispensa e Inex.'!Q11="","",'PCA Licitação, Dispensa e Inex.'!Q11)</f>
        <v>46370</v>
      </c>
      <c r="AT7" s="88">
        <f>IF('PCA Licitação, Dispensa e Inex.'!R11="","",'PCA Licitação, Dispensa e Inex.'!R11)</f>
        <v>46375</v>
      </c>
      <c r="AU7" s="88">
        <f>IF('PCA Licitação, Dispensa e Inex.'!S11="","",'PCA Licitação, Dispensa e Inex.'!S11)</f>
        <v>46555</v>
      </c>
      <c r="AV7" s="88" t="str">
        <f>IFERROR(VLOOKUP(AI7,'Acompanhamento (DMP)'!$B$17:$L$400,10,FALSE),"")</f>
        <v>Comissão</v>
      </c>
      <c r="AW7" t="str">
        <f>IFERROR(IF(VLOOKUP(AI7,'Acompanhamento (DMP)'!$B$17:$V$400,11,FALSE)="","",VLOOKUP(AI7,'Acompanhamento (DMP)'!$B$17:$V$400,11,FALSE)),"")</f>
        <v/>
      </c>
      <c r="AX7" s="88" t="str">
        <f>IFERROR(VLOOKUP(AI7,'Acompanhamento (DMP)'!$B$17:$V$400,12,FALSE),"")</f>
        <v>Não se aplica</v>
      </c>
      <c r="AY7" s="88" t="str">
        <f>IFERROR(IF(VLOOKUP(AI7,'Acompanhamento (DMP)'!$B$17:$V$400,13,FALSE)="","",VLOOKUP(AI7,'Acompanhamento (DMP)'!$B$17:$V$400,13,FALSE)),"")</f>
        <v/>
      </c>
      <c r="AZ7" t="str">
        <f>IFERROR(IF(VLOOKUP(AI7,'Acompanhamento (DMP)'!$B$17:$V$400,14,FALSE)="","",VLOOKUP(AI7,'Acompanhamento (DMP)'!$B$17:$V$400,14,FALSE)),"")</f>
        <v/>
      </c>
      <c r="BA7" t="str">
        <f>IFERROR(IF(VLOOKUP(AI7,'Acompanhamento (DMP)'!$B$17:$V$400,15,FALSE)="","",VLOOKUP(AI7,'Acompanhamento (DMP)'!$B$17:$V$400,15,FALSE)),"")</f>
        <v/>
      </c>
      <c r="BB7" s="88" t="str">
        <f>IFERROR(IF(VLOOKUP(AI7,'Acompanhamento (DMP)'!$B$17:$V$400,16,FALSE)="","",VLOOKUP(AI7,'Acompanhamento (DMP)'!$B$17:$V$400,16,FALSE)),"")</f>
        <v/>
      </c>
      <c r="BC7" s="88" t="str">
        <f>IFERROR(IF(VLOOKUP(AI7,'Acompanhamento (DMP)'!$B$17:$V$400,17,FALSE)="","",VLOOKUP(AI7,'Acompanhamento (DMP)'!$B$17:$V$400,17,FALSE)),"")</f>
        <v/>
      </c>
      <c r="BD7" s="88" t="str">
        <f>IFERROR(IF(VLOOKUP(AI7,'Acompanhamento (DMP)'!$B$17:$V$400,18,FALSE)="","",VLOOKUP(AI7,'Acompanhamento (DMP)'!$B$17:$V$400,18,FALSE)),"")</f>
        <v/>
      </c>
      <c r="BE7" s="88" t="str">
        <f>IFERROR(IF(VLOOKUP(AI7,'Acompanhamento (DMP)'!$B$17:$V$400,19,FALSE)="","",VLOOKUP(AI7,'Acompanhamento (DMP)'!$B$17:$V$400,19,FALSE)),"")</f>
        <v/>
      </c>
      <c r="BF7" s="88" t="str">
        <f>IFERROR(IF(VLOOKUP(AI7,'Acompanhamento (DMP)'!$B$17:$V$400,20,FALSE)="","",VLOOKUP(AI7,'Acompanhamento (DMP)'!$B$17:$V$400,20,FALSE)),"")</f>
        <v/>
      </c>
      <c r="BG7" s="88" t="str">
        <f>IFERROR(IF(VLOOKUP(AI7,'Acompanhamento (DMP)'!$B$17:$V$400,21,FALSE)="","",VLOOKUP(AI7,'Acompanhamento (DMP)'!$B$17:$V$400,21,FALSE)),"")</f>
        <v/>
      </c>
      <c r="BH7" s="239" t="str">
        <f t="shared" si="0"/>
        <v/>
      </c>
    </row>
    <row r="8" spans="1:61" x14ac:dyDescent="0.25">
      <c r="A8" s="2" t="s">
        <v>162</v>
      </c>
      <c r="B8" s="2" t="s">
        <v>1848</v>
      </c>
      <c r="F8" s="2" t="s">
        <v>1849</v>
      </c>
      <c r="G8" s="2" t="s">
        <v>891</v>
      </c>
      <c r="I8" s="3" t="s">
        <v>1850</v>
      </c>
      <c r="K8" s="3" t="s">
        <v>130</v>
      </c>
      <c r="Q8" s="3" t="s">
        <v>1851</v>
      </c>
      <c r="Y8" s="42" t="s">
        <v>1852</v>
      </c>
      <c r="AC8" t="str">
        <v>094.1.2.0</v>
      </c>
      <c r="AD8" s="252">
        <v>35</v>
      </c>
      <c r="AE8" t="s">
        <v>157</v>
      </c>
      <c r="AI8" t="str">
        <f>IF('PCA Licitação, Dispensa e Inex.'!B12="","",'PCA Licitação, Dispensa e Inex.'!B12)</f>
        <v>094.1.2.0</v>
      </c>
      <c r="AJ8" t="str">
        <f>IF('PCA Licitação, Dispensa e Inex.'!C12="","",'PCA Licitação, Dispensa e Inex.'!C12)</f>
        <v>DEA</v>
      </c>
      <c r="AK8" t="str">
        <f>IF('PCA Licitação, Dispensa e Inex.'!D12="","",'PCA Licitação, Dispensa e Inex.'!D12)</f>
        <v>Reforço estrutural das lajes do canal Fórum São José Anexo</v>
      </c>
      <c r="AL8" t="str">
        <f>IF('PCA Licitação, Dispensa e Inex.'!H12="","",'PCA Licitação, Dispensa e Inex.'!H12)</f>
        <v xml:space="preserve"> CONCORRÊNCIA </v>
      </c>
      <c r="AM8" t="str">
        <f>IF('PCA Licitação, Dispensa e Inex.'!K12="","",'PCA Licitação, Dispensa e Inex.'!K12)</f>
        <v>não</v>
      </c>
      <c r="AN8" t="str">
        <f>IF('PCA Licitação, Dispensa e Inex.'!L12="","",'PCA Licitação, Dispensa e Inex.'!L12)</f>
        <v>não</v>
      </c>
      <c r="AO8" t="str">
        <f>IF('PCA Licitação, Dispensa e Inex.'!M12="","",'PCA Licitação, Dispensa e Inex.'!M12)</f>
        <v>sim</v>
      </c>
      <c r="AP8" t="str">
        <f>IF('PCA Licitação, Dispensa e Inex.'!N12="","",'PCA Licitação, Dispensa e Inex.'!N12)</f>
        <v>alto</v>
      </c>
      <c r="AQ8" s="88">
        <f>IF('PCA Licitação, Dispensa e Inex.'!O12="","",'PCA Licitação, Dispensa e Inex.'!O12)</f>
        <v>45915</v>
      </c>
      <c r="AR8" s="88">
        <f>IF('PCA Licitação, Dispensa e Inex.'!P12="","",'PCA Licitação, Dispensa e Inex.'!P12)</f>
        <v>46073</v>
      </c>
      <c r="AS8" s="88">
        <f>IF('PCA Licitação, Dispensa e Inex.'!Q12="","",'PCA Licitação, Dispensa e Inex.'!Q12)</f>
        <v>46088</v>
      </c>
      <c r="AT8" s="88">
        <f>IF('PCA Licitação, Dispensa e Inex.'!R12="","",'PCA Licitação, Dispensa e Inex.'!R12)</f>
        <v>46093</v>
      </c>
      <c r="AU8" s="88">
        <f>IF('PCA Licitação, Dispensa e Inex.'!S12="","",'PCA Licitação, Dispensa e Inex.'!S12)</f>
        <v>46273</v>
      </c>
      <c r="AV8" s="88" t="str">
        <f>IFERROR(VLOOKUP(AI8,'Acompanhamento (DMP)'!$B$17:$L$400,10,FALSE),"")</f>
        <v>Comissão</v>
      </c>
      <c r="AW8" t="str">
        <f>IFERROR(IF(VLOOKUP(AI8,'Acompanhamento (DMP)'!$B$17:$V$400,11,FALSE)="","",VLOOKUP(AI8,'Acompanhamento (DMP)'!$B$17:$V$400,11,FALSE)),"")</f>
        <v/>
      </c>
      <c r="AX8" s="88" t="str">
        <f>IFERROR(VLOOKUP(AI8,'Acompanhamento (DMP)'!$B$17:$V$400,12,FALSE),"")</f>
        <v>Não se aplica</v>
      </c>
      <c r="AY8" s="88" t="str">
        <f>IFERROR(IF(VLOOKUP(AI8,'Acompanhamento (DMP)'!$B$17:$V$400,13,FALSE)="","",VLOOKUP(AI8,'Acompanhamento (DMP)'!$B$17:$V$400,13,FALSE)),"")</f>
        <v/>
      </c>
      <c r="AZ8" t="str">
        <f>IFERROR(IF(VLOOKUP(AI8,'Acompanhamento (DMP)'!$B$17:$V$400,14,FALSE)="","",VLOOKUP(AI8,'Acompanhamento (DMP)'!$B$17:$V$400,14,FALSE)),"")</f>
        <v/>
      </c>
      <c r="BA8" t="str">
        <f>IFERROR(IF(VLOOKUP(AI8,'Acompanhamento (DMP)'!$B$17:$V$400,15,FALSE)="","",VLOOKUP(AI8,'Acompanhamento (DMP)'!$B$17:$V$400,15,FALSE)),"")</f>
        <v/>
      </c>
      <c r="BB8" s="88" t="str">
        <f>IFERROR(IF(VLOOKUP(AI8,'Acompanhamento (DMP)'!$B$17:$V$400,16,FALSE)="","",VLOOKUP(AI8,'Acompanhamento (DMP)'!$B$17:$V$400,16,FALSE)),"")</f>
        <v/>
      </c>
      <c r="BC8" s="88" t="str">
        <f>IFERROR(IF(VLOOKUP(AI8,'Acompanhamento (DMP)'!$B$17:$V$400,17,FALSE)="","",VLOOKUP(AI8,'Acompanhamento (DMP)'!$B$17:$V$400,17,FALSE)),"")</f>
        <v/>
      </c>
      <c r="BD8" s="88" t="str">
        <f>IFERROR(IF(VLOOKUP(AI8,'Acompanhamento (DMP)'!$B$17:$V$400,18,FALSE)="","",VLOOKUP(AI8,'Acompanhamento (DMP)'!$B$17:$V$400,18,FALSE)),"")</f>
        <v/>
      </c>
      <c r="BE8" s="88" t="str">
        <f>IFERROR(IF(VLOOKUP(AI8,'Acompanhamento (DMP)'!$B$17:$V$400,19,FALSE)="","",VLOOKUP(AI8,'Acompanhamento (DMP)'!$B$17:$V$400,19,FALSE)),"")</f>
        <v/>
      </c>
      <c r="BF8" s="88" t="str">
        <f>IFERROR(IF(VLOOKUP(AI8,'Acompanhamento (DMP)'!$B$17:$V$400,20,FALSE)="","",VLOOKUP(AI8,'Acompanhamento (DMP)'!$B$17:$V$400,20,FALSE)),"")</f>
        <v/>
      </c>
      <c r="BG8" s="88" t="str">
        <f>IFERROR(IF(VLOOKUP(AI8,'Acompanhamento (DMP)'!$B$17:$V$400,21,FALSE)="","",VLOOKUP(AI8,'Acompanhamento (DMP)'!$B$17:$V$400,21,FALSE)),"")</f>
        <v/>
      </c>
      <c r="BH8" s="239" t="str">
        <f t="shared" si="0"/>
        <v/>
      </c>
    </row>
    <row r="9" spans="1:61" x14ac:dyDescent="0.25">
      <c r="A9" s="2" t="s">
        <v>1853</v>
      </c>
      <c r="B9" s="2" t="s">
        <v>1854</v>
      </c>
      <c r="F9" s="2" t="s">
        <v>1855</v>
      </c>
      <c r="G9" s="2" t="s">
        <v>1856</v>
      </c>
      <c r="I9" s="3" t="s">
        <v>1857</v>
      </c>
      <c r="Q9" s="3" t="s">
        <v>983</v>
      </c>
      <c r="Y9" s="42" t="s">
        <v>1858</v>
      </c>
      <c r="AC9" t="str">
        <v>094.3.1.0</v>
      </c>
      <c r="AD9" s="251">
        <v>87</v>
      </c>
      <c r="AE9" t="s">
        <v>161</v>
      </c>
      <c r="AI9" t="str">
        <f>IF('PCA Licitação, Dispensa e Inex.'!B13="","",'PCA Licitação, Dispensa e Inex.'!B13)</f>
        <v>094.3.1.0</v>
      </c>
      <c r="AJ9" t="str">
        <f>IF('PCA Licitação, Dispensa e Inex.'!C13="","",'PCA Licitação, Dispensa e Inex.'!C13)</f>
        <v>DEA</v>
      </c>
      <c r="AK9" t="str">
        <f>IF('PCA Licitação, Dispensa e Inex.'!D13="","",'PCA Licitação, Dispensa e Inex.'!D13)</f>
        <v>Reforma global do prédio anexo ao fórum São José</v>
      </c>
      <c r="AL9" t="str">
        <f>IF('PCA Licitação, Dispensa e Inex.'!H13="","",'PCA Licitação, Dispensa e Inex.'!H13)</f>
        <v xml:space="preserve"> CONCORRÊNCIA </v>
      </c>
      <c r="AM9" t="str">
        <f>IF('PCA Licitação, Dispensa e Inex.'!K13="","",'PCA Licitação, Dispensa e Inex.'!K13)</f>
        <v>não</v>
      </c>
      <c r="AN9" t="str">
        <f>IF('PCA Licitação, Dispensa e Inex.'!L13="","",'PCA Licitação, Dispensa e Inex.'!L13)</f>
        <v>não</v>
      </c>
      <c r="AO9" t="str">
        <f>IF('PCA Licitação, Dispensa e Inex.'!M13="","",'PCA Licitação, Dispensa e Inex.'!M13)</f>
        <v>sim</v>
      </c>
      <c r="AP9" t="str">
        <f>IF('PCA Licitação, Dispensa e Inex.'!N13="","",'PCA Licitação, Dispensa e Inex.'!N13)</f>
        <v>alto</v>
      </c>
      <c r="AQ9" s="88">
        <f>IF('PCA Licitação, Dispensa e Inex.'!O13="","",'PCA Licitação, Dispensa e Inex.'!O13)</f>
        <v>45546</v>
      </c>
      <c r="AR9" s="88">
        <f>IF('PCA Licitação, Dispensa e Inex.'!P13="","",'PCA Licitação, Dispensa e Inex.'!P13)</f>
        <v>46346</v>
      </c>
      <c r="AS9" s="88">
        <f>IF('PCA Licitação, Dispensa e Inex.'!Q13="","",'PCA Licitação, Dispensa e Inex.'!Q13)</f>
        <v>46361</v>
      </c>
      <c r="AT9" s="88">
        <f>IF('PCA Licitação, Dispensa e Inex.'!R13="","",'PCA Licitação, Dispensa e Inex.'!R13)</f>
        <v>46366</v>
      </c>
      <c r="AU9" s="88">
        <f>IF('PCA Licitação, Dispensa e Inex.'!S13="","",'PCA Licitação, Dispensa e Inex.'!S13)</f>
        <v>46546</v>
      </c>
      <c r="AV9" s="88" t="str">
        <f>IFERROR(VLOOKUP(AI9,'Acompanhamento (DMP)'!$B$17:$L$400,10,FALSE),"")</f>
        <v>Comissão</v>
      </c>
      <c r="AW9" t="str">
        <f>IFERROR(IF(VLOOKUP(AI9,'Acompanhamento (DMP)'!$B$17:$V$400,11,FALSE)="","",VLOOKUP(AI9,'Acompanhamento (DMP)'!$B$17:$V$400,11,FALSE)),"")</f>
        <v/>
      </c>
      <c r="AX9" s="88" t="str">
        <f>IFERROR(VLOOKUP(AI9,'Acompanhamento (DMP)'!$B$17:$V$400,12,FALSE),"")</f>
        <v>Não se aplica</v>
      </c>
      <c r="AY9" s="88" t="str">
        <f>IFERROR(IF(VLOOKUP(AI9,'Acompanhamento (DMP)'!$B$17:$V$400,13,FALSE)="","",VLOOKUP(AI9,'Acompanhamento (DMP)'!$B$17:$V$400,13,FALSE)),"")</f>
        <v/>
      </c>
      <c r="AZ9" t="str">
        <f>IFERROR(IF(VLOOKUP(AI9,'Acompanhamento (DMP)'!$B$17:$V$400,14,FALSE)="","",VLOOKUP(AI9,'Acompanhamento (DMP)'!$B$17:$V$400,14,FALSE)),"")</f>
        <v/>
      </c>
      <c r="BA9" t="str">
        <f>IFERROR(IF(VLOOKUP(AI9,'Acompanhamento (DMP)'!$B$17:$V$400,15,FALSE)="","",VLOOKUP(AI9,'Acompanhamento (DMP)'!$B$17:$V$400,15,FALSE)),"")</f>
        <v/>
      </c>
      <c r="BB9" s="88" t="str">
        <f>IFERROR(IF(VLOOKUP(AI9,'Acompanhamento (DMP)'!$B$17:$V$400,16,FALSE)="","",VLOOKUP(AI9,'Acompanhamento (DMP)'!$B$17:$V$400,16,FALSE)),"")</f>
        <v/>
      </c>
      <c r="BC9" s="88" t="str">
        <f>IFERROR(IF(VLOOKUP(AI9,'Acompanhamento (DMP)'!$B$17:$V$400,17,FALSE)="","",VLOOKUP(AI9,'Acompanhamento (DMP)'!$B$17:$V$400,17,FALSE)),"")</f>
        <v/>
      </c>
      <c r="BD9" s="88" t="str">
        <f>IFERROR(IF(VLOOKUP(AI9,'Acompanhamento (DMP)'!$B$17:$V$400,18,FALSE)="","",VLOOKUP(AI9,'Acompanhamento (DMP)'!$B$17:$V$400,18,FALSE)),"")</f>
        <v/>
      </c>
      <c r="BE9" s="88" t="str">
        <f>IFERROR(IF(VLOOKUP(AI9,'Acompanhamento (DMP)'!$B$17:$V$400,19,FALSE)="","",VLOOKUP(AI9,'Acompanhamento (DMP)'!$B$17:$V$400,19,FALSE)),"")</f>
        <v/>
      </c>
      <c r="BF9" s="88" t="str">
        <f>IFERROR(IF(VLOOKUP(AI9,'Acompanhamento (DMP)'!$B$17:$V$400,20,FALSE)="","",VLOOKUP(AI9,'Acompanhamento (DMP)'!$B$17:$V$400,20,FALSE)),"")</f>
        <v/>
      </c>
      <c r="BG9" s="88" t="str">
        <f>IFERROR(IF(VLOOKUP(AI9,'Acompanhamento (DMP)'!$B$17:$V$400,21,FALSE)="","",VLOOKUP(AI9,'Acompanhamento (DMP)'!$B$17:$V$400,21,FALSE)),"")</f>
        <v/>
      </c>
      <c r="BH9" s="239" t="str">
        <f t="shared" si="0"/>
        <v/>
      </c>
    </row>
    <row r="10" spans="1:61" x14ac:dyDescent="0.25">
      <c r="A10" s="2" t="s">
        <v>170</v>
      </c>
      <c r="B10" s="2" t="s">
        <v>1515</v>
      </c>
      <c r="F10" s="2" t="s">
        <v>1859</v>
      </c>
      <c r="G10" s="2" t="s">
        <v>892</v>
      </c>
      <c r="I10" s="3" t="s">
        <v>1860</v>
      </c>
      <c r="Q10" s="3" t="s">
        <v>1861</v>
      </c>
      <c r="Y10" s="42" t="s">
        <v>1778</v>
      </c>
      <c r="AC10" t="str">
        <v>112.1.9.0</v>
      </c>
      <c r="AD10" s="252">
        <v>88</v>
      </c>
      <c r="AE10" t="s">
        <v>166</v>
      </c>
      <c r="AI10" t="str">
        <f>IF('PCA Licitação, Dispensa e Inex.'!B14="","",'PCA Licitação, Dispensa e Inex.'!B14)</f>
        <v>112.1.9.0</v>
      </c>
      <c r="AJ10" t="str">
        <f>IF('PCA Licitação, Dispensa e Inex.'!C14="","",'PCA Licitação, Dispensa e Inex.'!C14)</f>
        <v>DEA</v>
      </c>
      <c r="AK10" t="str">
        <f>IF('PCA Licitação, Dispensa e Inex.'!D14="","",'PCA Licitação, Dispensa e Inex.'!D14)</f>
        <v>Modernização do espaço físico do hall superior TJSC</v>
      </c>
      <c r="AL10" t="str">
        <f>IF('PCA Licitação, Dispensa e Inex.'!H14="","",'PCA Licitação, Dispensa e Inex.'!H14)</f>
        <v xml:space="preserve"> CONCORRÊNCIA </v>
      </c>
      <c r="AM10" t="str">
        <f>IF('PCA Licitação, Dispensa e Inex.'!K14="","",'PCA Licitação, Dispensa e Inex.'!K14)</f>
        <v>não</v>
      </c>
      <c r="AN10" t="str">
        <f>IF('PCA Licitação, Dispensa e Inex.'!L14="","",'PCA Licitação, Dispensa e Inex.'!L14)</f>
        <v>não</v>
      </c>
      <c r="AO10" t="str">
        <f>IF('PCA Licitação, Dispensa e Inex.'!M14="","",'PCA Licitação, Dispensa e Inex.'!M14)</f>
        <v>sim</v>
      </c>
      <c r="AP10" t="str">
        <f>IF('PCA Licitação, Dispensa e Inex.'!N14="","",'PCA Licitação, Dispensa e Inex.'!N14)</f>
        <v>alto</v>
      </c>
      <c r="AQ10" s="88">
        <f>IF('PCA Licitação, Dispensa e Inex.'!O14="","",'PCA Licitação, Dispensa e Inex.'!O14)</f>
        <v>45910</v>
      </c>
      <c r="AR10" s="88">
        <f>IF('PCA Licitação, Dispensa e Inex.'!P14="","",'PCA Licitação, Dispensa e Inex.'!P14)</f>
        <v>46346</v>
      </c>
      <c r="AS10" s="88">
        <f>IF('PCA Licitação, Dispensa e Inex.'!Q14="","",'PCA Licitação, Dispensa e Inex.'!Q14)</f>
        <v>46361</v>
      </c>
      <c r="AT10" s="88">
        <f>IF('PCA Licitação, Dispensa e Inex.'!R14="","",'PCA Licitação, Dispensa e Inex.'!R14)</f>
        <v>46366</v>
      </c>
      <c r="AU10" s="88">
        <f>IF('PCA Licitação, Dispensa e Inex.'!S14="","",'PCA Licitação, Dispensa e Inex.'!S14)</f>
        <v>46546</v>
      </c>
      <c r="AV10" s="88" t="str">
        <f>IFERROR(VLOOKUP(AI10,'Acompanhamento (DMP)'!$B$17:$L$400,10,FALSE),"")</f>
        <v>Comissão</v>
      </c>
      <c r="AW10" t="str">
        <f>IFERROR(IF(VLOOKUP(AI10,'Acompanhamento (DMP)'!$B$17:$V$400,11,FALSE)="","",VLOOKUP(AI10,'Acompanhamento (DMP)'!$B$17:$V$400,11,FALSE)),"")</f>
        <v/>
      </c>
      <c r="AX10" s="88" t="str">
        <f>IFERROR(VLOOKUP(AI10,'Acompanhamento (DMP)'!$B$17:$V$400,12,FALSE),"")</f>
        <v>Não se aplica</v>
      </c>
      <c r="AY10" s="88" t="str">
        <f>IFERROR(IF(VLOOKUP(AI10,'Acompanhamento (DMP)'!$B$17:$V$400,13,FALSE)="","",VLOOKUP(AI10,'Acompanhamento (DMP)'!$B$17:$V$400,13,FALSE)),"")</f>
        <v/>
      </c>
      <c r="AZ10" t="str">
        <f>IFERROR(IF(VLOOKUP(AI10,'Acompanhamento (DMP)'!$B$17:$V$400,14,FALSE)="","",VLOOKUP(AI10,'Acompanhamento (DMP)'!$B$17:$V$400,14,FALSE)),"")</f>
        <v/>
      </c>
      <c r="BA10" t="str">
        <f>IFERROR(IF(VLOOKUP(AI10,'Acompanhamento (DMP)'!$B$17:$V$400,15,FALSE)="","",VLOOKUP(AI10,'Acompanhamento (DMP)'!$B$17:$V$400,15,FALSE)),"")</f>
        <v/>
      </c>
      <c r="BB10" s="88" t="str">
        <f>IFERROR(IF(VLOOKUP(AI10,'Acompanhamento (DMP)'!$B$17:$V$400,16,FALSE)="","",VLOOKUP(AI10,'Acompanhamento (DMP)'!$B$17:$V$400,16,FALSE)),"")</f>
        <v/>
      </c>
      <c r="BC10" s="88" t="str">
        <f>IFERROR(IF(VLOOKUP(AI10,'Acompanhamento (DMP)'!$B$17:$V$400,17,FALSE)="","",VLOOKUP(AI10,'Acompanhamento (DMP)'!$B$17:$V$400,17,FALSE)),"")</f>
        <v/>
      </c>
      <c r="BD10" s="88" t="str">
        <f>IFERROR(IF(VLOOKUP(AI10,'Acompanhamento (DMP)'!$B$17:$V$400,18,FALSE)="","",VLOOKUP(AI10,'Acompanhamento (DMP)'!$B$17:$V$400,18,FALSE)),"")</f>
        <v/>
      </c>
      <c r="BE10" s="88" t="str">
        <f>IFERROR(IF(VLOOKUP(AI10,'Acompanhamento (DMP)'!$B$17:$V$400,19,FALSE)="","",VLOOKUP(AI10,'Acompanhamento (DMP)'!$B$17:$V$400,19,FALSE)),"")</f>
        <v/>
      </c>
      <c r="BF10" s="88" t="str">
        <f>IFERROR(IF(VLOOKUP(AI10,'Acompanhamento (DMP)'!$B$17:$V$400,20,FALSE)="","",VLOOKUP(AI10,'Acompanhamento (DMP)'!$B$17:$V$400,20,FALSE)),"")</f>
        <v/>
      </c>
      <c r="BG10" s="88" t="str">
        <f>IFERROR(IF(VLOOKUP(AI10,'Acompanhamento (DMP)'!$B$17:$V$400,21,FALSE)="","",VLOOKUP(AI10,'Acompanhamento (DMP)'!$B$17:$V$400,21,FALSE)),"")</f>
        <v/>
      </c>
      <c r="BH10" s="239" t="str">
        <f t="shared" si="0"/>
        <v/>
      </c>
    </row>
    <row r="11" spans="1:61" x14ac:dyDescent="0.25">
      <c r="A11" s="2" t="s">
        <v>40</v>
      </c>
      <c r="B11" s="2" t="s">
        <v>1374</v>
      </c>
      <c r="F11" s="2" t="s">
        <v>1862</v>
      </c>
      <c r="G11" s="2" t="s">
        <v>1863</v>
      </c>
      <c r="I11" s="3" t="s">
        <v>1864</v>
      </c>
      <c r="Y11" s="42" t="s">
        <v>1782</v>
      </c>
      <c r="AC11" t="str">
        <v>112.16.1.1</v>
      </c>
      <c r="AD11" s="251">
        <v>38</v>
      </c>
      <c r="AE11" t="s">
        <v>55</v>
      </c>
      <c r="AI11" t="str">
        <f>IF('PCA Licitação, Dispensa e Inex.'!B15="","",'PCA Licitação, Dispensa e Inex.'!B15)</f>
        <v>112.16.1.1</v>
      </c>
      <c r="AJ11" t="str">
        <f>IF('PCA Licitação, Dispensa e Inex.'!C15="","",'PCA Licitação, Dispensa e Inex.'!C15)</f>
        <v>DEA</v>
      </c>
      <c r="AK11" t="str">
        <f>IF('PCA Licitação, Dispensa e Inex.'!D15="","",'PCA Licitação, Dispensa e Inex.'!D15)</f>
        <v>Contratação de projeto arquitetônico (concurso) para construção no terreno permutado com a DPU</v>
      </c>
      <c r="AL11" t="str">
        <f>IF('PCA Licitação, Dispensa e Inex.'!H15="","",'PCA Licitação, Dispensa e Inex.'!H15)</f>
        <v xml:space="preserve"> CONCURSO </v>
      </c>
      <c r="AM11" t="str">
        <f>IF('PCA Licitação, Dispensa e Inex.'!K15="","",'PCA Licitação, Dispensa e Inex.'!K15)</f>
        <v>não</v>
      </c>
      <c r="AN11" t="str">
        <f>IF('PCA Licitação, Dispensa e Inex.'!L15="","",'PCA Licitação, Dispensa e Inex.'!L15)</f>
        <v>não</v>
      </c>
      <c r="AO11" t="str">
        <f>IF('PCA Licitação, Dispensa e Inex.'!M15="","",'PCA Licitação, Dispensa e Inex.'!M15)</f>
        <v>sim</v>
      </c>
      <c r="AP11" t="str">
        <f>IF('PCA Licitação, Dispensa e Inex.'!N15="","",'PCA Licitação, Dispensa e Inex.'!N15)</f>
        <v>alto</v>
      </c>
      <c r="AQ11" s="88">
        <f>IF('PCA Licitação, Dispensa e Inex.'!O15="","",'PCA Licitação, Dispensa e Inex.'!O15)</f>
        <v>46226</v>
      </c>
      <c r="AR11" s="88">
        <f>IF('PCA Licitação, Dispensa e Inex.'!P15="","",'PCA Licitação, Dispensa e Inex.'!P15)</f>
        <v>46346</v>
      </c>
      <c r="AS11" s="88">
        <f>IF('PCA Licitação, Dispensa e Inex.'!Q15="","",'PCA Licitação, Dispensa e Inex.'!Q15)</f>
        <v>46361</v>
      </c>
      <c r="AT11" s="88">
        <f>IF('PCA Licitação, Dispensa e Inex.'!R15="","",'PCA Licitação, Dispensa e Inex.'!R15)</f>
        <v>46366</v>
      </c>
      <c r="AU11" s="88">
        <f>IF('PCA Licitação, Dispensa e Inex.'!S15="","",'PCA Licitação, Dispensa e Inex.'!S15)</f>
        <v>46486</v>
      </c>
      <c r="AV11" s="88" t="str">
        <f>IFERROR(VLOOKUP(AI11,'Acompanhamento (DMP)'!$B$17:$L$400,10,FALSE),"")</f>
        <v>Comissão</v>
      </c>
      <c r="AW11" t="str">
        <f>IFERROR(IF(VLOOKUP(AI11,'Acompanhamento (DMP)'!$B$17:$V$400,11,FALSE)="","",VLOOKUP(AI11,'Acompanhamento (DMP)'!$B$17:$V$400,11,FALSE)),"")</f>
        <v/>
      </c>
      <c r="AX11" s="88" t="str">
        <f>IFERROR(VLOOKUP(AI11,'Acompanhamento (DMP)'!$B$17:$V$400,12,FALSE),"")</f>
        <v>Não se aplica</v>
      </c>
      <c r="AY11" s="88" t="str">
        <f>IFERROR(IF(VLOOKUP(AI11,'Acompanhamento (DMP)'!$B$17:$V$400,13,FALSE)="","",VLOOKUP(AI11,'Acompanhamento (DMP)'!$B$17:$V$400,13,FALSE)),"")</f>
        <v/>
      </c>
      <c r="AZ11" t="str">
        <f>IFERROR(IF(VLOOKUP(AI11,'Acompanhamento (DMP)'!$B$17:$V$400,14,FALSE)="","",VLOOKUP(AI11,'Acompanhamento (DMP)'!$B$17:$V$400,14,FALSE)),"")</f>
        <v/>
      </c>
      <c r="BA11" t="str">
        <f>IFERROR(IF(VLOOKUP(AI11,'Acompanhamento (DMP)'!$B$17:$V$400,15,FALSE)="","",VLOOKUP(AI11,'Acompanhamento (DMP)'!$B$17:$V$400,15,FALSE)),"")</f>
        <v/>
      </c>
      <c r="BB11" s="88" t="str">
        <f>IFERROR(IF(VLOOKUP(AI11,'Acompanhamento (DMP)'!$B$17:$V$400,16,FALSE)="","",VLOOKUP(AI11,'Acompanhamento (DMP)'!$B$17:$V$400,16,FALSE)),"")</f>
        <v/>
      </c>
      <c r="BC11" s="88" t="str">
        <f>IFERROR(IF(VLOOKUP(AI11,'Acompanhamento (DMP)'!$B$17:$V$400,17,FALSE)="","",VLOOKUP(AI11,'Acompanhamento (DMP)'!$B$17:$V$400,17,FALSE)),"")</f>
        <v/>
      </c>
      <c r="BD11" s="88" t="str">
        <f>IFERROR(IF(VLOOKUP(AI11,'Acompanhamento (DMP)'!$B$17:$V$400,18,FALSE)="","",VLOOKUP(AI11,'Acompanhamento (DMP)'!$B$17:$V$400,18,FALSE)),"")</f>
        <v/>
      </c>
      <c r="BE11" s="88" t="str">
        <f>IFERROR(IF(VLOOKUP(AI11,'Acompanhamento (DMP)'!$B$17:$V$400,19,FALSE)="","",VLOOKUP(AI11,'Acompanhamento (DMP)'!$B$17:$V$400,19,FALSE)),"")</f>
        <v/>
      </c>
      <c r="BF11" s="88" t="str">
        <f>IFERROR(IF(VLOOKUP(AI11,'Acompanhamento (DMP)'!$B$17:$V$400,20,FALSE)="","",VLOOKUP(AI11,'Acompanhamento (DMP)'!$B$17:$V$400,20,FALSE)),"")</f>
        <v/>
      </c>
      <c r="BG11" s="88" t="str">
        <f>IFERROR(IF(VLOOKUP(AI11,'Acompanhamento (DMP)'!$B$17:$V$400,21,FALSE)="","",VLOOKUP(AI11,'Acompanhamento (DMP)'!$B$17:$V$400,21,FALSE)),"")</f>
        <v/>
      </c>
      <c r="BH11" s="239" t="str">
        <f t="shared" si="0"/>
        <v/>
      </c>
    </row>
    <row r="12" spans="1:61" x14ac:dyDescent="0.25">
      <c r="A12" s="2" t="s">
        <v>605</v>
      </c>
      <c r="B12" s="2" t="s">
        <v>1865</v>
      </c>
      <c r="F12" s="2" t="s">
        <v>575</v>
      </c>
      <c r="G12" s="2" t="s">
        <v>688</v>
      </c>
      <c r="I12" s="3" t="s">
        <v>1866</v>
      </c>
      <c r="Y12" s="42" t="s">
        <v>1867</v>
      </c>
      <c r="AC12" t="str">
        <v>112.16.1.2</v>
      </c>
      <c r="AD12" s="249">
        <v>39</v>
      </c>
      <c r="AE12" t="s">
        <v>81</v>
      </c>
      <c r="AI12" t="str">
        <f>IF('PCA Licitação, Dispensa e Inex.'!B16="","",'PCA Licitação, Dispensa e Inex.'!B16)</f>
        <v>112.16.1.2</v>
      </c>
      <c r="AJ12" t="str">
        <f>IF('PCA Licitação, Dispensa e Inex.'!C16="","",'PCA Licitação, Dispensa e Inex.'!C16)</f>
        <v>DEA</v>
      </c>
      <c r="AK12" t="str">
        <f>IF('PCA Licitação, Dispensa e Inex.'!D16="","",'PCA Licitação, Dispensa e Inex.'!D16)</f>
        <v>Demolição prédio DPU</v>
      </c>
      <c r="AL12" t="str">
        <f>IF('PCA Licitação, Dispensa e Inex.'!H16="","",'PCA Licitação, Dispensa e Inex.'!H16)</f>
        <v xml:space="preserve"> PREGÃO </v>
      </c>
      <c r="AM12" t="str">
        <f>IF('PCA Licitação, Dispensa e Inex.'!K16="","",'PCA Licitação, Dispensa e Inex.'!K16)</f>
        <v>não</v>
      </c>
      <c r="AN12" t="str">
        <f>IF('PCA Licitação, Dispensa e Inex.'!L16="","",'PCA Licitação, Dispensa e Inex.'!L16)</f>
        <v>não</v>
      </c>
      <c r="AO12" t="str">
        <f>IF('PCA Licitação, Dispensa e Inex.'!M16="","",'PCA Licitação, Dispensa e Inex.'!M16)</f>
        <v>sim</v>
      </c>
      <c r="AP12" t="str">
        <f>IF('PCA Licitação, Dispensa e Inex.'!N16="","",'PCA Licitação, Dispensa e Inex.'!N16)</f>
        <v>alto</v>
      </c>
      <c r="AQ12" s="88">
        <f>IF('PCA Licitação, Dispensa e Inex.'!O16="","",'PCA Licitação, Dispensa e Inex.'!O16)</f>
        <v>45981</v>
      </c>
      <c r="AR12" s="88">
        <f>IF('PCA Licitação, Dispensa e Inex.'!P16="","",'PCA Licitação, Dispensa e Inex.'!P16)</f>
        <v>46101</v>
      </c>
      <c r="AS12" s="88">
        <f>IF('PCA Licitação, Dispensa e Inex.'!Q16="","",'PCA Licitação, Dispensa e Inex.'!Q16)</f>
        <v>46116</v>
      </c>
      <c r="AT12" s="88">
        <f>IF('PCA Licitação, Dispensa e Inex.'!R16="","",'PCA Licitação, Dispensa e Inex.'!R16)</f>
        <v>46121</v>
      </c>
      <c r="AU12" s="88">
        <f>IF('PCA Licitação, Dispensa e Inex.'!S16="","",'PCA Licitação, Dispensa e Inex.'!S16)</f>
        <v>46211</v>
      </c>
      <c r="AV12" s="88" t="str">
        <f>IFERROR(VLOOKUP(AI12,'Acompanhamento (DMP)'!$B$17:$L$400,10,FALSE),"")</f>
        <v>Luciano</v>
      </c>
      <c r="AW12" t="str">
        <f>IFERROR(IF(VLOOKUP(AI12,'Acompanhamento (DMP)'!$B$17:$V$400,11,FALSE)="","",VLOOKUP(AI12,'Acompanhamento (DMP)'!$B$17:$V$400,11,FALSE)),"")</f>
        <v/>
      </c>
      <c r="AX12" s="88" t="str">
        <f>IFERROR(VLOOKUP(AI12,'Acompanhamento (DMP)'!$B$17:$V$400,12,FALSE),"")</f>
        <v>Não se aplica</v>
      </c>
      <c r="AY12" s="88" t="str">
        <f>IFERROR(IF(VLOOKUP(AI12,'Acompanhamento (DMP)'!$B$17:$V$400,13,FALSE)="","",VLOOKUP(AI12,'Acompanhamento (DMP)'!$B$17:$V$400,13,FALSE)),"")</f>
        <v/>
      </c>
      <c r="AZ12" t="str">
        <f>IFERROR(IF(VLOOKUP(AI12,'Acompanhamento (DMP)'!$B$17:$V$400,14,FALSE)="","",VLOOKUP(AI12,'Acompanhamento (DMP)'!$B$17:$V$400,14,FALSE)),"")</f>
        <v/>
      </c>
      <c r="BA12" t="str">
        <f>IFERROR(IF(VLOOKUP(AI12,'Acompanhamento (DMP)'!$B$17:$V$400,15,FALSE)="","",VLOOKUP(AI12,'Acompanhamento (DMP)'!$B$17:$V$400,15,FALSE)),"")</f>
        <v/>
      </c>
      <c r="BB12" s="88" t="str">
        <f>IFERROR(IF(VLOOKUP(AI12,'Acompanhamento (DMP)'!$B$17:$V$400,16,FALSE)="","",VLOOKUP(AI12,'Acompanhamento (DMP)'!$B$17:$V$400,16,FALSE)),"")</f>
        <v/>
      </c>
      <c r="BC12" s="88" t="str">
        <f>IFERROR(IF(VLOOKUP(AI12,'Acompanhamento (DMP)'!$B$17:$V$400,17,FALSE)="","",VLOOKUP(AI12,'Acompanhamento (DMP)'!$B$17:$V$400,17,FALSE)),"")</f>
        <v/>
      </c>
      <c r="BD12" s="88" t="str">
        <f>IFERROR(IF(VLOOKUP(AI12,'Acompanhamento (DMP)'!$B$17:$V$400,18,FALSE)="","",VLOOKUP(AI12,'Acompanhamento (DMP)'!$B$17:$V$400,18,FALSE)),"")</f>
        <v/>
      </c>
      <c r="BE12" s="88" t="str">
        <f>IFERROR(IF(VLOOKUP(AI12,'Acompanhamento (DMP)'!$B$17:$V$400,19,FALSE)="","",VLOOKUP(AI12,'Acompanhamento (DMP)'!$B$17:$V$400,19,FALSE)),"")</f>
        <v/>
      </c>
      <c r="BF12" s="88" t="str">
        <f>IFERROR(IF(VLOOKUP(AI12,'Acompanhamento (DMP)'!$B$17:$V$400,20,FALSE)="","",VLOOKUP(AI12,'Acompanhamento (DMP)'!$B$17:$V$400,20,FALSE)),"")</f>
        <v/>
      </c>
      <c r="BG12" s="88" t="str">
        <f>IFERROR(IF(VLOOKUP(AI12,'Acompanhamento (DMP)'!$B$17:$V$400,21,FALSE)="","",VLOOKUP(AI12,'Acompanhamento (DMP)'!$B$17:$V$400,21,FALSE)),"")</f>
        <v/>
      </c>
      <c r="BH12" s="239" t="str">
        <f t="shared" si="0"/>
        <v/>
      </c>
    </row>
    <row r="13" spans="1:61" x14ac:dyDescent="0.25">
      <c r="A13" s="2" t="s">
        <v>1868</v>
      </c>
      <c r="B13" s="2" t="s">
        <v>1442</v>
      </c>
      <c r="F13" s="2" t="s">
        <v>1869</v>
      </c>
      <c r="G13" s="2" t="s">
        <v>692</v>
      </c>
      <c r="I13" s="3" t="s">
        <v>1870</v>
      </c>
      <c r="Y13" s="42" t="s">
        <v>1780</v>
      </c>
      <c r="AC13" t="str">
        <v>112.3.5.0</v>
      </c>
      <c r="AD13" s="250">
        <v>40</v>
      </c>
      <c r="AE13" t="s">
        <v>59</v>
      </c>
      <c r="AI13" t="str">
        <f>IF('PCA Licitação, Dispensa e Inex.'!B17="","",'PCA Licitação, Dispensa e Inex.'!B17)</f>
        <v>112.3.5.0</v>
      </c>
      <c r="AJ13" t="str">
        <f>IF('PCA Licitação, Dispensa e Inex.'!C17="","",'PCA Licitação, Dispensa e Inex.'!C17)</f>
        <v>DEA</v>
      </c>
      <c r="AK13" t="str">
        <f>IF('PCA Licitação, Dispensa e Inex.'!D17="","",'PCA Licitação, Dispensa e Inex.'!D17)</f>
        <v>Estabilização de talude no terreno que abriga o Almoxarifado (ASTJ)</v>
      </c>
      <c r="AL13" t="str">
        <f>IF('PCA Licitação, Dispensa e Inex.'!H17="","",'PCA Licitação, Dispensa e Inex.'!H17)</f>
        <v xml:space="preserve"> CONCORRÊNCIA </v>
      </c>
      <c r="AM13" t="str">
        <f>IF('PCA Licitação, Dispensa e Inex.'!K17="","",'PCA Licitação, Dispensa e Inex.'!K17)</f>
        <v>não</v>
      </c>
      <c r="AN13" t="str">
        <f>IF('PCA Licitação, Dispensa e Inex.'!L17="","",'PCA Licitação, Dispensa e Inex.'!L17)</f>
        <v>não</v>
      </c>
      <c r="AO13" t="str">
        <f>IF('PCA Licitação, Dispensa e Inex.'!M17="","",'PCA Licitação, Dispensa e Inex.'!M17)</f>
        <v>sim</v>
      </c>
      <c r="AP13" t="str">
        <f>IF('PCA Licitação, Dispensa e Inex.'!N17="","",'PCA Licitação, Dispensa e Inex.'!N17)</f>
        <v>alto</v>
      </c>
      <c r="AQ13" s="88">
        <f>IF('PCA Licitação, Dispensa e Inex.'!O17="","",'PCA Licitação, Dispensa e Inex.'!O17)</f>
        <v>46095</v>
      </c>
      <c r="AR13" s="88">
        <f>IF('PCA Licitação, Dispensa e Inex.'!P17="","",'PCA Licitação, Dispensa e Inex.'!P17)</f>
        <v>46215</v>
      </c>
      <c r="AS13" s="88">
        <f>IF('PCA Licitação, Dispensa e Inex.'!Q17="","",'PCA Licitação, Dispensa e Inex.'!Q17)</f>
        <v>46230</v>
      </c>
      <c r="AT13" s="88">
        <f>IF('PCA Licitação, Dispensa e Inex.'!R17="","",'PCA Licitação, Dispensa e Inex.'!R17)</f>
        <v>46235</v>
      </c>
      <c r="AU13" s="88">
        <f>IF('PCA Licitação, Dispensa e Inex.'!S17="","",'PCA Licitação, Dispensa e Inex.'!S17)</f>
        <v>46415</v>
      </c>
      <c r="AV13" s="88" t="str">
        <f>IFERROR(VLOOKUP(AI13,'Acompanhamento (DMP)'!$B$17:$L$400,10,FALSE),"")</f>
        <v>Comissão</v>
      </c>
      <c r="AW13" t="str">
        <f>IFERROR(IF(VLOOKUP(AI13,'Acompanhamento (DMP)'!$B$17:$V$400,11,FALSE)="","",VLOOKUP(AI13,'Acompanhamento (DMP)'!$B$17:$V$400,11,FALSE)),"")</f>
        <v/>
      </c>
      <c r="AX13" s="88" t="str">
        <f>IFERROR(VLOOKUP(AI13,'Acompanhamento (DMP)'!$B$17:$V$400,12,FALSE),"")</f>
        <v>Não se aplica</v>
      </c>
      <c r="AY13" s="88" t="str">
        <f>IFERROR(IF(VLOOKUP(AI13,'Acompanhamento (DMP)'!$B$17:$V$400,13,FALSE)="","",VLOOKUP(AI13,'Acompanhamento (DMP)'!$B$17:$V$400,13,FALSE)),"")</f>
        <v/>
      </c>
      <c r="AZ13" t="str">
        <f>IFERROR(IF(VLOOKUP(AI13,'Acompanhamento (DMP)'!$B$17:$V$400,14,FALSE)="","",VLOOKUP(AI13,'Acompanhamento (DMP)'!$B$17:$V$400,14,FALSE)),"")</f>
        <v/>
      </c>
      <c r="BA13" t="str">
        <f>IFERROR(IF(VLOOKUP(AI13,'Acompanhamento (DMP)'!$B$17:$V$400,15,FALSE)="","",VLOOKUP(AI13,'Acompanhamento (DMP)'!$B$17:$V$400,15,FALSE)),"")</f>
        <v/>
      </c>
      <c r="BB13" s="88" t="str">
        <f>IFERROR(IF(VLOOKUP(AI13,'Acompanhamento (DMP)'!$B$17:$V$400,16,FALSE)="","",VLOOKUP(AI13,'Acompanhamento (DMP)'!$B$17:$V$400,16,FALSE)),"")</f>
        <v/>
      </c>
      <c r="BC13" s="88" t="str">
        <f>IFERROR(IF(VLOOKUP(AI13,'Acompanhamento (DMP)'!$B$17:$V$400,17,FALSE)="","",VLOOKUP(AI13,'Acompanhamento (DMP)'!$B$17:$V$400,17,FALSE)),"")</f>
        <v/>
      </c>
      <c r="BD13" s="88" t="str">
        <f>IFERROR(IF(VLOOKUP(AI13,'Acompanhamento (DMP)'!$B$17:$V$400,18,FALSE)="","",VLOOKUP(AI13,'Acompanhamento (DMP)'!$B$17:$V$400,18,FALSE)),"")</f>
        <v/>
      </c>
      <c r="BE13" s="88" t="str">
        <f>IFERROR(IF(VLOOKUP(AI13,'Acompanhamento (DMP)'!$B$17:$V$400,19,FALSE)="","",VLOOKUP(AI13,'Acompanhamento (DMP)'!$B$17:$V$400,19,FALSE)),"")</f>
        <v/>
      </c>
      <c r="BF13" s="88" t="str">
        <f>IFERROR(IF(VLOOKUP(AI13,'Acompanhamento (DMP)'!$B$17:$V$400,20,FALSE)="","",VLOOKUP(AI13,'Acompanhamento (DMP)'!$B$17:$V$400,20,FALSE)),"")</f>
        <v/>
      </c>
      <c r="BG13" s="88" t="str">
        <f>IFERROR(IF(VLOOKUP(AI13,'Acompanhamento (DMP)'!$B$17:$V$400,21,FALSE)="","",VLOOKUP(AI13,'Acompanhamento (DMP)'!$B$17:$V$400,21,FALSE)),"")</f>
        <v/>
      </c>
      <c r="BH13" s="239" t="str">
        <f t="shared" si="0"/>
        <v/>
      </c>
    </row>
    <row r="14" spans="1:61" x14ac:dyDescent="0.25">
      <c r="A14" s="2" t="s">
        <v>194</v>
      </c>
      <c r="B14" s="2" t="s">
        <v>899</v>
      </c>
      <c r="F14" s="2" t="s">
        <v>1871</v>
      </c>
      <c r="G14" s="2" t="s">
        <v>783</v>
      </c>
      <c r="I14" s="3" t="s">
        <v>1872</v>
      </c>
      <c r="Y14" s="42" t="s">
        <v>1788</v>
      </c>
      <c r="AC14" t="str">
        <v>112.4.2.0</v>
      </c>
      <c r="AD14" s="249">
        <v>41</v>
      </c>
      <c r="AE14" t="s">
        <v>50</v>
      </c>
      <c r="AI14" t="str">
        <f>IF('PCA Licitação, Dispensa e Inex.'!B18="","",'PCA Licitação, Dispensa e Inex.'!B18)</f>
        <v>112.4.2.0</v>
      </c>
      <c r="AJ14" t="str">
        <f>IF('PCA Licitação, Dispensa e Inex.'!C18="","",'PCA Licitação, Dispensa e Inex.'!C18)</f>
        <v>DEA</v>
      </c>
      <c r="AK14" t="str">
        <f>IF('PCA Licitação, Dispensa e Inex.'!D18="","",'PCA Licitação, Dispensa e Inex.'!D18)</f>
        <v>Ampliação da rede sprinkler Arquivo Central</v>
      </c>
      <c r="AL14" t="str">
        <f>IF('PCA Licitação, Dispensa e Inex.'!H18="","",'PCA Licitação, Dispensa e Inex.'!H18)</f>
        <v xml:space="preserve"> CONCORRÊNCIA </v>
      </c>
      <c r="AM14" t="str">
        <f>IF('PCA Licitação, Dispensa e Inex.'!K18="","",'PCA Licitação, Dispensa e Inex.'!K18)</f>
        <v>não</v>
      </c>
      <c r="AN14" t="str">
        <f>IF('PCA Licitação, Dispensa e Inex.'!L18="","",'PCA Licitação, Dispensa e Inex.'!L18)</f>
        <v>não</v>
      </c>
      <c r="AO14" t="str">
        <f>IF('PCA Licitação, Dispensa e Inex.'!M18="","",'PCA Licitação, Dispensa e Inex.'!M18)</f>
        <v>sim</v>
      </c>
      <c r="AP14" t="str">
        <f>IF('PCA Licitação, Dispensa e Inex.'!N18="","",'PCA Licitação, Dispensa e Inex.'!N18)</f>
        <v>alto</v>
      </c>
      <c r="AQ14" s="88">
        <f>IF('PCA Licitação, Dispensa e Inex.'!O18="","",'PCA Licitação, Dispensa e Inex.'!O18)</f>
        <v>46235</v>
      </c>
      <c r="AR14" s="88">
        <f>IF('PCA Licitação, Dispensa e Inex.'!P18="","",'PCA Licitação, Dispensa e Inex.'!P18)</f>
        <v>46355</v>
      </c>
      <c r="AS14" s="88">
        <f>IF('PCA Licitação, Dispensa e Inex.'!Q18="","",'PCA Licitação, Dispensa e Inex.'!Q18)</f>
        <v>46370</v>
      </c>
      <c r="AT14" s="88">
        <f>IF('PCA Licitação, Dispensa e Inex.'!R18="","",'PCA Licitação, Dispensa e Inex.'!R18)</f>
        <v>46375</v>
      </c>
      <c r="AU14" s="88">
        <f>IF('PCA Licitação, Dispensa e Inex.'!S18="","",'PCA Licitação, Dispensa e Inex.'!S18)</f>
        <v>46555</v>
      </c>
      <c r="AV14" s="88" t="str">
        <f>IFERROR(VLOOKUP(AI14,'Acompanhamento (DMP)'!$B$17:$L$400,10,FALSE),"")</f>
        <v>Comissão</v>
      </c>
      <c r="AW14" t="str">
        <f>IFERROR(IF(VLOOKUP(AI14,'Acompanhamento (DMP)'!$B$17:$V$400,11,FALSE)="","",VLOOKUP(AI14,'Acompanhamento (DMP)'!$B$17:$V$400,11,FALSE)),"")</f>
        <v/>
      </c>
      <c r="AX14" s="88" t="str">
        <f>IFERROR(VLOOKUP(AI14,'Acompanhamento (DMP)'!$B$17:$V$400,12,FALSE),"")</f>
        <v>Não se aplica</v>
      </c>
      <c r="AY14" s="88" t="str">
        <f>IFERROR(IF(VLOOKUP(AI14,'Acompanhamento (DMP)'!$B$17:$V$400,13,FALSE)="","",VLOOKUP(AI14,'Acompanhamento (DMP)'!$B$17:$V$400,13,FALSE)),"")</f>
        <v/>
      </c>
      <c r="AZ14" t="str">
        <f>IFERROR(IF(VLOOKUP(AI14,'Acompanhamento (DMP)'!$B$17:$V$400,14,FALSE)="","",VLOOKUP(AI14,'Acompanhamento (DMP)'!$B$17:$V$400,14,FALSE)),"")</f>
        <v/>
      </c>
      <c r="BA14" t="str">
        <f>IFERROR(IF(VLOOKUP(AI14,'Acompanhamento (DMP)'!$B$17:$V$400,15,FALSE)="","",VLOOKUP(AI14,'Acompanhamento (DMP)'!$B$17:$V$400,15,FALSE)),"")</f>
        <v/>
      </c>
      <c r="BB14" s="88" t="str">
        <f>IFERROR(IF(VLOOKUP(AI14,'Acompanhamento (DMP)'!$B$17:$V$400,16,FALSE)="","",VLOOKUP(AI14,'Acompanhamento (DMP)'!$B$17:$V$400,16,FALSE)),"")</f>
        <v/>
      </c>
      <c r="BC14" s="88" t="str">
        <f>IFERROR(IF(VLOOKUP(AI14,'Acompanhamento (DMP)'!$B$17:$V$400,17,FALSE)="","",VLOOKUP(AI14,'Acompanhamento (DMP)'!$B$17:$V$400,17,FALSE)),"")</f>
        <v/>
      </c>
      <c r="BD14" s="88" t="str">
        <f>IFERROR(IF(VLOOKUP(AI14,'Acompanhamento (DMP)'!$B$17:$V$400,18,FALSE)="","",VLOOKUP(AI14,'Acompanhamento (DMP)'!$B$17:$V$400,18,FALSE)),"")</f>
        <v/>
      </c>
      <c r="BE14" s="88" t="str">
        <f>IFERROR(IF(VLOOKUP(AI14,'Acompanhamento (DMP)'!$B$17:$V$400,19,FALSE)="","",VLOOKUP(AI14,'Acompanhamento (DMP)'!$B$17:$V$400,19,FALSE)),"")</f>
        <v/>
      </c>
      <c r="BF14" s="88" t="str">
        <f>IFERROR(IF(VLOOKUP(AI14,'Acompanhamento (DMP)'!$B$17:$V$400,20,FALSE)="","",VLOOKUP(AI14,'Acompanhamento (DMP)'!$B$17:$V$400,20,FALSE)),"")</f>
        <v/>
      </c>
      <c r="BG14" s="88" t="str">
        <f>IFERROR(IF(VLOOKUP(AI14,'Acompanhamento (DMP)'!$B$17:$V$400,21,FALSE)="","",VLOOKUP(AI14,'Acompanhamento (DMP)'!$B$17:$V$400,21,FALSE)),"")</f>
        <v/>
      </c>
      <c r="BH14" s="239" t="str">
        <f t="shared" si="0"/>
        <v/>
      </c>
    </row>
    <row r="15" spans="1:61" x14ac:dyDescent="0.25">
      <c r="A15" s="2" t="s">
        <v>248</v>
      </c>
      <c r="B15" s="2" t="s">
        <v>1389</v>
      </c>
      <c r="F15" s="2" t="s">
        <v>564</v>
      </c>
      <c r="G15" s="2" t="s">
        <v>693</v>
      </c>
      <c r="I15" s="3" t="s">
        <v>1873</v>
      </c>
      <c r="Y15" s="42" t="s">
        <v>1874</v>
      </c>
      <c r="AC15" t="str">
        <v>113.2.1.0</v>
      </c>
      <c r="AD15" s="250">
        <v>42</v>
      </c>
      <c r="AE15" t="s">
        <v>106</v>
      </c>
      <c r="AI15" t="str">
        <f>IF('PCA Licitação, Dispensa e Inex.'!B19="","",'PCA Licitação, Dispensa e Inex.'!B19)</f>
        <v>113.2.1.0</v>
      </c>
      <c r="AJ15" t="str">
        <f>IF('PCA Licitação, Dispensa e Inex.'!C19="","",'PCA Licitação, Dispensa e Inex.'!C19)</f>
        <v>DEA</v>
      </c>
      <c r="AK15" t="str">
        <f>IF('PCA Licitação, Dispensa e Inex.'!D19="","",'PCA Licitação, Dispensa e Inex.'!D19)</f>
        <v>Construção do Fórum da Comarca de Penha</v>
      </c>
      <c r="AL15" t="str">
        <f>IF('PCA Licitação, Dispensa e Inex.'!H19="","",'PCA Licitação, Dispensa e Inex.'!H19)</f>
        <v xml:space="preserve"> CONCORRÊNCIA </v>
      </c>
      <c r="AM15" t="str">
        <f>IF('PCA Licitação, Dispensa e Inex.'!K19="","",'PCA Licitação, Dispensa e Inex.'!K19)</f>
        <v>não</v>
      </c>
      <c r="AN15" t="str">
        <f>IF('PCA Licitação, Dispensa e Inex.'!L19="","",'PCA Licitação, Dispensa e Inex.'!L19)</f>
        <v>não</v>
      </c>
      <c r="AO15" t="str">
        <f>IF('PCA Licitação, Dispensa e Inex.'!M19="","",'PCA Licitação, Dispensa e Inex.'!M19)</f>
        <v>sim</v>
      </c>
      <c r="AP15" t="str">
        <f>IF('PCA Licitação, Dispensa e Inex.'!N19="","",'PCA Licitação, Dispensa e Inex.'!N19)</f>
        <v>alto</v>
      </c>
      <c r="AQ15" s="88">
        <f>IF('PCA Licitação, Dispensa e Inex.'!O19="","",'PCA Licitação, Dispensa e Inex.'!O19)</f>
        <v>45718</v>
      </c>
      <c r="AR15" s="88">
        <f>IF('PCA Licitação, Dispensa e Inex.'!P19="","",'PCA Licitação, Dispensa e Inex.'!P19)</f>
        <v>46052</v>
      </c>
      <c r="AS15" s="88">
        <f>IF('PCA Licitação, Dispensa e Inex.'!Q19="","",'PCA Licitação, Dispensa e Inex.'!Q19)</f>
        <v>46067</v>
      </c>
      <c r="AT15" s="88">
        <f>IF('PCA Licitação, Dispensa e Inex.'!R19="","",'PCA Licitação, Dispensa e Inex.'!R19)</f>
        <v>46072</v>
      </c>
      <c r="AU15" s="88">
        <f>IF('PCA Licitação, Dispensa e Inex.'!S19="","",'PCA Licitação, Dispensa e Inex.'!S19)</f>
        <v>46252</v>
      </c>
      <c r="AV15" s="88" t="str">
        <f>IFERROR(VLOOKUP(AI15,'Acompanhamento (DMP)'!$B$17:$L$400,10,FALSE),"")</f>
        <v>Comissão</v>
      </c>
      <c r="AW15" t="str">
        <f>IFERROR(IF(VLOOKUP(AI15,'Acompanhamento (DMP)'!$B$17:$V$400,11,FALSE)="","",VLOOKUP(AI15,'Acompanhamento (DMP)'!$B$17:$V$400,11,FALSE)),"")</f>
        <v/>
      </c>
      <c r="AX15" s="88" t="str">
        <f>IFERROR(VLOOKUP(AI15,'Acompanhamento (DMP)'!$B$17:$V$400,12,FALSE),"")</f>
        <v>Não se aplica</v>
      </c>
      <c r="AY15" s="88" t="str">
        <f>IFERROR(IF(VLOOKUP(AI15,'Acompanhamento (DMP)'!$B$17:$V$400,13,FALSE)="","",VLOOKUP(AI15,'Acompanhamento (DMP)'!$B$17:$V$400,13,FALSE)),"")</f>
        <v/>
      </c>
      <c r="AZ15" t="str">
        <f>IFERROR(IF(VLOOKUP(AI15,'Acompanhamento (DMP)'!$B$17:$V$400,14,FALSE)="","",VLOOKUP(AI15,'Acompanhamento (DMP)'!$B$17:$V$400,14,FALSE)),"")</f>
        <v/>
      </c>
      <c r="BA15" t="str">
        <f>IFERROR(IF(VLOOKUP(AI15,'Acompanhamento (DMP)'!$B$17:$V$400,15,FALSE)="","",VLOOKUP(AI15,'Acompanhamento (DMP)'!$B$17:$V$400,15,FALSE)),"")</f>
        <v/>
      </c>
      <c r="BB15" s="88" t="str">
        <f>IFERROR(IF(VLOOKUP(AI15,'Acompanhamento (DMP)'!$B$17:$V$400,16,FALSE)="","",VLOOKUP(AI15,'Acompanhamento (DMP)'!$B$17:$V$400,16,FALSE)),"")</f>
        <v/>
      </c>
      <c r="BC15" s="88" t="str">
        <f>IFERROR(IF(VLOOKUP(AI15,'Acompanhamento (DMP)'!$B$17:$V$400,17,FALSE)="","",VLOOKUP(AI15,'Acompanhamento (DMP)'!$B$17:$V$400,17,FALSE)),"")</f>
        <v/>
      </c>
      <c r="BD15" s="88" t="str">
        <f>IFERROR(IF(VLOOKUP(AI15,'Acompanhamento (DMP)'!$B$17:$V$400,18,FALSE)="","",VLOOKUP(AI15,'Acompanhamento (DMP)'!$B$17:$V$400,18,FALSE)),"")</f>
        <v/>
      </c>
      <c r="BE15" s="88" t="str">
        <f>IFERROR(IF(VLOOKUP(AI15,'Acompanhamento (DMP)'!$B$17:$V$400,19,FALSE)="","",VLOOKUP(AI15,'Acompanhamento (DMP)'!$B$17:$V$400,19,FALSE)),"")</f>
        <v/>
      </c>
      <c r="BF15" s="88" t="str">
        <f>IFERROR(IF(VLOOKUP(AI15,'Acompanhamento (DMP)'!$B$17:$V$400,20,FALSE)="","",VLOOKUP(AI15,'Acompanhamento (DMP)'!$B$17:$V$400,20,FALSE)),"")</f>
        <v/>
      </c>
      <c r="BG15" s="88" t="str">
        <f>IFERROR(IF(VLOOKUP(AI15,'Acompanhamento (DMP)'!$B$17:$V$400,21,FALSE)="","",VLOOKUP(AI15,'Acompanhamento (DMP)'!$B$17:$V$400,21,FALSE)),"")</f>
        <v/>
      </c>
      <c r="BH15" s="239" t="str">
        <f t="shared" si="0"/>
        <v/>
      </c>
    </row>
    <row r="16" spans="1:61" x14ac:dyDescent="0.25">
      <c r="A16" s="2" t="s">
        <v>1875</v>
      </c>
      <c r="B16" s="2" t="s">
        <v>1462</v>
      </c>
      <c r="F16" s="2" t="s">
        <v>1876</v>
      </c>
      <c r="G16" s="2" t="s">
        <v>888</v>
      </c>
      <c r="I16" s="3" t="s">
        <v>1877</v>
      </c>
      <c r="Y16" s="42" t="s">
        <v>1784</v>
      </c>
      <c r="AA16" s="42" t="s">
        <v>1785</v>
      </c>
      <c r="AC16" t="str">
        <v>200.3.15.6</v>
      </c>
      <c r="AD16" s="249">
        <v>43</v>
      </c>
      <c r="AE16" t="s">
        <v>75</v>
      </c>
      <c r="AI16" t="str">
        <f>IF('PCA Licitação, Dispensa e Inex.'!B20="","",'PCA Licitação, Dispensa e Inex.'!B20)</f>
        <v>200.3.15.6</v>
      </c>
      <c r="AJ16" t="str">
        <f>IF('PCA Licitação, Dispensa e Inex.'!C20="","",'PCA Licitação, Dispensa e Inex.'!C20)</f>
        <v>DEA</v>
      </c>
      <c r="AK16" t="str">
        <f>IF('PCA Licitação, Dispensa e Inex.'!D20="","",'PCA Licitação, Dispensa e Inex.'!D20)</f>
        <v>Serviços de instalação de Sistemas de Alarme de Incêndio.</v>
      </c>
      <c r="AL16" t="str">
        <f>IF('PCA Licitação, Dispensa e Inex.'!H20="","",'PCA Licitação, Dispensa e Inex.'!H20)</f>
        <v xml:space="preserve"> PREGÃO </v>
      </c>
      <c r="AM16" t="str">
        <f>IF('PCA Licitação, Dispensa e Inex.'!K20="","",'PCA Licitação, Dispensa e Inex.'!K20)</f>
        <v>não</v>
      </c>
      <c r="AN16" t="str">
        <f>IF('PCA Licitação, Dispensa e Inex.'!L20="","",'PCA Licitação, Dispensa e Inex.'!L20)</f>
        <v>não</v>
      </c>
      <c r="AO16" t="str">
        <f>IF('PCA Licitação, Dispensa e Inex.'!M20="","",'PCA Licitação, Dispensa e Inex.'!M20)</f>
        <v>sim</v>
      </c>
      <c r="AP16" t="str">
        <f>IF('PCA Licitação, Dispensa e Inex.'!N20="","",'PCA Licitação, Dispensa e Inex.'!N20)</f>
        <v>alto</v>
      </c>
      <c r="AQ16" s="88">
        <f>IF('PCA Licitação, Dispensa e Inex.'!O20="","",'PCA Licitação, Dispensa e Inex.'!O20)</f>
        <v>46007</v>
      </c>
      <c r="AR16" s="88">
        <f>IF('PCA Licitação, Dispensa e Inex.'!P20="","",'PCA Licitação, Dispensa e Inex.'!P20)</f>
        <v>46127</v>
      </c>
      <c r="AS16" s="88">
        <f>IF('PCA Licitação, Dispensa e Inex.'!Q20="","",'PCA Licitação, Dispensa e Inex.'!Q20)</f>
        <v>46142</v>
      </c>
      <c r="AT16" s="88">
        <f>IF('PCA Licitação, Dispensa e Inex.'!R20="","",'PCA Licitação, Dispensa e Inex.'!R20)</f>
        <v>46147</v>
      </c>
      <c r="AU16" s="88">
        <f>IF('PCA Licitação, Dispensa e Inex.'!S20="","",'PCA Licitação, Dispensa e Inex.'!S20)</f>
        <v>46237</v>
      </c>
      <c r="AV16" s="88" t="str">
        <f>IFERROR(VLOOKUP(AI16,'Acompanhamento (DMP)'!$B$17:$L$400,10,FALSE),"")</f>
        <v>Anna</v>
      </c>
      <c r="AW16" t="str">
        <f>IFERROR(IF(VLOOKUP(AI16,'Acompanhamento (DMP)'!$B$17:$V$400,11,FALSE)="","",VLOOKUP(AI16,'Acompanhamento (DMP)'!$B$17:$V$400,11,FALSE)),"")</f>
        <v/>
      </c>
      <c r="AX16" s="88" t="str">
        <f>IFERROR(VLOOKUP(AI16,'Acompanhamento (DMP)'!$B$17:$V$400,12,FALSE),"")</f>
        <v>Não se aplica</v>
      </c>
      <c r="AY16" s="88" t="str">
        <f>IFERROR(IF(VLOOKUP(AI16,'Acompanhamento (DMP)'!$B$17:$V$400,13,FALSE)="","",VLOOKUP(AI16,'Acompanhamento (DMP)'!$B$17:$V$400,13,FALSE)),"")</f>
        <v/>
      </c>
      <c r="AZ16" t="str">
        <f>IFERROR(IF(VLOOKUP(AI16,'Acompanhamento (DMP)'!$B$17:$V$400,14,FALSE)="","",VLOOKUP(AI16,'Acompanhamento (DMP)'!$B$17:$V$400,14,FALSE)),"")</f>
        <v/>
      </c>
      <c r="BA16" t="str">
        <f>IFERROR(IF(VLOOKUP(AI16,'Acompanhamento (DMP)'!$B$17:$V$400,15,FALSE)="","",VLOOKUP(AI16,'Acompanhamento (DMP)'!$B$17:$V$400,15,FALSE)),"")</f>
        <v/>
      </c>
      <c r="BB16" s="88" t="str">
        <f>IFERROR(IF(VLOOKUP(AI16,'Acompanhamento (DMP)'!$B$17:$V$400,16,FALSE)="","",VLOOKUP(AI16,'Acompanhamento (DMP)'!$B$17:$V$400,16,FALSE)),"")</f>
        <v/>
      </c>
      <c r="BC16" s="88" t="str">
        <f>IFERROR(IF(VLOOKUP(AI16,'Acompanhamento (DMP)'!$B$17:$V$400,17,FALSE)="","",VLOOKUP(AI16,'Acompanhamento (DMP)'!$B$17:$V$400,17,FALSE)),"")</f>
        <v/>
      </c>
      <c r="BD16" s="88" t="str">
        <f>IFERROR(IF(VLOOKUP(AI16,'Acompanhamento (DMP)'!$B$17:$V$400,18,FALSE)="","",VLOOKUP(AI16,'Acompanhamento (DMP)'!$B$17:$V$400,18,FALSE)),"")</f>
        <v/>
      </c>
      <c r="BE16" s="88" t="str">
        <f>IFERROR(IF(VLOOKUP(AI16,'Acompanhamento (DMP)'!$B$17:$V$400,19,FALSE)="","",VLOOKUP(AI16,'Acompanhamento (DMP)'!$B$17:$V$400,19,FALSE)),"")</f>
        <v/>
      </c>
      <c r="BF16" s="88" t="str">
        <f>IFERROR(IF(VLOOKUP(AI16,'Acompanhamento (DMP)'!$B$17:$V$400,20,FALSE)="","",VLOOKUP(AI16,'Acompanhamento (DMP)'!$B$17:$V$400,20,FALSE)),"")</f>
        <v/>
      </c>
      <c r="BG16" s="88" t="str">
        <f>IFERROR(IF(VLOOKUP(AI16,'Acompanhamento (DMP)'!$B$17:$V$400,21,FALSE)="","",VLOOKUP(AI16,'Acompanhamento (DMP)'!$B$17:$V$400,21,FALSE)),"")</f>
        <v/>
      </c>
      <c r="BH16" s="239" t="str">
        <f t="shared" si="0"/>
        <v/>
      </c>
    </row>
    <row r="17" spans="1:60" x14ac:dyDescent="0.25">
      <c r="A17" s="2" t="s">
        <v>294</v>
      </c>
      <c r="B17" s="2" t="s">
        <v>1592</v>
      </c>
      <c r="F17" s="2" t="s">
        <v>1878</v>
      </c>
      <c r="G17" s="2" t="s">
        <v>694</v>
      </c>
      <c r="Y17" s="42" t="s">
        <v>1781</v>
      </c>
      <c r="AA17" s="42" t="s">
        <v>1779</v>
      </c>
      <c r="AC17" t="str">
        <v>200.3.15.7</v>
      </c>
      <c r="AD17" s="251">
        <v>44</v>
      </c>
      <c r="AE17" t="s">
        <v>47</v>
      </c>
      <c r="AI17" t="str">
        <f>IF('PCA Licitação, Dispensa e Inex.'!B21="","",'PCA Licitação, Dispensa e Inex.'!B21)</f>
        <v>200.3.15.7</v>
      </c>
      <c r="AJ17" t="str">
        <f>IF('PCA Licitação, Dispensa e Inex.'!C21="","",'PCA Licitação, Dispensa e Inex.'!C21)</f>
        <v>DEA</v>
      </c>
      <c r="AK17" t="str">
        <f>IF('PCA Licitação, Dispensa e Inex.'!D21="","",'PCA Licitação, Dispensa e Inex.'!D21)</f>
        <v>Serviços continuado de manutenção preventiva e corretiva em bombas auxiliares de sistema preventivo de incendio nas Comarcas de Caçador, Criciuma, Blumenau.</v>
      </c>
      <c r="AL17" t="str">
        <f>IF('PCA Licitação, Dispensa e Inex.'!H21="","",'PCA Licitação, Dispensa e Inex.'!H21)</f>
        <v xml:space="preserve"> PREGÃO </v>
      </c>
      <c r="AM17" t="str">
        <f>IF('PCA Licitação, Dispensa e Inex.'!K21="","",'PCA Licitação, Dispensa e Inex.'!K21)</f>
        <v>não</v>
      </c>
      <c r="AN17" t="str">
        <f>IF('PCA Licitação, Dispensa e Inex.'!L21="","",'PCA Licitação, Dispensa e Inex.'!L21)</f>
        <v>não</v>
      </c>
      <c r="AO17" t="str">
        <f>IF('PCA Licitação, Dispensa e Inex.'!M21="","",'PCA Licitação, Dispensa e Inex.'!M21)</f>
        <v>sim</v>
      </c>
      <c r="AP17" t="str">
        <f>IF('PCA Licitação, Dispensa e Inex.'!N21="","",'PCA Licitação, Dispensa e Inex.'!N21)</f>
        <v>alto</v>
      </c>
      <c r="AQ17" s="88">
        <f>IF('PCA Licitação, Dispensa e Inex.'!O21="","",'PCA Licitação, Dispensa e Inex.'!O21)</f>
        <v>46023</v>
      </c>
      <c r="AR17" s="88">
        <f>IF('PCA Licitação, Dispensa e Inex.'!P21="","",'PCA Licitação, Dispensa e Inex.'!P21)</f>
        <v>46143</v>
      </c>
      <c r="AS17" s="88">
        <f>IF('PCA Licitação, Dispensa e Inex.'!Q21="","",'PCA Licitação, Dispensa e Inex.'!Q21)</f>
        <v>46158</v>
      </c>
      <c r="AT17" s="88">
        <f>IF('PCA Licitação, Dispensa e Inex.'!R21="","",'PCA Licitação, Dispensa e Inex.'!R21)</f>
        <v>46163</v>
      </c>
      <c r="AU17" s="88">
        <f>IF('PCA Licitação, Dispensa e Inex.'!S21="","",'PCA Licitação, Dispensa e Inex.'!S21)</f>
        <v>46253</v>
      </c>
      <c r="AV17" s="88" t="str">
        <f>IFERROR(VLOOKUP(AI17,'Acompanhamento (DMP)'!$B$17:$L$400,10,FALSE),"")</f>
        <v>Luciano</v>
      </c>
      <c r="AW17" t="str">
        <f>IFERROR(IF(VLOOKUP(AI17,'Acompanhamento (DMP)'!$B$17:$V$400,11,FALSE)="","",VLOOKUP(AI17,'Acompanhamento (DMP)'!$B$17:$V$400,11,FALSE)),"")</f>
        <v/>
      </c>
      <c r="AX17" s="88" t="str">
        <f>IFERROR(VLOOKUP(AI17,'Acompanhamento (DMP)'!$B$17:$V$400,12,FALSE),"")</f>
        <v>Não se aplica</v>
      </c>
      <c r="AY17" s="88" t="str">
        <f>IFERROR(IF(VLOOKUP(AI17,'Acompanhamento (DMP)'!$B$17:$V$400,13,FALSE)="","",VLOOKUP(AI17,'Acompanhamento (DMP)'!$B$17:$V$400,13,FALSE)),"")</f>
        <v/>
      </c>
      <c r="AZ17" t="str">
        <f>IFERROR(IF(VLOOKUP(AI17,'Acompanhamento (DMP)'!$B$17:$V$400,14,FALSE)="","",VLOOKUP(AI17,'Acompanhamento (DMP)'!$B$17:$V$400,14,FALSE)),"")</f>
        <v/>
      </c>
      <c r="BA17" t="str">
        <f>IFERROR(IF(VLOOKUP(AI17,'Acompanhamento (DMP)'!$B$17:$V$400,15,FALSE)="","",VLOOKUP(AI17,'Acompanhamento (DMP)'!$B$17:$V$400,15,FALSE)),"")</f>
        <v/>
      </c>
      <c r="BB17" s="88" t="str">
        <f>IFERROR(IF(VLOOKUP(AI17,'Acompanhamento (DMP)'!$B$17:$V$400,16,FALSE)="","",VLOOKUP(AI17,'Acompanhamento (DMP)'!$B$17:$V$400,16,FALSE)),"")</f>
        <v/>
      </c>
      <c r="BC17" s="88" t="str">
        <f>IFERROR(IF(VLOOKUP(AI17,'Acompanhamento (DMP)'!$B$17:$V$400,17,FALSE)="","",VLOOKUP(AI17,'Acompanhamento (DMP)'!$B$17:$V$400,17,FALSE)),"")</f>
        <v/>
      </c>
      <c r="BD17" s="88" t="str">
        <f>IFERROR(IF(VLOOKUP(AI17,'Acompanhamento (DMP)'!$B$17:$V$400,18,FALSE)="","",VLOOKUP(AI17,'Acompanhamento (DMP)'!$B$17:$V$400,18,FALSE)),"")</f>
        <v/>
      </c>
      <c r="BE17" s="88" t="str">
        <f>IFERROR(IF(VLOOKUP(AI17,'Acompanhamento (DMP)'!$B$17:$V$400,19,FALSE)="","",VLOOKUP(AI17,'Acompanhamento (DMP)'!$B$17:$V$400,19,FALSE)),"")</f>
        <v/>
      </c>
      <c r="BF17" s="88" t="str">
        <f>IFERROR(IF(VLOOKUP(AI17,'Acompanhamento (DMP)'!$B$17:$V$400,20,FALSE)="","",VLOOKUP(AI17,'Acompanhamento (DMP)'!$B$17:$V$400,20,FALSE)),"")</f>
        <v/>
      </c>
      <c r="BG17" s="88" t="str">
        <f>IFERROR(IF(VLOOKUP(AI17,'Acompanhamento (DMP)'!$B$17:$V$400,21,FALSE)="","",VLOOKUP(AI17,'Acompanhamento (DMP)'!$B$17:$V$400,21,FALSE)),"")</f>
        <v/>
      </c>
      <c r="BH17" s="239" t="str">
        <f t="shared" si="0"/>
        <v/>
      </c>
    </row>
    <row r="18" spans="1:60" x14ac:dyDescent="0.25">
      <c r="A18" s="2" t="s">
        <v>304</v>
      </c>
      <c r="B18" s="2" t="s">
        <v>1379</v>
      </c>
      <c r="F18" s="2" t="s">
        <v>1879</v>
      </c>
      <c r="G18" s="2" t="s">
        <v>695</v>
      </c>
      <c r="Y18" s="42" t="s">
        <v>1786</v>
      </c>
      <c r="AA18" s="227" t="s">
        <v>1776</v>
      </c>
      <c r="AC18" t="str">
        <v>200.3.27.12</v>
      </c>
      <c r="AD18" s="252">
        <v>45</v>
      </c>
      <c r="AE18" t="s">
        <v>62</v>
      </c>
      <c r="AI18" t="str">
        <f>IF('PCA Licitação, Dispensa e Inex.'!B22="","",'PCA Licitação, Dispensa e Inex.'!B22)</f>
        <v>200.3.27.12</v>
      </c>
      <c r="AJ18" t="str">
        <f>IF('PCA Licitação, Dispensa e Inex.'!C22="","",'PCA Licitação, Dispensa e Inex.'!C22)</f>
        <v>DEA</v>
      </c>
      <c r="AK18" t="str">
        <f>IF('PCA Licitação, Dispensa e Inex.'!D22="","",'PCA Licitação, Dispensa e Inex.'!D22)</f>
        <v>Serviços continuado de manutenção preventiva e corretiva em sistema de tratamento de agua da chuva - Herval do Oeste</v>
      </c>
      <c r="AL18" t="str">
        <f>IF('PCA Licitação, Dispensa e Inex.'!H22="","",'PCA Licitação, Dispensa e Inex.'!H22)</f>
        <v xml:space="preserve"> PREGÃO </v>
      </c>
      <c r="AM18" t="str">
        <f>IF('PCA Licitação, Dispensa e Inex.'!K22="","",'PCA Licitação, Dispensa e Inex.'!K22)</f>
        <v>não</v>
      </c>
      <c r="AN18" t="str">
        <f>IF('PCA Licitação, Dispensa e Inex.'!L22="","",'PCA Licitação, Dispensa e Inex.'!L22)</f>
        <v>não</v>
      </c>
      <c r="AO18" t="str">
        <f>IF('PCA Licitação, Dispensa e Inex.'!M22="","",'PCA Licitação, Dispensa e Inex.'!M22)</f>
        <v>sim</v>
      </c>
      <c r="AP18" t="str">
        <f>IF('PCA Licitação, Dispensa e Inex.'!N22="","",'PCA Licitação, Dispensa e Inex.'!N22)</f>
        <v>alto</v>
      </c>
      <c r="AQ18" s="88">
        <f>IF('PCA Licitação, Dispensa e Inex.'!O22="","",'PCA Licitação, Dispensa e Inex.'!O22)</f>
        <v>45991</v>
      </c>
      <c r="AR18" s="88">
        <f>IF('PCA Licitação, Dispensa e Inex.'!P22="","",'PCA Licitação, Dispensa e Inex.'!P22)</f>
        <v>46111</v>
      </c>
      <c r="AS18" s="88">
        <f>IF('PCA Licitação, Dispensa e Inex.'!Q22="","",'PCA Licitação, Dispensa e Inex.'!Q22)</f>
        <v>46126</v>
      </c>
      <c r="AT18" s="88">
        <f>IF('PCA Licitação, Dispensa e Inex.'!R22="","",'PCA Licitação, Dispensa e Inex.'!R22)</f>
        <v>46131</v>
      </c>
      <c r="AU18" s="88">
        <f>IF('PCA Licitação, Dispensa e Inex.'!S22="","",'PCA Licitação, Dispensa e Inex.'!S22)</f>
        <v>46221</v>
      </c>
      <c r="AV18" s="88" t="str">
        <f>IFERROR(VLOOKUP(AI18,'Acompanhamento (DMP)'!$B$17:$L$400,10,FALSE),"")</f>
        <v>Monica</v>
      </c>
      <c r="AW18" t="str">
        <f>IFERROR(IF(VLOOKUP(AI18,'Acompanhamento (DMP)'!$B$17:$V$400,11,FALSE)="","",VLOOKUP(AI18,'Acompanhamento (DMP)'!$B$17:$V$400,11,FALSE)),"")</f>
        <v/>
      </c>
      <c r="AX18" s="88" t="str">
        <f>IFERROR(VLOOKUP(AI18,'Acompanhamento (DMP)'!$B$17:$V$400,12,FALSE),"")</f>
        <v>Não se aplica</v>
      </c>
      <c r="AY18" s="88" t="str">
        <f>IFERROR(IF(VLOOKUP(AI18,'Acompanhamento (DMP)'!$B$17:$V$400,13,FALSE)="","",VLOOKUP(AI18,'Acompanhamento (DMP)'!$B$17:$V$400,13,FALSE)),"")</f>
        <v/>
      </c>
      <c r="AZ18" t="str">
        <f>IFERROR(IF(VLOOKUP(AI18,'Acompanhamento (DMP)'!$B$17:$V$400,14,FALSE)="","",VLOOKUP(AI18,'Acompanhamento (DMP)'!$B$17:$V$400,14,FALSE)),"")</f>
        <v/>
      </c>
      <c r="BA18" t="str">
        <f>IFERROR(IF(VLOOKUP(AI18,'Acompanhamento (DMP)'!$B$17:$V$400,15,FALSE)="","",VLOOKUP(AI18,'Acompanhamento (DMP)'!$B$17:$V$400,15,FALSE)),"")</f>
        <v/>
      </c>
      <c r="BB18" s="88" t="str">
        <f>IFERROR(IF(VLOOKUP(AI18,'Acompanhamento (DMP)'!$B$17:$V$400,16,FALSE)="","",VLOOKUP(AI18,'Acompanhamento (DMP)'!$B$17:$V$400,16,FALSE)),"")</f>
        <v/>
      </c>
      <c r="BC18" s="88" t="str">
        <f>IFERROR(IF(VLOOKUP(AI18,'Acompanhamento (DMP)'!$B$17:$V$400,17,FALSE)="","",VLOOKUP(AI18,'Acompanhamento (DMP)'!$B$17:$V$400,17,FALSE)),"")</f>
        <v/>
      </c>
      <c r="BD18" s="88" t="str">
        <f>IFERROR(IF(VLOOKUP(AI18,'Acompanhamento (DMP)'!$B$17:$V$400,18,FALSE)="","",VLOOKUP(AI18,'Acompanhamento (DMP)'!$B$17:$V$400,18,FALSE)),"")</f>
        <v/>
      </c>
      <c r="BE18" s="88" t="str">
        <f>IFERROR(IF(VLOOKUP(AI18,'Acompanhamento (DMP)'!$B$17:$V$400,19,FALSE)="","",VLOOKUP(AI18,'Acompanhamento (DMP)'!$B$17:$V$400,19,FALSE)),"")</f>
        <v/>
      </c>
      <c r="BF18" s="88" t="str">
        <f>IFERROR(IF(VLOOKUP(AI18,'Acompanhamento (DMP)'!$B$17:$V$400,20,FALSE)="","",VLOOKUP(AI18,'Acompanhamento (DMP)'!$B$17:$V$400,20,FALSE)),"")</f>
        <v/>
      </c>
      <c r="BG18" s="88" t="str">
        <f>IFERROR(IF(VLOOKUP(AI18,'Acompanhamento (DMP)'!$B$17:$V$400,21,FALSE)="","",VLOOKUP(AI18,'Acompanhamento (DMP)'!$B$17:$V$400,21,FALSE)),"")</f>
        <v/>
      </c>
      <c r="BH18" s="239" t="str">
        <f t="shared" si="0"/>
        <v/>
      </c>
    </row>
    <row r="19" spans="1:60" x14ac:dyDescent="0.25">
      <c r="A19" s="2" t="s">
        <v>1880</v>
      </c>
      <c r="B19" s="2" t="s">
        <v>1881</v>
      </c>
      <c r="F19" s="2" t="s">
        <v>568</v>
      </c>
      <c r="G19" s="2" t="s">
        <v>696</v>
      </c>
      <c r="Y19" t="s">
        <v>1777</v>
      </c>
      <c r="AA19" s="42" t="s">
        <v>1787</v>
      </c>
      <c r="AC19" t="str">
        <v>200.3.27.13</v>
      </c>
      <c r="AD19" s="251">
        <v>46</v>
      </c>
      <c r="AE19" t="s">
        <v>64</v>
      </c>
      <c r="AI19" t="str">
        <f>IF('PCA Licitação, Dispensa e Inex.'!B23="","",'PCA Licitação, Dispensa e Inex.'!B23)</f>
        <v>200.3.27.13</v>
      </c>
      <c r="AJ19" t="str">
        <f>IF('PCA Licitação, Dispensa e Inex.'!C23="","",'PCA Licitação, Dispensa e Inex.'!C23)</f>
        <v>DEA</v>
      </c>
      <c r="AK19" t="str">
        <f>IF('PCA Licitação, Dispensa e Inex.'!D23="","",'PCA Licitação, Dispensa e Inex.'!D23)</f>
        <v>Serviços continuado de manutenção preventiva e corretiva em sistema de tratamento de agua da chuva -  Imbituba</v>
      </c>
      <c r="AL19" t="str">
        <f>IF('PCA Licitação, Dispensa e Inex.'!H23="","",'PCA Licitação, Dispensa e Inex.'!H23)</f>
        <v xml:space="preserve"> PREGÃO </v>
      </c>
      <c r="AM19" t="str">
        <f>IF('PCA Licitação, Dispensa e Inex.'!K23="","",'PCA Licitação, Dispensa e Inex.'!K23)</f>
        <v>não</v>
      </c>
      <c r="AN19" t="str">
        <f>IF('PCA Licitação, Dispensa e Inex.'!L23="","",'PCA Licitação, Dispensa e Inex.'!L23)</f>
        <v>não</v>
      </c>
      <c r="AO19" t="str">
        <f>IF('PCA Licitação, Dispensa e Inex.'!M23="","",'PCA Licitação, Dispensa e Inex.'!M23)</f>
        <v>sim</v>
      </c>
      <c r="AP19" t="str">
        <f>IF('PCA Licitação, Dispensa e Inex.'!N23="","",'PCA Licitação, Dispensa e Inex.'!N23)</f>
        <v>alto</v>
      </c>
      <c r="AQ19" s="88">
        <f>IF('PCA Licitação, Dispensa e Inex.'!O23="","",'PCA Licitação, Dispensa e Inex.'!O23)</f>
        <v>45991</v>
      </c>
      <c r="AR19" s="88">
        <f>IF('PCA Licitação, Dispensa e Inex.'!P23="","",'PCA Licitação, Dispensa e Inex.'!P23)</f>
        <v>46111</v>
      </c>
      <c r="AS19" s="88">
        <f>IF('PCA Licitação, Dispensa e Inex.'!Q23="","",'PCA Licitação, Dispensa e Inex.'!Q23)</f>
        <v>46126</v>
      </c>
      <c r="AT19" s="88">
        <f>IF('PCA Licitação, Dispensa e Inex.'!R23="","",'PCA Licitação, Dispensa e Inex.'!R23)</f>
        <v>46131</v>
      </c>
      <c r="AU19" s="88">
        <f>IF('PCA Licitação, Dispensa e Inex.'!S23="","",'PCA Licitação, Dispensa e Inex.'!S23)</f>
        <v>46221</v>
      </c>
      <c r="AV19" s="88" t="str">
        <f>IFERROR(VLOOKUP(AI19,'Acompanhamento (DMP)'!$B$17:$L$400,10,FALSE),"")</f>
        <v>Vanessa Borges</v>
      </c>
      <c r="AW19" t="str">
        <f>IFERROR(IF(VLOOKUP(AI19,'Acompanhamento (DMP)'!$B$17:$V$400,11,FALSE)="","",VLOOKUP(AI19,'Acompanhamento (DMP)'!$B$17:$V$400,11,FALSE)),"")</f>
        <v/>
      </c>
      <c r="AX19" s="88" t="str">
        <f>IFERROR(VLOOKUP(AI19,'Acompanhamento (DMP)'!$B$17:$V$400,12,FALSE),"")</f>
        <v>Não se aplica</v>
      </c>
      <c r="AY19" s="88" t="str">
        <f>IFERROR(IF(VLOOKUP(AI19,'Acompanhamento (DMP)'!$B$17:$V$400,13,FALSE)="","",VLOOKUP(AI19,'Acompanhamento (DMP)'!$B$17:$V$400,13,FALSE)),"")</f>
        <v/>
      </c>
      <c r="AZ19" t="str">
        <f>IFERROR(IF(VLOOKUP(AI19,'Acompanhamento (DMP)'!$B$17:$V$400,14,FALSE)="","",VLOOKUP(AI19,'Acompanhamento (DMP)'!$B$17:$V$400,14,FALSE)),"")</f>
        <v/>
      </c>
      <c r="BA19" t="str">
        <f>IFERROR(IF(VLOOKUP(AI19,'Acompanhamento (DMP)'!$B$17:$V$400,15,FALSE)="","",VLOOKUP(AI19,'Acompanhamento (DMP)'!$B$17:$V$400,15,FALSE)),"")</f>
        <v/>
      </c>
      <c r="BB19" s="88" t="str">
        <f>IFERROR(IF(VLOOKUP(AI19,'Acompanhamento (DMP)'!$B$17:$V$400,16,FALSE)="","",VLOOKUP(AI19,'Acompanhamento (DMP)'!$B$17:$V$400,16,FALSE)),"")</f>
        <v/>
      </c>
      <c r="BC19" s="88" t="str">
        <f>IFERROR(IF(VLOOKUP(AI19,'Acompanhamento (DMP)'!$B$17:$V$400,17,FALSE)="","",VLOOKUP(AI19,'Acompanhamento (DMP)'!$B$17:$V$400,17,FALSE)),"")</f>
        <v/>
      </c>
      <c r="BD19" s="88" t="str">
        <f>IFERROR(IF(VLOOKUP(AI19,'Acompanhamento (DMP)'!$B$17:$V$400,18,FALSE)="","",VLOOKUP(AI19,'Acompanhamento (DMP)'!$B$17:$V$400,18,FALSE)),"")</f>
        <v/>
      </c>
      <c r="BE19" s="88" t="str">
        <f>IFERROR(IF(VLOOKUP(AI19,'Acompanhamento (DMP)'!$B$17:$V$400,19,FALSE)="","",VLOOKUP(AI19,'Acompanhamento (DMP)'!$B$17:$V$400,19,FALSE)),"")</f>
        <v/>
      </c>
      <c r="BF19" s="88" t="str">
        <f>IFERROR(IF(VLOOKUP(AI19,'Acompanhamento (DMP)'!$B$17:$V$400,20,FALSE)="","",VLOOKUP(AI19,'Acompanhamento (DMP)'!$B$17:$V$400,20,FALSE)),"")</f>
        <v/>
      </c>
      <c r="BG19" s="88" t="str">
        <f>IFERROR(IF(VLOOKUP(AI19,'Acompanhamento (DMP)'!$B$17:$V$400,21,FALSE)="","",VLOOKUP(AI19,'Acompanhamento (DMP)'!$B$17:$V$400,21,FALSE)),"")</f>
        <v/>
      </c>
      <c r="BH19" s="239" t="str">
        <f t="shared" si="0"/>
        <v/>
      </c>
    </row>
    <row r="20" spans="1:60" x14ac:dyDescent="0.25">
      <c r="A20" s="2" t="s">
        <v>429</v>
      </c>
      <c r="B20" s="2" t="s">
        <v>1425</v>
      </c>
      <c r="F20" s="2" t="s">
        <v>1882</v>
      </c>
      <c r="G20" s="2" t="s">
        <v>1883</v>
      </c>
      <c r="AA20" s="42" t="s">
        <v>1783</v>
      </c>
      <c r="AC20" t="str">
        <v>200.3.27.14</v>
      </c>
      <c r="AD20" s="249">
        <v>47</v>
      </c>
      <c r="AE20" t="s">
        <v>57</v>
      </c>
      <c r="AI20" t="str">
        <f>IF('PCA Licitação, Dispensa e Inex.'!B24="","",'PCA Licitação, Dispensa e Inex.'!B24)</f>
        <v>200.3.27.14</v>
      </c>
      <c r="AJ20" t="str">
        <f>IF('PCA Licitação, Dispensa e Inex.'!C24="","",'PCA Licitação, Dispensa e Inex.'!C24)</f>
        <v>DEA</v>
      </c>
      <c r="AK20" t="str">
        <f>IF('PCA Licitação, Dispensa e Inex.'!D24="","",'PCA Licitação, Dispensa e Inex.'!D24)</f>
        <v>Serviços continuado de manutenção preventiva e corretiva em sistema de tratamento de agua da chuva -São Lourenço do Oeste</v>
      </c>
      <c r="AL20" t="str">
        <f>IF('PCA Licitação, Dispensa e Inex.'!H24="","",'PCA Licitação, Dispensa e Inex.'!H24)</f>
        <v xml:space="preserve"> PREGÃO </v>
      </c>
      <c r="AM20" t="str">
        <f>IF('PCA Licitação, Dispensa e Inex.'!K24="","",'PCA Licitação, Dispensa e Inex.'!K24)</f>
        <v>não</v>
      </c>
      <c r="AN20" t="str">
        <f>IF('PCA Licitação, Dispensa e Inex.'!L24="","",'PCA Licitação, Dispensa e Inex.'!L24)</f>
        <v>não</v>
      </c>
      <c r="AO20" t="str">
        <f>IF('PCA Licitação, Dispensa e Inex.'!M24="","",'PCA Licitação, Dispensa e Inex.'!M24)</f>
        <v>sim</v>
      </c>
      <c r="AP20" t="str">
        <f>IF('PCA Licitação, Dispensa e Inex.'!N24="","",'PCA Licitação, Dispensa e Inex.'!N24)</f>
        <v>alto</v>
      </c>
      <c r="AQ20" s="88">
        <f>IF('PCA Licitação, Dispensa e Inex.'!O24="","",'PCA Licitação, Dispensa e Inex.'!O24)</f>
        <v>45991</v>
      </c>
      <c r="AR20" s="88">
        <f>IF('PCA Licitação, Dispensa e Inex.'!P24="","",'PCA Licitação, Dispensa e Inex.'!P24)</f>
        <v>46111</v>
      </c>
      <c r="AS20" s="88">
        <f>IF('PCA Licitação, Dispensa e Inex.'!Q24="","",'PCA Licitação, Dispensa e Inex.'!Q24)</f>
        <v>46126</v>
      </c>
      <c r="AT20" s="88">
        <f>IF('PCA Licitação, Dispensa e Inex.'!R24="","",'PCA Licitação, Dispensa e Inex.'!R24)</f>
        <v>46131</v>
      </c>
      <c r="AU20" s="88">
        <f>IF('PCA Licitação, Dispensa e Inex.'!S24="","",'PCA Licitação, Dispensa e Inex.'!S24)</f>
        <v>46221</v>
      </c>
      <c r="AV20" s="88" t="str">
        <f>IFERROR(VLOOKUP(AI20,'Acompanhamento (DMP)'!$B$17:$L$400,10,FALSE),"")</f>
        <v>Mariana Abreu</v>
      </c>
      <c r="AW20" t="str">
        <f>IFERROR(IF(VLOOKUP(AI20,'Acompanhamento (DMP)'!$B$17:$V$400,11,FALSE)="","",VLOOKUP(AI20,'Acompanhamento (DMP)'!$B$17:$V$400,11,FALSE)),"")</f>
        <v/>
      </c>
      <c r="AX20" s="88" t="str">
        <f>IFERROR(VLOOKUP(AI20,'Acompanhamento (DMP)'!$B$17:$V$400,12,FALSE),"")</f>
        <v>Não se aplica</v>
      </c>
      <c r="AY20" s="88" t="str">
        <f>IFERROR(IF(VLOOKUP(AI20,'Acompanhamento (DMP)'!$B$17:$V$400,13,FALSE)="","",VLOOKUP(AI20,'Acompanhamento (DMP)'!$B$17:$V$400,13,FALSE)),"")</f>
        <v/>
      </c>
      <c r="AZ20" t="str">
        <f>IFERROR(IF(VLOOKUP(AI20,'Acompanhamento (DMP)'!$B$17:$V$400,14,FALSE)="","",VLOOKUP(AI20,'Acompanhamento (DMP)'!$B$17:$V$400,14,FALSE)),"")</f>
        <v/>
      </c>
      <c r="BA20" t="str">
        <f>IFERROR(IF(VLOOKUP(AI20,'Acompanhamento (DMP)'!$B$17:$V$400,15,FALSE)="","",VLOOKUP(AI20,'Acompanhamento (DMP)'!$B$17:$V$400,15,FALSE)),"")</f>
        <v/>
      </c>
      <c r="BB20" s="88" t="str">
        <f>IFERROR(IF(VLOOKUP(AI20,'Acompanhamento (DMP)'!$B$17:$V$400,16,FALSE)="","",VLOOKUP(AI20,'Acompanhamento (DMP)'!$B$17:$V$400,16,FALSE)),"")</f>
        <v/>
      </c>
      <c r="BC20" s="88" t="str">
        <f>IFERROR(IF(VLOOKUP(AI20,'Acompanhamento (DMP)'!$B$17:$V$400,17,FALSE)="","",VLOOKUP(AI20,'Acompanhamento (DMP)'!$B$17:$V$400,17,FALSE)),"")</f>
        <v/>
      </c>
      <c r="BD20" s="88" t="str">
        <f>IFERROR(IF(VLOOKUP(AI20,'Acompanhamento (DMP)'!$B$17:$V$400,18,FALSE)="","",VLOOKUP(AI20,'Acompanhamento (DMP)'!$B$17:$V$400,18,FALSE)),"")</f>
        <v/>
      </c>
      <c r="BE20" s="88" t="str">
        <f>IFERROR(IF(VLOOKUP(AI20,'Acompanhamento (DMP)'!$B$17:$V$400,19,FALSE)="","",VLOOKUP(AI20,'Acompanhamento (DMP)'!$B$17:$V$400,19,FALSE)),"")</f>
        <v/>
      </c>
      <c r="BF20" s="88" t="str">
        <f>IFERROR(IF(VLOOKUP(AI20,'Acompanhamento (DMP)'!$B$17:$V$400,20,FALSE)="","",VLOOKUP(AI20,'Acompanhamento (DMP)'!$B$17:$V$400,20,FALSE)),"")</f>
        <v/>
      </c>
      <c r="BG20" s="88" t="str">
        <f>IFERROR(IF(VLOOKUP(AI20,'Acompanhamento (DMP)'!$B$17:$V$400,21,FALSE)="","",VLOOKUP(AI20,'Acompanhamento (DMP)'!$B$17:$V$400,21,FALSE)),"")</f>
        <v/>
      </c>
      <c r="BH20" s="239" t="str">
        <f t="shared" si="0"/>
        <v/>
      </c>
    </row>
    <row r="21" spans="1:60" ht="15.75" customHeight="1" x14ac:dyDescent="0.25">
      <c r="A21" s="2" t="s">
        <v>438</v>
      </c>
      <c r="B21" s="2" t="s">
        <v>1884</v>
      </c>
      <c r="F21" s="2" t="s">
        <v>1885</v>
      </c>
      <c r="G21" s="2" t="s">
        <v>773</v>
      </c>
      <c r="AA21" s="42" t="s">
        <v>1847</v>
      </c>
      <c r="AC21" t="str">
        <v>200.3.27.15</v>
      </c>
      <c r="AD21" s="251">
        <v>48</v>
      </c>
      <c r="AE21" t="s">
        <v>78</v>
      </c>
      <c r="AI21" t="str">
        <f>IF('PCA Licitação, Dispensa e Inex.'!B25="","",'PCA Licitação, Dispensa e Inex.'!B25)</f>
        <v>200.3.27.15</v>
      </c>
      <c r="AJ21" t="str">
        <f>IF('PCA Licitação, Dispensa e Inex.'!C25="","",'PCA Licitação, Dispensa e Inex.'!C25)</f>
        <v>DEA</v>
      </c>
      <c r="AK21" t="str">
        <f>IF('PCA Licitação, Dispensa e Inex.'!D25="","",'PCA Licitação, Dispensa e Inex.'!D25)</f>
        <v>Serviços continuado de manutenção preventiva e corretiva em sistema de tratamento de agua da chuva - Garuva</v>
      </c>
      <c r="AL21" t="str">
        <f>IF('PCA Licitação, Dispensa e Inex.'!H25="","",'PCA Licitação, Dispensa e Inex.'!H25)</f>
        <v xml:space="preserve"> PREGÃO </v>
      </c>
      <c r="AM21" t="str">
        <f>IF('PCA Licitação, Dispensa e Inex.'!K25="","",'PCA Licitação, Dispensa e Inex.'!K25)</f>
        <v>não</v>
      </c>
      <c r="AN21" t="str">
        <f>IF('PCA Licitação, Dispensa e Inex.'!L25="","",'PCA Licitação, Dispensa e Inex.'!L25)</f>
        <v>não</v>
      </c>
      <c r="AO21" t="str">
        <f>IF('PCA Licitação, Dispensa e Inex.'!M25="","",'PCA Licitação, Dispensa e Inex.'!M25)</f>
        <v>sim</v>
      </c>
      <c r="AP21" t="str">
        <f>IF('PCA Licitação, Dispensa e Inex.'!N25="","",'PCA Licitação, Dispensa e Inex.'!N25)</f>
        <v>alto</v>
      </c>
      <c r="AQ21" s="88">
        <f>IF('PCA Licitação, Dispensa e Inex.'!O25="","",'PCA Licitação, Dispensa e Inex.'!O25)</f>
        <v>45991</v>
      </c>
      <c r="AR21" s="88">
        <f>IF('PCA Licitação, Dispensa e Inex.'!P25="","",'PCA Licitação, Dispensa e Inex.'!P25)</f>
        <v>46111</v>
      </c>
      <c r="AS21" s="88">
        <f>IF('PCA Licitação, Dispensa e Inex.'!Q25="","",'PCA Licitação, Dispensa e Inex.'!Q25)</f>
        <v>46126</v>
      </c>
      <c r="AT21" s="88">
        <f>IF('PCA Licitação, Dispensa e Inex.'!R25="","",'PCA Licitação, Dispensa e Inex.'!R25)</f>
        <v>46131</v>
      </c>
      <c r="AU21" s="88">
        <f>IF('PCA Licitação, Dispensa e Inex.'!S25="","",'PCA Licitação, Dispensa e Inex.'!S25)</f>
        <v>46221</v>
      </c>
      <c r="AV21" s="88" t="str">
        <f>IFERROR(VLOOKUP(AI21,'Acompanhamento (DMP)'!$B$17:$L$400,10,FALSE),"")</f>
        <v>Anna</v>
      </c>
      <c r="AW21" t="str">
        <f>IFERROR(IF(VLOOKUP(AI21,'Acompanhamento (DMP)'!$B$17:$V$400,11,FALSE)="","",VLOOKUP(AI21,'Acompanhamento (DMP)'!$B$17:$V$400,11,FALSE)),"")</f>
        <v/>
      </c>
      <c r="AX21" s="88" t="str">
        <f>IFERROR(VLOOKUP(AI21,'Acompanhamento (DMP)'!$B$17:$V$400,12,FALSE),"")</f>
        <v>Não se aplica</v>
      </c>
      <c r="AY21" s="88" t="str">
        <f>IFERROR(IF(VLOOKUP(AI21,'Acompanhamento (DMP)'!$B$17:$V$400,13,FALSE)="","",VLOOKUP(AI21,'Acompanhamento (DMP)'!$B$17:$V$400,13,FALSE)),"")</f>
        <v/>
      </c>
      <c r="AZ21" t="str">
        <f>IFERROR(IF(VLOOKUP(AI21,'Acompanhamento (DMP)'!$B$17:$V$400,14,FALSE)="","",VLOOKUP(AI21,'Acompanhamento (DMP)'!$B$17:$V$400,14,FALSE)),"")</f>
        <v/>
      </c>
      <c r="BA21" t="str">
        <f>IFERROR(IF(VLOOKUP(AI21,'Acompanhamento (DMP)'!$B$17:$V$400,15,FALSE)="","",VLOOKUP(AI21,'Acompanhamento (DMP)'!$B$17:$V$400,15,FALSE)),"")</f>
        <v/>
      </c>
      <c r="BB21" s="88" t="str">
        <f>IFERROR(IF(VLOOKUP(AI21,'Acompanhamento (DMP)'!$B$17:$V$400,16,FALSE)="","",VLOOKUP(AI21,'Acompanhamento (DMP)'!$B$17:$V$400,16,FALSE)),"")</f>
        <v/>
      </c>
      <c r="BC21" s="88" t="str">
        <f>IFERROR(IF(VLOOKUP(AI21,'Acompanhamento (DMP)'!$B$17:$V$400,17,FALSE)="","",VLOOKUP(AI21,'Acompanhamento (DMP)'!$B$17:$V$400,17,FALSE)),"")</f>
        <v/>
      </c>
      <c r="BD21" s="88" t="str">
        <f>IFERROR(IF(VLOOKUP(AI21,'Acompanhamento (DMP)'!$B$17:$V$400,18,FALSE)="","",VLOOKUP(AI21,'Acompanhamento (DMP)'!$B$17:$V$400,18,FALSE)),"")</f>
        <v/>
      </c>
      <c r="BE21" s="88" t="str">
        <f>IFERROR(IF(VLOOKUP(AI21,'Acompanhamento (DMP)'!$B$17:$V$400,19,FALSE)="","",VLOOKUP(AI21,'Acompanhamento (DMP)'!$B$17:$V$400,19,FALSE)),"")</f>
        <v/>
      </c>
      <c r="BF21" s="88" t="str">
        <f>IFERROR(IF(VLOOKUP(AI21,'Acompanhamento (DMP)'!$B$17:$V$400,20,FALSE)="","",VLOOKUP(AI21,'Acompanhamento (DMP)'!$B$17:$V$400,20,FALSE)),"")</f>
        <v/>
      </c>
      <c r="BG21" s="88" t="str">
        <f>IFERROR(IF(VLOOKUP(AI21,'Acompanhamento (DMP)'!$B$17:$V$400,21,FALSE)="","",VLOOKUP(AI21,'Acompanhamento (DMP)'!$B$17:$V$400,21,FALSE)),"")</f>
        <v/>
      </c>
      <c r="BH21" s="239" t="str">
        <f t="shared" si="0"/>
        <v/>
      </c>
    </row>
    <row r="22" spans="1:60" ht="15.75" customHeight="1" x14ac:dyDescent="0.25">
      <c r="A22" s="2" t="s">
        <v>1886</v>
      </c>
      <c r="B22" s="2" t="s">
        <v>1887</v>
      </c>
      <c r="F22" s="2" t="s">
        <v>1888</v>
      </c>
      <c r="G22" s="2" t="s">
        <v>1889</v>
      </c>
      <c r="AA22" s="42" t="s">
        <v>1852</v>
      </c>
      <c r="AC22" t="str">
        <v>200.3.27.16</v>
      </c>
      <c r="AD22" s="252">
        <v>49</v>
      </c>
      <c r="AE22" t="s">
        <v>53</v>
      </c>
      <c r="AI22" t="str">
        <f>IF('PCA Licitação, Dispensa e Inex.'!B26="","",'PCA Licitação, Dispensa e Inex.'!B26)</f>
        <v>200.3.27.16</v>
      </c>
      <c r="AJ22" t="str">
        <f>IF('PCA Licitação, Dispensa e Inex.'!C26="","",'PCA Licitação, Dispensa e Inex.'!C26)</f>
        <v>DEA</v>
      </c>
      <c r="AK22" t="str">
        <f>IF('PCA Licitação, Dispensa e Inex.'!D26="","",'PCA Licitação, Dispensa e Inex.'!D26)</f>
        <v>Serviços continuado de manutenção preventiva e corretiva em sistema de tratamento de agua da chuva - Araquari</v>
      </c>
      <c r="AL22" t="str">
        <f>IF('PCA Licitação, Dispensa e Inex.'!H26="","",'PCA Licitação, Dispensa e Inex.'!H26)</f>
        <v xml:space="preserve"> PREGÃO </v>
      </c>
      <c r="AM22" t="str">
        <f>IF('PCA Licitação, Dispensa e Inex.'!K26="","",'PCA Licitação, Dispensa e Inex.'!K26)</f>
        <v>não</v>
      </c>
      <c r="AN22" t="str">
        <f>IF('PCA Licitação, Dispensa e Inex.'!L26="","",'PCA Licitação, Dispensa e Inex.'!L26)</f>
        <v>não</v>
      </c>
      <c r="AO22" t="str">
        <f>IF('PCA Licitação, Dispensa e Inex.'!M26="","",'PCA Licitação, Dispensa e Inex.'!M26)</f>
        <v>sim</v>
      </c>
      <c r="AP22" t="str">
        <f>IF('PCA Licitação, Dispensa e Inex.'!N26="","",'PCA Licitação, Dispensa e Inex.'!N26)</f>
        <v>alto</v>
      </c>
      <c r="AQ22" s="88">
        <f>IF('PCA Licitação, Dispensa e Inex.'!O26="","",'PCA Licitação, Dispensa e Inex.'!O26)</f>
        <v>45991</v>
      </c>
      <c r="AR22" s="88">
        <f>IF('PCA Licitação, Dispensa e Inex.'!P26="","",'PCA Licitação, Dispensa e Inex.'!P26)</f>
        <v>46111</v>
      </c>
      <c r="AS22" s="88">
        <f>IF('PCA Licitação, Dispensa e Inex.'!Q26="","",'PCA Licitação, Dispensa e Inex.'!Q26)</f>
        <v>46126</v>
      </c>
      <c r="AT22" s="88">
        <f>IF('PCA Licitação, Dispensa e Inex.'!R26="","",'PCA Licitação, Dispensa e Inex.'!R26)</f>
        <v>46131</v>
      </c>
      <c r="AU22" s="88">
        <f>IF('PCA Licitação, Dispensa e Inex.'!S26="","",'PCA Licitação, Dispensa e Inex.'!S26)</f>
        <v>46221</v>
      </c>
      <c r="AV22" s="88" t="str">
        <f>IFERROR(VLOOKUP(AI22,'Acompanhamento (DMP)'!$B$17:$L$400,10,FALSE),"")</f>
        <v>Fabiana</v>
      </c>
      <c r="AW22" t="str">
        <f>IFERROR(IF(VLOOKUP(AI22,'Acompanhamento (DMP)'!$B$17:$V$400,11,FALSE)="","",VLOOKUP(AI22,'Acompanhamento (DMP)'!$B$17:$V$400,11,FALSE)),"")</f>
        <v/>
      </c>
      <c r="AX22" s="88" t="str">
        <f>IFERROR(VLOOKUP(AI22,'Acompanhamento (DMP)'!$B$17:$V$400,12,FALSE),"")</f>
        <v>Não se aplica</v>
      </c>
      <c r="AY22" s="88" t="str">
        <f>IFERROR(IF(VLOOKUP(AI22,'Acompanhamento (DMP)'!$B$17:$V$400,13,FALSE)="","",VLOOKUP(AI22,'Acompanhamento (DMP)'!$B$17:$V$400,13,FALSE)),"")</f>
        <v/>
      </c>
      <c r="AZ22" t="str">
        <f>IFERROR(IF(VLOOKUP(AI22,'Acompanhamento (DMP)'!$B$17:$V$400,14,FALSE)="","",VLOOKUP(AI22,'Acompanhamento (DMP)'!$B$17:$V$400,14,FALSE)),"")</f>
        <v/>
      </c>
      <c r="BA22" t="str">
        <f>IFERROR(IF(VLOOKUP(AI22,'Acompanhamento (DMP)'!$B$17:$V$400,15,FALSE)="","",VLOOKUP(AI22,'Acompanhamento (DMP)'!$B$17:$V$400,15,FALSE)),"")</f>
        <v/>
      </c>
      <c r="BB22" s="88" t="str">
        <f>IFERROR(IF(VLOOKUP(AI22,'Acompanhamento (DMP)'!$B$17:$V$400,16,FALSE)="","",VLOOKUP(AI22,'Acompanhamento (DMP)'!$B$17:$V$400,16,FALSE)),"")</f>
        <v/>
      </c>
      <c r="BC22" s="88" t="str">
        <f>IFERROR(IF(VLOOKUP(AI22,'Acompanhamento (DMP)'!$B$17:$V$400,17,FALSE)="","",VLOOKUP(AI22,'Acompanhamento (DMP)'!$B$17:$V$400,17,FALSE)),"")</f>
        <v/>
      </c>
      <c r="BD22" s="88" t="str">
        <f>IFERROR(IF(VLOOKUP(AI22,'Acompanhamento (DMP)'!$B$17:$V$400,18,FALSE)="","",VLOOKUP(AI22,'Acompanhamento (DMP)'!$B$17:$V$400,18,FALSE)),"")</f>
        <v/>
      </c>
      <c r="BE22" s="88" t="str">
        <f>IFERROR(IF(VLOOKUP(AI22,'Acompanhamento (DMP)'!$B$17:$V$400,19,FALSE)="","",VLOOKUP(AI22,'Acompanhamento (DMP)'!$B$17:$V$400,19,FALSE)),"")</f>
        <v/>
      </c>
      <c r="BF22" s="88" t="str">
        <f>IFERROR(IF(VLOOKUP(AI22,'Acompanhamento (DMP)'!$B$17:$V$400,20,FALSE)="","",VLOOKUP(AI22,'Acompanhamento (DMP)'!$B$17:$V$400,20,FALSE)),"")</f>
        <v/>
      </c>
      <c r="BG22" s="88" t="str">
        <f>IFERROR(IF(VLOOKUP(AI22,'Acompanhamento (DMP)'!$B$17:$V$400,21,FALSE)="","",VLOOKUP(AI22,'Acompanhamento (DMP)'!$B$17:$V$400,21,FALSE)),"")</f>
        <v/>
      </c>
      <c r="BH22" s="239" t="str">
        <f t="shared" si="0"/>
        <v/>
      </c>
    </row>
    <row r="23" spans="1:60" ht="15.75" customHeight="1" x14ac:dyDescent="0.25">
      <c r="A23" s="2" t="s">
        <v>1890</v>
      </c>
      <c r="B23" s="2" t="s">
        <v>1891</v>
      </c>
      <c r="F23" s="2" t="s">
        <v>1892</v>
      </c>
      <c r="G23" s="2" t="s">
        <v>697</v>
      </c>
      <c r="AA23" s="42" t="s">
        <v>1858</v>
      </c>
      <c r="AC23" t="str">
        <v>200.3.32.16</v>
      </c>
      <c r="AD23" s="251">
        <v>50</v>
      </c>
      <c r="AE23" t="s">
        <v>39</v>
      </c>
      <c r="AI23" t="str">
        <f>IF('PCA Licitação, Dispensa e Inex.'!B27="","",'PCA Licitação, Dispensa e Inex.'!B27)</f>
        <v>200.3.32.16</v>
      </c>
      <c r="AJ23" t="str">
        <f>IF('PCA Licitação, Dispensa e Inex.'!C27="","",'PCA Licitação, Dispensa e Inex.'!C27)</f>
        <v>DEA</v>
      </c>
      <c r="AK23" t="str">
        <f>IF('PCA Licitação, Dispensa e Inex.'!D27="","",'PCA Licitação, Dispensa e Inex.'!D27)</f>
        <v>Aquisição de energia elétrica por meio do Ambiente de Contratação Livre (ACL)</v>
      </c>
      <c r="AL23" t="str">
        <f>IF('PCA Licitação, Dispensa e Inex.'!H27="","",'PCA Licitação, Dispensa e Inex.'!H27)</f>
        <v xml:space="preserve"> PREGÃO </v>
      </c>
      <c r="AM23" t="str">
        <f>IF('PCA Licitação, Dispensa e Inex.'!K27="","",'PCA Licitação, Dispensa e Inex.'!K27)</f>
        <v>sim</v>
      </c>
      <c r="AN23" t="str">
        <f>IF('PCA Licitação, Dispensa e Inex.'!L27="","",'PCA Licitação, Dispensa e Inex.'!L27)</f>
        <v>não</v>
      </c>
      <c r="AO23" t="str">
        <f>IF('PCA Licitação, Dispensa e Inex.'!M27="","",'PCA Licitação, Dispensa e Inex.'!M27)</f>
        <v>sim</v>
      </c>
      <c r="AP23" t="str">
        <f>IF('PCA Licitação, Dispensa e Inex.'!N27="","",'PCA Licitação, Dispensa e Inex.'!N27)</f>
        <v>alto</v>
      </c>
      <c r="AQ23" s="88">
        <f>IF('PCA Licitação, Dispensa e Inex.'!O27="","",'PCA Licitação, Dispensa e Inex.'!O27)</f>
        <v>45973</v>
      </c>
      <c r="AR23" s="88">
        <f>IF('PCA Licitação, Dispensa e Inex.'!P27="","",'PCA Licitação, Dispensa e Inex.'!P27)</f>
        <v>46063</v>
      </c>
      <c r="AS23" s="88">
        <f>IF('PCA Licitação, Dispensa e Inex.'!Q27="","",'PCA Licitação, Dispensa e Inex.'!Q27)</f>
        <v>46078</v>
      </c>
      <c r="AT23" s="88">
        <f>IF('PCA Licitação, Dispensa e Inex.'!R27="","",'PCA Licitação, Dispensa e Inex.'!R27)</f>
        <v>46111</v>
      </c>
      <c r="AU23" s="88">
        <f>IF('PCA Licitação, Dispensa e Inex.'!S27="","",'PCA Licitação, Dispensa e Inex.'!S27)</f>
        <v>46201</v>
      </c>
      <c r="AV23" s="88" t="str">
        <f>IFERROR(VLOOKUP(AI23,'Acompanhamento (DMP)'!$B$17:$L$400,10,FALSE),"")</f>
        <v>Luciano</v>
      </c>
      <c r="AW23" t="str">
        <f>IFERROR(IF(VLOOKUP(AI23,'Acompanhamento (DMP)'!$B$17:$V$400,11,FALSE)="","",VLOOKUP(AI23,'Acompanhamento (DMP)'!$B$17:$V$400,11,FALSE)),"")</f>
        <v/>
      </c>
      <c r="AX23" s="88" t="str">
        <f>IFERROR(VLOOKUP(AI23,'Acompanhamento (DMP)'!$B$17:$V$400,12,FALSE),"")</f>
        <v>Vanessa Borges</v>
      </c>
      <c r="AY23" s="88" t="str">
        <f>IFERROR(IF(VLOOKUP(AI23,'Acompanhamento (DMP)'!$B$17:$V$400,13,FALSE)="","",VLOOKUP(AI23,'Acompanhamento (DMP)'!$B$17:$V$400,13,FALSE)),"")</f>
        <v>0108323-26.2024.8.24.0710</v>
      </c>
      <c r="AZ23" t="str">
        <f>IFERROR(IF(VLOOKUP(AI23,'Acompanhamento (DMP)'!$B$17:$V$400,14,FALSE)="","",VLOOKUP(AI23,'Acompanhamento (DMP)'!$B$17:$V$400,14,FALSE)),"")</f>
        <v/>
      </c>
      <c r="BA23" t="str">
        <f>IFERROR(IF(VLOOKUP(AI23,'Acompanhamento (DMP)'!$B$17:$V$400,15,FALSE)="","",VLOOKUP(AI23,'Acompanhamento (DMP)'!$B$17:$V$400,15,FALSE)),"")</f>
        <v/>
      </c>
      <c r="BB23" s="88" t="str">
        <f>IFERROR(IF(VLOOKUP(AI23,'Acompanhamento (DMP)'!$B$17:$V$400,16,FALSE)="","",VLOOKUP(AI23,'Acompanhamento (DMP)'!$B$17:$V$400,16,FALSE)),"")</f>
        <v/>
      </c>
      <c r="BC23" s="88" t="str">
        <f>IFERROR(IF(VLOOKUP(AI23,'Acompanhamento (DMP)'!$B$17:$V$400,17,FALSE)="","",VLOOKUP(AI23,'Acompanhamento (DMP)'!$B$17:$V$400,17,FALSE)),"")</f>
        <v/>
      </c>
      <c r="BD23" s="88" t="str">
        <f>IFERROR(IF(VLOOKUP(AI23,'Acompanhamento (DMP)'!$B$17:$V$400,18,FALSE)="","",VLOOKUP(AI23,'Acompanhamento (DMP)'!$B$17:$V$400,18,FALSE)),"")</f>
        <v/>
      </c>
      <c r="BE23" s="88" t="str">
        <f>IFERROR(IF(VLOOKUP(AI23,'Acompanhamento (DMP)'!$B$17:$V$400,19,FALSE)="","",VLOOKUP(AI23,'Acompanhamento (DMP)'!$B$17:$V$400,19,FALSE)),"")</f>
        <v/>
      </c>
      <c r="BF23" s="88" t="str">
        <f>IFERROR(IF(VLOOKUP(AI23,'Acompanhamento (DMP)'!$B$17:$V$400,20,FALSE)="","",VLOOKUP(AI23,'Acompanhamento (DMP)'!$B$17:$V$400,20,FALSE)),"")</f>
        <v/>
      </c>
      <c r="BG23" s="88" t="str">
        <f>IFERROR(IF(VLOOKUP(AI23,'Acompanhamento (DMP)'!$B$17:$V$400,21,FALSE)="","",VLOOKUP(AI23,'Acompanhamento (DMP)'!$B$17:$V$400,21,FALSE)),"")</f>
        <v/>
      </c>
      <c r="BH23" s="239" t="str">
        <f t="shared" si="0"/>
        <v/>
      </c>
    </row>
    <row r="24" spans="1:60" ht="15.75" customHeight="1" x14ac:dyDescent="0.25">
      <c r="A24" s="2" t="s">
        <v>1893</v>
      </c>
      <c r="B24" s="2" t="s">
        <v>1894</v>
      </c>
      <c r="F24" s="2" t="s">
        <v>1895</v>
      </c>
      <c r="G24" s="2" t="s">
        <v>698</v>
      </c>
      <c r="AA24" s="42" t="s">
        <v>1778</v>
      </c>
      <c r="AC24" t="str">
        <v>200.3.32.5</v>
      </c>
      <c r="AD24" s="252">
        <v>51</v>
      </c>
      <c r="AE24" t="s">
        <v>67</v>
      </c>
      <c r="AI24" t="str">
        <f>IF('PCA Licitação, Dispensa e Inex.'!B28="","",'PCA Licitação, Dispensa e Inex.'!B28)</f>
        <v>200.3.32.5</v>
      </c>
      <c r="AJ24" t="str">
        <f>IF('PCA Licitação, Dispensa e Inex.'!C28="","",'PCA Licitação, Dispensa e Inex.'!C28)</f>
        <v>DEA</v>
      </c>
      <c r="AK24" t="str">
        <f>IF('PCA Licitação, Dispensa e Inex.'!D28="","",'PCA Licitação, Dispensa e Inex.'!D28)</f>
        <v>Construção de nova cisterna TJSC</v>
      </c>
      <c r="AL24" t="str">
        <f>IF('PCA Licitação, Dispensa e Inex.'!H28="","",'PCA Licitação, Dispensa e Inex.'!H28)</f>
        <v xml:space="preserve"> CONCORRÊNCIA </v>
      </c>
      <c r="AM24" t="str">
        <f>IF('PCA Licitação, Dispensa e Inex.'!K28="","",'PCA Licitação, Dispensa e Inex.'!K28)</f>
        <v>não</v>
      </c>
      <c r="AN24" t="str">
        <f>IF('PCA Licitação, Dispensa e Inex.'!L28="","",'PCA Licitação, Dispensa e Inex.'!L28)</f>
        <v>não</v>
      </c>
      <c r="AO24" t="str">
        <f>IF('PCA Licitação, Dispensa e Inex.'!M28="","",'PCA Licitação, Dispensa e Inex.'!M28)</f>
        <v>sim</v>
      </c>
      <c r="AP24" t="str">
        <f>IF('PCA Licitação, Dispensa e Inex.'!N28="","",'PCA Licitação, Dispensa e Inex.'!N28)</f>
        <v>alto</v>
      </c>
      <c r="AQ24" s="88">
        <f>IF('PCA Licitação, Dispensa e Inex.'!O28="","",'PCA Licitação, Dispensa e Inex.'!O28)</f>
        <v>46065</v>
      </c>
      <c r="AR24" s="88">
        <f>IF('PCA Licitação, Dispensa e Inex.'!P28="","",'PCA Licitação, Dispensa e Inex.'!P28)</f>
        <v>46185</v>
      </c>
      <c r="AS24" s="88">
        <f>IF('PCA Licitação, Dispensa e Inex.'!Q28="","",'PCA Licitação, Dispensa e Inex.'!Q28)</f>
        <v>46200</v>
      </c>
      <c r="AT24" s="88">
        <f>IF('PCA Licitação, Dispensa e Inex.'!R28="","",'PCA Licitação, Dispensa e Inex.'!R28)</f>
        <v>46205</v>
      </c>
      <c r="AU24" s="88">
        <f>IF('PCA Licitação, Dispensa e Inex.'!S28="","",'PCA Licitação, Dispensa e Inex.'!S28)</f>
        <v>46385</v>
      </c>
      <c r="AV24" s="88" t="str">
        <f>IFERROR(VLOOKUP(AI24,'Acompanhamento (DMP)'!$B$17:$L$400,10,FALSE),"")</f>
        <v>Comissão</v>
      </c>
      <c r="AW24" t="str">
        <f>IFERROR(IF(VLOOKUP(AI24,'Acompanhamento (DMP)'!$B$17:$V$400,11,FALSE)="","",VLOOKUP(AI24,'Acompanhamento (DMP)'!$B$17:$V$400,11,FALSE)),"")</f>
        <v/>
      </c>
      <c r="AX24" s="88" t="str">
        <f>IFERROR(VLOOKUP(AI24,'Acompanhamento (DMP)'!$B$17:$V$400,12,FALSE),"")</f>
        <v>Não se aplica</v>
      </c>
      <c r="AY24" s="88" t="str">
        <f>IFERROR(IF(VLOOKUP(AI24,'Acompanhamento (DMP)'!$B$17:$V$400,13,FALSE)="","",VLOOKUP(AI24,'Acompanhamento (DMP)'!$B$17:$V$400,13,FALSE)),"")</f>
        <v/>
      </c>
      <c r="AZ24" t="str">
        <f>IFERROR(IF(VLOOKUP(AI24,'Acompanhamento (DMP)'!$B$17:$V$400,14,FALSE)="","",VLOOKUP(AI24,'Acompanhamento (DMP)'!$B$17:$V$400,14,FALSE)),"")</f>
        <v/>
      </c>
      <c r="BA24" t="str">
        <f>IFERROR(IF(VLOOKUP(AI24,'Acompanhamento (DMP)'!$B$17:$V$400,15,FALSE)="","",VLOOKUP(AI24,'Acompanhamento (DMP)'!$B$17:$V$400,15,FALSE)),"")</f>
        <v/>
      </c>
      <c r="BB24" s="88" t="str">
        <f>IFERROR(IF(VLOOKUP(AI24,'Acompanhamento (DMP)'!$B$17:$V$400,16,FALSE)="","",VLOOKUP(AI24,'Acompanhamento (DMP)'!$B$17:$V$400,16,FALSE)),"")</f>
        <v/>
      </c>
      <c r="BC24" s="88" t="str">
        <f>IFERROR(IF(VLOOKUP(AI24,'Acompanhamento (DMP)'!$B$17:$V$400,17,FALSE)="","",VLOOKUP(AI24,'Acompanhamento (DMP)'!$B$17:$V$400,17,FALSE)),"")</f>
        <v/>
      </c>
      <c r="BD24" s="88" t="str">
        <f>IFERROR(IF(VLOOKUP(AI24,'Acompanhamento (DMP)'!$B$17:$V$400,18,FALSE)="","",VLOOKUP(AI24,'Acompanhamento (DMP)'!$B$17:$V$400,18,FALSE)),"")</f>
        <v/>
      </c>
      <c r="BE24" s="88" t="str">
        <f>IFERROR(IF(VLOOKUP(AI24,'Acompanhamento (DMP)'!$B$17:$V$400,19,FALSE)="","",VLOOKUP(AI24,'Acompanhamento (DMP)'!$B$17:$V$400,19,FALSE)),"")</f>
        <v/>
      </c>
      <c r="BF24" s="88" t="str">
        <f>IFERROR(IF(VLOOKUP(AI24,'Acompanhamento (DMP)'!$B$17:$V$400,20,FALSE)="","",VLOOKUP(AI24,'Acompanhamento (DMP)'!$B$17:$V$400,20,FALSE)),"")</f>
        <v/>
      </c>
      <c r="BG24" s="88" t="str">
        <f>IFERROR(IF(VLOOKUP(AI24,'Acompanhamento (DMP)'!$B$17:$V$400,21,FALSE)="","",VLOOKUP(AI24,'Acompanhamento (DMP)'!$B$17:$V$400,21,FALSE)),"")</f>
        <v/>
      </c>
      <c r="BH24" s="239" t="str">
        <f t="shared" si="0"/>
        <v/>
      </c>
    </row>
    <row r="25" spans="1:60" ht="15.75" customHeight="1" x14ac:dyDescent="0.25">
      <c r="A25" s="2" t="s">
        <v>1896</v>
      </c>
      <c r="B25" s="2" t="s">
        <v>1543</v>
      </c>
      <c r="F25" s="2" t="s">
        <v>1897</v>
      </c>
      <c r="G25" s="2" t="s">
        <v>1898</v>
      </c>
      <c r="AA25" s="42" t="s">
        <v>1782</v>
      </c>
      <c r="AC25" t="str">
        <v>200.3.62.31</v>
      </c>
      <c r="AD25" s="251">
        <v>52</v>
      </c>
      <c r="AE25" t="s">
        <v>114</v>
      </c>
      <c r="AI25" t="str">
        <f>IF('PCA Licitação, Dispensa e Inex.'!B29="","",'PCA Licitação, Dispensa e Inex.'!B29)</f>
        <v>200.3.62.31</v>
      </c>
      <c r="AJ25" t="str">
        <f>IF('PCA Licitação, Dispensa e Inex.'!C29="","",'PCA Licitação, Dispensa e Inex.'!C29)</f>
        <v>DEA</v>
      </c>
      <c r="AK25" t="str">
        <f>IF('PCA Licitação, Dispensa e Inex.'!D29="","",'PCA Licitação, Dispensa e Inex.'!D29)</f>
        <v>Serviço continuado de manutenção preventiva e corretivano sistema de climatização do Fórum de Família da Comarca de Balneário Camboriú</v>
      </c>
      <c r="AL25" t="str">
        <f>IF('PCA Licitação, Dispensa e Inex.'!H29="","",'PCA Licitação, Dispensa e Inex.'!H29)</f>
        <v xml:space="preserve"> PREGÃO </v>
      </c>
      <c r="AM25" t="str">
        <f>IF('PCA Licitação, Dispensa e Inex.'!K29="","",'PCA Licitação, Dispensa e Inex.'!K29)</f>
        <v>não</v>
      </c>
      <c r="AN25" t="str">
        <f>IF('PCA Licitação, Dispensa e Inex.'!L29="","",'PCA Licitação, Dispensa e Inex.'!L29)</f>
        <v>não</v>
      </c>
      <c r="AO25" t="str">
        <f>IF('PCA Licitação, Dispensa e Inex.'!M29="","",'PCA Licitação, Dispensa e Inex.'!M29)</f>
        <v>sim</v>
      </c>
      <c r="AP25" t="str">
        <f>IF('PCA Licitação, Dispensa e Inex.'!N29="","",'PCA Licitação, Dispensa e Inex.'!N29)</f>
        <v>alto</v>
      </c>
      <c r="AQ25" s="88">
        <f>IF('PCA Licitação, Dispensa e Inex.'!O29="","",'PCA Licitação, Dispensa e Inex.'!O29)</f>
        <v>45932</v>
      </c>
      <c r="AR25" s="88">
        <f>IF('PCA Licitação, Dispensa e Inex.'!P29="","",'PCA Licitação, Dispensa e Inex.'!P29)</f>
        <v>46052</v>
      </c>
      <c r="AS25" s="88">
        <f>IF('PCA Licitação, Dispensa e Inex.'!Q29="","",'PCA Licitação, Dispensa e Inex.'!Q29)</f>
        <v>46067</v>
      </c>
      <c r="AT25" s="88">
        <f>IF('PCA Licitação, Dispensa e Inex.'!R29="","",'PCA Licitação, Dispensa e Inex.'!R29)</f>
        <v>46072</v>
      </c>
      <c r="AU25" s="88">
        <f>IF('PCA Licitação, Dispensa e Inex.'!S29="","",'PCA Licitação, Dispensa e Inex.'!S29)</f>
        <v>46162</v>
      </c>
      <c r="AV25" s="88" t="str">
        <f>IFERROR(VLOOKUP(AI25,'Acompanhamento (DMP)'!$B$17:$L$400,10,FALSE),"")</f>
        <v>Luciano</v>
      </c>
      <c r="AW25" t="str">
        <f>IFERROR(IF(VLOOKUP(AI25,'Acompanhamento (DMP)'!$B$17:$V$400,11,FALSE)="","",VLOOKUP(AI25,'Acompanhamento (DMP)'!$B$17:$V$400,11,FALSE)),"")</f>
        <v/>
      </c>
      <c r="AX25" s="88" t="str">
        <f>IFERROR(VLOOKUP(AI25,'Acompanhamento (DMP)'!$B$17:$V$400,12,FALSE),"")</f>
        <v>Não se aplica</v>
      </c>
      <c r="AY25" s="88" t="str">
        <f>IFERROR(IF(VLOOKUP(AI25,'Acompanhamento (DMP)'!$B$17:$V$400,13,FALSE)="","",VLOOKUP(AI25,'Acompanhamento (DMP)'!$B$17:$V$400,13,FALSE)),"")</f>
        <v/>
      </c>
      <c r="AZ25" t="str">
        <f>IFERROR(IF(VLOOKUP(AI25,'Acompanhamento (DMP)'!$B$17:$V$400,14,FALSE)="","",VLOOKUP(AI25,'Acompanhamento (DMP)'!$B$17:$V$400,14,FALSE)),"")</f>
        <v/>
      </c>
      <c r="BA25" t="str">
        <f>IFERROR(IF(VLOOKUP(AI25,'Acompanhamento (DMP)'!$B$17:$V$400,15,FALSE)="","",VLOOKUP(AI25,'Acompanhamento (DMP)'!$B$17:$V$400,15,FALSE)),"")</f>
        <v/>
      </c>
      <c r="BB25" s="88" t="str">
        <f>IFERROR(IF(VLOOKUP(AI25,'Acompanhamento (DMP)'!$B$17:$V$400,16,FALSE)="","",VLOOKUP(AI25,'Acompanhamento (DMP)'!$B$17:$V$400,16,FALSE)),"")</f>
        <v/>
      </c>
      <c r="BC25" s="88" t="str">
        <f>IFERROR(IF(VLOOKUP(AI25,'Acompanhamento (DMP)'!$B$17:$V$400,17,FALSE)="","",VLOOKUP(AI25,'Acompanhamento (DMP)'!$B$17:$V$400,17,FALSE)),"")</f>
        <v/>
      </c>
      <c r="BD25" s="88" t="str">
        <f>IFERROR(IF(VLOOKUP(AI25,'Acompanhamento (DMP)'!$B$17:$V$400,18,FALSE)="","",VLOOKUP(AI25,'Acompanhamento (DMP)'!$B$17:$V$400,18,FALSE)),"")</f>
        <v/>
      </c>
      <c r="BE25" s="88" t="str">
        <f>IFERROR(IF(VLOOKUP(AI25,'Acompanhamento (DMP)'!$B$17:$V$400,19,FALSE)="","",VLOOKUP(AI25,'Acompanhamento (DMP)'!$B$17:$V$400,19,FALSE)),"")</f>
        <v/>
      </c>
      <c r="BF25" s="88" t="str">
        <f>IFERROR(IF(VLOOKUP(AI25,'Acompanhamento (DMP)'!$B$17:$V$400,20,FALSE)="","",VLOOKUP(AI25,'Acompanhamento (DMP)'!$B$17:$V$400,20,FALSE)),"")</f>
        <v/>
      </c>
      <c r="BG25" s="88" t="str">
        <f>IFERROR(IF(VLOOKUP(AI25,'Acompanhamento (DMP)'!$B$17:$V$400,21,FALSE)="","",VLOOKUP(AI25,'Acompanhamento (DMP)'!$B$17:$V$400,21,FALSE)),"")</f>
        <v/>
      </c>
      <c r="BH25" s="239" t="str">
        <f t="shared" si="0"/>
        <v/>
      </c>
    </row>
    <row r="26" spans="1:60" ht="15.75" customHeight="1" x14ac:dyDescent="0.25">
      <c r="F26" s="2" t="s">
        <v>1899</v>
      </c>
      <c r="G26" s="2" t="s">
        <v>699</v>
      </c>
      <c r="AA26" s="42" t="s">
        <v>1867</v>
      </c>
      <c r="AC26" t="str">
        <v>200.3.62.6</v>
      </c>
      <c r="AD26" s="249">
        <v>53</v>
      </c>
      <c r="AE26" t="s">
        <v>109</v>
      </c>
      <c r="AI26" t="str">
        <f>IF('PCA Licitação, Dispensa e Inex.'!B30="","",'PCA Licitação, Dispensa e Inex.'!B30)</f>
        <v>200.3.62.6</v>
      </c>
      <c r="AJ26" t="str">
        <f>IF('PCA Licitação, Dispensa e Inex.'!C30="","",'PCA Licitação, Dispensa e Inex.'!C30)</f>
        <v>DEA</v>
      </c>
      <c r="AK26" t="str">
        <f>IF('PCA Licitação, Dispensa e Inex.'!D30="","",'PCA Licitação, Dispensa e Inex.'!D30)</f>
        <v>Serviço continuado de manutenção preventiva e corretivano sistema de climatização do Fórum da Comarca de Abelardo Luz</v>
      </c>
      <c r="AL26" t="str">
        <f>IF('PCA Licitação, Dispensa e Inex.'!H30="","",'PCA Licitação, Dispensa e Inex.'!H30)</f>
        <v xml:space="preserve"> PREGÃO </v>
      </c>
      <c r="AM26" t="str">
        <f>IF('PCA Licitação, Dispensa e Inex.'!K30="","",'PCA Licitação, Dispensa e Inex.'!K30)</f>
        <v>não</v>
      </c>
      <c r="AN26" t="str">
        <f>IF('PCA Licitação, Dispensa e Inex.'!L30="","",'PCA Licitação, Dispensa e Inex.'!L30)</f>
        <v>não</v>
      </c>
      <c r="AO26" t="str">
        <f>IF('PCA Licitação, Dispensa e Inex.'!M30="","",'PCA Licitação, Dispensa e Inex.'!M30)</f>
        <v>sim</v>
      </c>
      <c r="AP26" t="str">
        <f>IF('PCA Licitação, Dispensa e Inex.'!N30="","",'PCA Licitação, Dispensa e Inex.'!N30)</f>
        <v>alto</v>
      </c>
      <c r="AQ26" s="88">
        <f>IF('PCA Licitação, Dispensa e Inex.'!O30="","",'PCA Licitação, Dispensa e Inex.'!O30)</f>
        <v>46052</v>
      </c>
      <c r="AR26" s="88">
        <f>IF('PCA Licitação, Dispensa e Inex.'!P30="","",'PCA Licitação, Dispensa e Inex.'!P30)</f>
        <v>46172</v>
      </c>
      <c r="AS26" s="88">
        <f>IF('PCA Licitação, Dispensa e Inex.'!Q30="","",'PCA Licitação, Dispensa e Inex.'!Q30)</f>
        <v>46187</v>
      </c>
      <c r="AT26" s="88">
        <f>IF('PCA Licitação, Dispensa e Inex.'!R30="","",'PCA Licitação, Dispensa e Inex.'!R30)</f>
        <v>46192</v>
      </c>
      <c r="AU26" s="88">
        <f>IF('PCA Licitação, Dispensa e Inex.'!S30="","",'PCA Licitação, Dispensa e Inex.'!S30)</f>
        <v>46282</v>
      </c>
      <c r="AV26" s="88" t="str">
        <f>IFERROR(VLOOKUP(AI26,'Acompanhamento (DMP)'!$B$17:$L$400,10,FALSE),"")</f>
        <v>Vanessa Borges</v>
      </c>
      <c r="AW26" t="str">
        <f>IFERROR(IF(VLOOKUP(AI26,'Acompanhamento (DMP)'!$B$17:$V$400,11,FALSE)="","",VLOOKUP(AI26,'Acompanhamento (DMP)'!$B$17:$V$400,11,FALSE)),"")</f>
        <v/>
      </c>
      <c r="AX26" s="88" t="str">
        <f>IFERROR(VLOOKUP(AI26,'Acompanhamento (DMP)'!$B$17:$V$400,12,FALSE),"")</f>
        <v>Não se aplica</v>
      </c>
      <c r="AY26" s="88" t="str">
        <f>IFERROR(IF(VLOOKUP(AI26,'Acompanhamento (DMP)'!$B$17:$V$400,13,FALSE)="","",VLOOKUP(AI26,'Acompanhamento (DMP)'!$B$17:$V$400,13,FALSE)),"")</f>
        <v/>
      </c>
      <c r="AZ26" t="str">
        <f>IFERROR(IF(VLOOKUP(AI26,'Acompanhamento (DMP)'!$B$17:$V$400,14,FALSE)="","",VLOOKUP(AI26,'Acompanhamento (DMP)'!$B$17:$V$400,14,FALSE)),"")</f>
        <v/>
      </c>
      <c r="BA26" t="str">
        <f>IFERROR(IF(VLOOKUP(AI26,'Acompanhamento (DMP)'!$B$17:$V$400,15,FALSE)="","",VLOOKUP(AI26,'Acompanhamento (DMP)'!$B$17:$V$400,15,FALSE)),"")</f>
        <v/>
      </c>
      <c r="BB26" s="88" t="str">
        <f>IFERROR(IF(VLOOKUP(AI26,'Acompanhamento (DMP)'!$B$17:$V$400,16,FALSE)="","",VLOOKUP(AI26,'Acompanhamento (DMP)'!$B$17:$V$400,16,FALSE)),"")</f>
        <v/>
      </c>
      <c r="BC26" s="88" t="str">
        <f>IFERROR(IF(VLOOKUP(AI26,'Acompanhamento (DMP)'!$B$17:$V$400,17,FALSE)="","",VLOOKUP(AI26,'Acompanhamento (DMP)'!$B$17:$V$400,17,FALSE)),"")</f>
        <v/>
      </c>
      <c r="BD26" s="88" t="str">
        <f>IFERROR(IF(VLOOKUP(AI26,'Acompanhamento (DMP)'!$B$17:$V$400,18,FALSE)="","",VLOOKUP(AI26,'Acompanhamento (DMP)'!$B$17:$V$400,18,FALSE)),"")</f>
        <v/>
      </c>
      <c r="BE26" s="88" t="str">
        <f>IFERROR(IF(VLOOKUP(AI26,'Acompanhamento (DMP)'!$B$17:$V$400,19,FALSE)="","",VLOOKUP(AI26,'Acompanhamento (DMP)'!$B$17:$V$400,19,FALSE)),"")</f>
        <v/>
      </c>
      <c r="BF26" s="88" t="str">
        <f>IFERROR(IF(VLOOKUP(AI26,'Acompanhamento (DMP)'!$B$17:$V$400,20,FALSE)="","",VLOOKUP(AI26,'Acompanhamento (DMP)'!$B$17:$V$400,20,FALSE)),"")</f>
        <v/>
      </c>
      <c r="BG26" s="88" t="str">
        <f>IFERROR(IF(VLOOKUP(AI26,'Acompanhamento (DMP)'!$B$17:$V$400,21,FALSE)="","",VLOOKUP(AI26,'Acompanhamento (DMP)'!$B$17:$V$400,21,FALSE)),"")</f>
        <v/>
      </c>
      <c r="BH26" s="239" t="str">
        <f t="shared" si="0"/>
        <v/>
      </c>
    </row>
    <row r="27" spans="1:60" ht="15.75" customHeight="1" x14ac:dyDescent="0.25">
      <c r="F27" s="2" t="s">
        <v>1900</v>
      </c>
      <c r="G27" s="2" t="s">
        <v>774</v>
      </c>
      <c r="AA27" s="42" t="s">
        <v>1780</v>
      </c>
      <c r="AC27" t="str">
        <v>200.3.62.7</v>
      </c>
      <c r="AD27" s="250">
        <v>54</v>
      </c>
      <c r="AE27" t="s">
        <v>123</v>
      </c>
      <c r="AI27" t="str">
        <f>IF('PCA Licitação, Dispensa e Inex.'!B31="","",'PCA Licitação, Dispensa e Inex.'!B31)</f>
        <v>200.3.62.7</v>
      </c>
      <c r="AJ27" t="str">
        <f>IF('PCA Licitação, Dispensa e Inex.'!C31="","",'PCA Licitação, Dispensa e Inex.'!C31)</f>
        <v>DEA</v>
      </c>
      <c r="AK27" t="str">
        <f>IF('PCA Licitação, Dispensa e Inex.'!D31="","",'PCA Licitação, Dispensa e Inex.'!D31)</f>
        <v>Serviço continuado de manutenção preventiva e corretivano sistema de climatização do Fórum da Comarca de Araquari</v>
      </c>
      <c r="AL27" t="str">
        <f>IF('PCA Licitação, Dispensa e Inex.'!H31="","",'PCA Licitação, Dispensa e Inex.'!H31)</f>
        <v xml:space="preserve"> PREGÃO </v>
      </c>
      <c r="AM27" t="str">
        <f>IF('PCA Licitação, Dispensa e Inex.'!K31="","",'PCA Licitação, Dispensa e Inex.'!K31)</f>
        <v>não</v>
      </c>
      <c r="AN27" t="str">
        <f>IF('PCA Licitação, Dispensa e Inex.'!L31="","",'PCA Licitação, Dispensa e Inex.'!L31)</f>
        <v>não</v>
      </c>
      <c r="AO27" t="str">
        <f>IF('PCA Licitação, Dispensa e Inex.'!M31="","",'PCA Licitação, Dispensa e Inex.'!M31)</f>
        <v>sim</v>
      </c>
      <c r="AP27" t="str">
        <f>IF('PCA Licitação, Dispensa e Inex.'!N31="","",'PCA Licitação, Dispensa e Inex.'!N31)</f>
        <v>alto</v>
      </c>
      <c r="AQ27" s="88">
        <f>IF('PCA Licitação, Dispensa e Inex.'!O31="","",'PCA Licitação, Dispensa e Inex.'!O31)</f>
        <v>45932</v>
      </c>
      <c r="AR27" s="88">
        <f>IF('PCA Licitação, Dispensa e Inex.'!P31="","",'PCA Licitação, Dispensa e Inex.'!P31)</f>
        <v>46052</v>
      </c>
      <c r="AS27" s="88">
        <f>IF('PCA Licitação, Dispensa e Inex.'!Q31="","",'PCA Licitação, Dispensa e Inex.'!Q31)</f>
        <v>46067</v>
      </c>
      <c r="AT27" s="88">
        <f>IF('PCA Licitação, Dispensa e Inex.'!R31="","",'PCA Licitação, Dispensa e Inex.'!R31)</f>
        <v>46072</v>
      </c>
      <c r="AU27" s="88">
        <f>IF('PCA Licitação, Dispensa e Inex.'!S31="","",'PCA Licitação, Dispensa e Inex.'!S31)</f>
        <v>46162</v>
      </c>
      <c r="AV27" s="88" t="str">
        <f>IFERROR(VLOOKUP(AI27,'Acompanhamento (DMP)'!$B$17:$L$400,10,FALSE),"")</f>
        <v>Fabiana</v>
      </c>
      <c r="AW27" t="str">
        <f>IFERROR(IF(VLOOKUP(AI27,'Acompanhamento (DMP)'!$B$17:$V$400,11,FALSE)="","",VLOOKUP(AI27,'Acompanhamento (DMP)'!$B$17:$V$400,11,FALSE)),"")</f>
        <v/>
      </c>
      <c r="AX27" s="88" t="str">
        <f>IFERROR(VLOOKUP(AI27,'Acompanhamento (DMP)'!$B$17:$V$400,12,FALSE),"")</f>
        <v>Não se aplica</v>
      </c>
      <c r="AY27" s="88" t="str">
        <f>IFERROR(IF(VLOOKUP(AI27,'Acompanhamento (DMP)'!$B$17:$V$400,13,FALSE)="","",VLOOKUP(AI27,'Acompanhamento (DMP)'!$B$17:$V$400,13,FALSE)),"")</f>
        <v/>
      </c>
      <c r="AZ27" t="str">
        <f>IFERROR(IF(VLOOKUP(AI27,'Acompanhamento (DMP)'!$B$17:$V$400,14,FALSE)="","",VLOOKUP(AI27,'Acompanhamento (DMP)'!$B$17:$V$400,14,FALSE)),"")</f>
        <v/>
      </c>
      <c r="BA27" t="str">
        <f>IFERROR(IF(VLOOKUP(AI27,'Acompanhamento (DMP)'!$B$17:$V$400,15,FALSE)="","",VLOOKUP(AI27,'Acompanhamento (DMP)'!$B$17:$V$400,15,FALSE)),"")</f>
        <v/>
      </c>
      <c r="BB27" s="88" t="str">
        <f>IFERROR(IF(VLOOKUP(AI27,'Acompanhamento (DMP)'!$B$17:$V$400,16,FALSE)="","",VLOOKUP(AI27,'Acompanhamento (DMP)'!$B$17:$V$400,16,FALSE)),"")</f>
        <v/>
      </c>
      <c r="BC27" s="88" t="str">
        <f>IFERROR(IF(VLOOKUP(AI27,'Acompanhamento (DMP)'!$B$17:$V$400,17,FALSE)="","",VLOOKUP(AI27,'Acompanhamento (DMP)'!$B$17:$V$400,17,FALSE)),"")</f>
        <v/>
      </c>
      <c r="BD27" s="88" t="str">
        <f>IFERROR(IF(VLOOKUP(AI27,'Acompanhamento (DMP)'!$B$17:$V$400,18,FALSE)="","",VLOOKUP(AI27,'Acompanhamento (DMP)'!$B$17:$V$400,18,FALSE)),"")</f>
        <v/>
      </c>
      <c r="BE27" s="88" t="str">
        <f>IFERROR(IF(VLOOKUP(AI27,'Acompanhamento (DMP)'!$B$17:$V$400,19,FALSE)="","",VLOOKUP(AI27,'Acompanhamento (DMP)'!$B$17:$V$400,19,FALSE)),"")</f>
        <v/>
      </c>
      <c r="BF27" s="88" t="str">
        <f>IFERROR(IF(VLOOKUP(AI27,'Acompanhamento (DMP)'!$B$17:$V$400,20,FALSE)="","",VLOOKUP(AI27,'Acompanhamento (DMP)'!$B$17:$V$400,20,FALSE)),"")</f>
        <v/>
      </c>
      <c r="BG27" s="88" t="str">
        <f>IFERROR(IF(VLOOKUP(AI27,'Acompanhamento (DMP)'!$B$17:$V$400,21,FALSE)="","",VLOOKUP(AI27,'Acompanhamento (DMP)'!$B$17:$V$400,21,FALSE)),"")</f>
        <v/>
      </c>
      <c r="BH27" s="239" t="str">
        <f t="shared" si="0"/>
        <v/>
      </c>
    </row>
    <row r="28" spans="1:60" ht="15.75" customHeight="1" x14ac:dyDescent="0.25">
      <c r="F28" s="2" t="s">
        <v>1901</v>
      </c>
      <c r="G28" s="2" t="s">
        <v>790</v>
      </c>
      <c r="AA28" s="42" t="s">
        <v>1788</v>
      </c>
      <c r="AC28" t="str">
        <v>200.3.62.74</v>
      </c>
      <c r="AD28" s="249">
        <v>55</v>
      </c>
      <c r="AE28" t="s">
        <v>71</v>
      </c>
      <c r="AI28" t="str">
        <f>IF('PCA Licitação, Dispensa e Inex.'!B32="","",'PCA Licitação, Dispensa e Inex.'!B32)</f>
        <v>200.3.62.74</v>
      </c>
      <c r="AJ28" t="str">
        <f>IF('PCA Licitação, Dispensa e Inex.'!C32="","",'PCA Licitação, Dispensa e Inex.'!C32)</f>
        <v>DEA</v>
      </c>
      <c r="AK28" t="str">
        <f>IF('PCA Licitação, Dispensa e Inex.'!D32="","",'PCA Licitação, Dispensa e Inex.'!D32)</f>
        <v>Instalação de um novo sistema de ar condicionado para a torre 2 do TJSC</v>
      </c>
      <c r="AL28" t="str">
        <f>IF('PCA Licitação, Dispensa e Inex.'!H32="","",'PCA Licitação, Dispensa e Inex.'!H32)</f>
        <v>Concorrência</v>
      </c>
      <c r="AM28" t="str">
        <f>IF('PCA Licitação, Dispensa e Inex.'!K32="","",'PCA Licitação, Dispensa e Inex.'!K32)</f>
        <v>Não</v>
      </c>
      <c r="AN28" t="str">
        <f>IF('PCA Licitação, Dispensa e Inex.'!L32="","",'PCA Licitação, Dispensa e Inex.'!L32)</f>
        <v>Não</v>
      </c>
      <c r="AO28" t="str">
        <f>IF('PCA Licitação, Dispensa e Inex.'!M32="","",'PCA Licitação, Dispensa e Inex.'!M32)</f>
        <v>Sim</v>
      </c>
      <c r="AP28" t="str">
        <f>IF('PCA Licitação, Dispensa e Inex.'!N32="","",'PCA Licitação, Dispensa e Inex.'!N32)</f>
        <v>Alto</v>
      </c>
      <c r="AQ28" s="88">
        <f>IF('PCA Licitação, Dispensa e Inex.'!O32="","",'PCA Licitação, Dispensa e Inex.'!O32)</f>
        <v>46037</v>
      </c>
      <c r="AR28" s="88">
        <f>IF('PCA Licitação, Dispensa e Inex.'!P32="","",'PCA Licitação, Dispensa e Inex.'!P32)</f>
        <v>46054</v>
      </c>
      <c r="AS28" s="88">
        <f>IF('PCA Licitação, Dispensa e Inex.'!Q32="","",'PCA Licitação, Dispensa e Inex.'!Q32)</f>
        <v>46059</v>
      </c>
      <c r="AT28" s="88">
        <f>IF('PCA Licitação, Dispensa e Inex.'!R32="","",'PCA Licitação, Dispensa e Inex.'!R32)</f>
        <v>46068</v>
      </c>
      <c r="AU28" s="88">
        <f>IF('PCA Licitação, Dispensa e Inex.'!S32="","",'PCA Licitação, Dispensa e Inex.'!S32)</f>
        <v>46249</v>
      </c>
      <c r="AV28" s="88" t="str">
        <f>IFERROR(VLOOKUP(AI28,'Acompanhamento (DMP)'!$B$17:$L$400,10,FALSE),"")</f>
        <v>Comissão</v>
      </c>
      <c r="AW28" t="str">
        <f>IFERROR(IF(VLOOKUP(AI28,'Acompanhamento (DMP)'!$B$17:$V$400,11,FALSE)="","",VLOOKUP(AI28,'Acompanhamento (DMP)'!$B$17:$V$400,11,FALSE)),"")</f>
        <v/>
      </c>
      <c r="AX28" s="88" t="str">
        <f>IFERROR(VLOOKUP(AI28,'Acompanhamento (DMP)'!$B$17:$V$400,12,FALSE),"")</f>
        <v>Não se aplica</v>
      </c>
      <c r="AY28" s="88" t="str">
        <f>IFERROR(IF(VLOOKUP(AI28,'Acompanhamento (DMP)'!$B$17:$V$400,13,FALSE)="","",VLOOKUP(AI28,'Acompanhamento (DMP)'!$B$17:$V$400,13,FALSE)),"")</f>
        <v/>
      </c>
      <c r="AZ28" t="str">
        <f>IFERROR(IF(VLOOKUP(AI28,'Acompanhamento (DMP)'!$B$17:$V$400,14,FALSE)="","",VLOOKUP(AI28,'Acompanhamento (DMP)'!$B$17:$V$400,14,FALSE)),"")</f>
        <v/>
      </c>
      <c r="BA28" t="str">
        <f>IFERROR(IF(VLOOKUP(AI28,'Acompanhamento (DMP)'!$B$17:$V$400,15,FALSE)="","",VLOOKUP(AI28,'Acompanhamento (DMP)'!$B$17:$V$400,15,FALSE)),"")</f>
        <v/>
      </c>
      <c r="BB28" s="88" t="str">
        <f>IFERROR(IF(VLOOKUP(AI28,'Acompanhamento (DMP)'!$B$17:$V$400,16,FALSE)="","",VLOOKUP(AI28,'Acompanhamento (DMP)'!$B$17:$V$400,16,FALSE)),"")</f>
        <v/>
      </c>
      <c r="BC28" s="88" t="str">
        <f>IFERROR(IF(VLOOKUP(AI28,'Acompanhamento (DMP)'!$B$17:$V$400,17,FALSE)="","",VLOOKUP(AI28,'Acompanhamento (DMP)'!$B$17:$V$400,17,FALSE)),"")</f>
        <v/>
      </c>
      <c r="BD28" s="88" t="str">
        <f>IFERROR(IF(VLOOKUP(AI28,'Acompanhamento (DMP)'!$B$17:$V$400,18,FALSE)="","",VLOOKUP(AI28,'Acompanhamento (DMP)'!$B$17:$V$400,18,FALSE)),"")</f>
        <v/>
      </c>
      <c r="BE28" s="88" t="str">
        <f>IFERROR(IF(VLOOKUP(AI28,'Acompanhamento (DMP)'!$B$17:$V$400,19,FALSE)="","",VLOOKUP(AI28,'Acompanhamento (DMP)'!$B$17:$V$400,19,FALSE)),"")</f>
        <v/>
      </c>
      <c r="BF28" s="88" t="str">
        <f>IFERROR(IF(VLOOKUP(AI28,'Acompanhamento (DMP)'!$B$17:$V$400,20,FALSE)="","",VLOOKUP(AI28,'Acompanhamento (DMP)'!$B$17:$V$400,20,FALSE)),"")</f>
        <v/>
      </c>
      <c r="BG28" s="88" t="str">
        <f>IFERROR(IF(VLOOKUP(AI28,'Acompanhamento (DMP)'!$B$17:$V$400,21,FALSE)="","",VLOOKUP(AI28,'Acompanhamento (DMP)'!$B$17:$V$400,21,FALSE)),"")</f>
        <v/>
      </c>
      <c r="BH28" s="239" t="str">
        <f t="shared" si="0"/>
        <v/>
      </c>
    </row>
    <row r="29" spans="1:60" ht="15.75" customHeight="1" x14ac:dyDescent="0.25">
      <c r="F29" s="2" t="s">
        <v>1902</v>
      </c>
      <c r="G29" s="2" t="s">
        <v>792</v>
      </c>
      <c r="AA29" s="42" t="s">
        <v>1874</v>
      </c>
      <c r="AC29" t="str">
        <v>200.3.62.9</v>
      </c>
      <c r="AD29" s="250">
        <v>56</v>
      </c>
      <c r="AE29" t="s">
        <v>90</v>
      </c>
      <c r="AI29" t="str">
        <f>IF('PCA Licitação, Dispensa e Inex.'!B33="","",'PCA Licitação, Dispensa e Inex.'!B33)</f>
        <v>200.3.62.9</v>
      </c>
      <c r="AJ29" t="str">
        <f>IF('PCA Licitação, Dispensa e Inex.'!C33="","",'PCA Licitação, Dispensa e Inex.'!C33)</f>
        <v>DEA</v>
      </c>
      <c r="AK29" t="str">
        <f>IF('PCA Licitação, Dispensa e Inex.'!D33="","",'PCA Licitação, Dispensa e Inex.'!D33)</f>
        <v>Serviço continuado de manutenção preventiva e corretivano sistema de climatização do Fórum da Comarca de Campo Erê</v>
      </c>
      <c r="AL29" t="str">
        <f>IF('PCA Licitação, Dispensa e Inex.'!H33="","",'PCA Licitação, Dispensa e Inex.'!H33)</f>
        <v xml:space="preserve"> PREGÃO </v>
      </c>
      <c r="AM29" t="str">
        <f>IF('PCA Licitação, Dispensa e Inex.'!K33="","",'PCA Licitação, Dispensa e Inex.'!K33)</f>
        <v>não</v>
      </c>
      <c r="AN29" t="str">
        <f>IF('PCA Licitação, Dispensa e Inex.'!L33="","",'PCA Licitação, Dispensa e Inex.'!L33)</f>
        <v>não</v>
      </c>
      <c r="AO29" t="str">
        <f>IF('PCA Licitação, Dispensa e Inex.'!M33="","",'PCA Licitação, Dispensa e Inex.'!M33)</f>
        <v>sim</v>
      </c>
      <c r="AP29" t="str">
        <f>IF('PCA Licitação, Dispensa e Inex.'!N33="","",'PCA Licitação, Dispensa e Inex.'!N33)</f>
        <v>alto</v>
      </c>
      <c r="AQ29" s="88">
        <f>IF('PCA Licitação, Dispensa e Inex.'!O33="","",'PCA Licitação, Dispensa e Inex.'!O33)</f>
        <v>45953</v>
      </c>
      <c r="AR29" s="88">
        <f>IF('PCA Licitação, Dispensa e Inex.'!P33="","",'PCA Licitação, Dispensa e Inex.'!P33)</f>
        <v>46073</v>
      </c>
      <c r="AS29" s="88">
        <f>IF('PCA Licitação, Dispensa e Inex.'!Q33="","",'PCA Licitação, Dispensa e Inex.'!Q33)</f>
        <v>46088</v>
      </c>
      <c r="AT29" s="88">
        <f>IF('PCA Licitação, Dispensa e Inex.'!R33="","",'PCA Licitação, Dispensa e Inex.'!R33)</f>
        <v>46093</v>
      </c>
      <c r="AU29" s="88">
        <f>IF('PCA Licitação, Dispensa e Inex.'!S33="","",'PCA Licitação, Dispensa e Inex.'!S33)</f>
        <v>46183</v>
      </c>
      <c r="AV29" s="88" t="str">
        <f>IFERROR(VLOOKUP(AI29,'Acompanhamento (DMP)'!$B$17:$L$400,10,FALSE),"")</f>
        <v>Anna</v>
      </c>
      <c r="AW29" t="str">
        <f>IFERROR(IF(VLOOKUP(AI29,'Acompanhamento (DMP)'!$B$17:$V$400,11,FALSE)="","",VLOOKUP(AI29,'Acompanhamento (DMP)'!$B$17:$V$400,11,FALSE)),"")</f>
        <v/>
      </c>
      <c r="AX29" s="88" t="str">
        <f>IFERROR(VLOOKUP(AI29,'Acompanhamento (DMP)'!$B$17:$V$400,12,FALSE),"")</f>
        <v>Não se aplica</v>
      </c>
      <c r="AY29" s="88" t="str">
        <f>IFERROR(IF(VLOOKUP(AI29,'Acompanhamento (DMP)'!$B$17:$V$400,13,FALSE)="","",VLOOKUP(AI29,'Acompanhamento (DMP)'!$B$17:$V$400,13,FALSE)),"")</f>
        <v/>
      </c>
      <c r="AZ29" t="str">
        <f>IFERROR(IF(VLOOKUP(AI29,'Acompanhamento (DMP)'!$B$17:$V$400,14,FALSE)="","",VLOOKUP(AI29,'Acompanhamento (DMP)'!$B$17:$V$400,14,FALSE)),"")</f>
        <v/>
      </c>
      <c r="BA29" t="str">
        <f>IFERROR(IF(VLOOKUP(AI29,'Acompanhamento (DMP)'!$B$17:$V$400,15,FALSE)="","",VLOOKUP(AI29,'Acompanhamento (DMP)'!$B$17:$V$400,15,FALSE)),"")</f>
        <v/>
      </c>
      <c r="BB29" s="88" t="str">
        <f>IFERROR(IF(VLOOKUP(AI29,'Acompanhamento (DMP)'!$B$17:$V$400,16,FALSE)="","",VLOOKUP(AI29,'Acompanhamento (DMP)'!$B$17:$V$400,16,FALSE)),"")</f>
        <v/>
      </c>
      <c r="BC29" s="88" t="str">
        <f>IFERROR(IF(VLOOKUP(AI29,'Acompanhamento (DMP)'!$B$17:$V$400,17,FALSE)="","",VLOOKUP(AI29,'Acompanhamento (DMP)'!$B$17:$V$400,17,FALSE)),"")</f>
        <v/>
      </c>
      <c r="BD29" s="88" t="str">
        <f>IFERROR(IF(VLOOKUP(AI29,'Acompanhamento (DMP)'!$B$17:$V$400,18,FALSE)="","",VLOOKUP(AI29,'Acompanhamento (DMP)'!$B$17:$V$400,18,FALSE)),"")</f>
        <v/>
      </c>
      <c r="BE29" s="88" t="str">
        <f>IFERROR(IF(VLOOKUP(AI29,'Acompanhamento (DMP)'!$B$17:$V$400,19,FALSE)="","",VLOOKUP(AI29,'Acompanhamento (DMP)'!$B$17:$V$400,19,FALSE)),"")</f>
        <v/>
      </c>
      <c r="BF29" s="88" t="str">
        <f>IFERROR(IF(VLOOKUP(AI29,'Acompanhamento (DMP)'!$B$17:$V$400,20,FALSE)="","",VLOOKUP(AI29,'Acompanhamento (DMP)'!$B$17:$V$400,20,FALSE)),"")</f>
        <v/>
      </c>
      <c r="BG29" s="88" t="str">
        <f>IFERROR(IF(VLOOKUP(AI29,'Acompanhamento (DMP)'!$B$17:$V$400,21,FALSE)="","",VLOOKUP(AI29,'Acompanhamento (DMP)'!$B$17:$V$400,21,FALSE)),"")</f>
        <v/>
      </c>
      <c r="BH29" s="239" t="str">
        <f t="shared" si="0"/>
        <v/>
      </c>
    </row>
    <row r="30" spans="1:60" ht="15.75" customHeight="1" x14ac:dyDescent="0.25">
      <c r="F30" s="2" t="s">
        <v>1903</v>
      </c>
      <c r="G30" s="2" t="s">
        <v>700</v>
      </c>
      <c r="AA30" s="42" t="s">
        <v>1784</v>
      </c>
      <c r="AC30" t="str">
        <v>200.3.63.54</v>
      </c>
      <c r="AD30" s="249">
        <v>57</v>
      </c>
      <c r="AE30" t="s">
        <v>93</v>
      </c>
      <c r="AI30" t="str">
        <f>IF('PCA Licitação, Dispensa e Inex.'!B34="","",'PCA Licitação, Dispensa e Inex.'!B34)</f>
        <v>200.3.63.54</v>
      </c>
      <c r="AJ30" t="str">
        <f>IF('PCA Licitação, Dispensa e Inex.'!C34="","",'PCA Licitação, Dispensa e Inex.'!C34)</f>
        <v>DEA</v>
      </c>
      <c r="AK30" t="str">
        <f>IF('PCA Licitação, Dispensa e Inex.'!D34="","",'PCA Licitação, Dispensa e Inex.'!D34)</f>
        <v>Serviço continuado de manutenção preventiva e corretiva em Plataformas Elevatórias instaladas em edificações do Poder Judiciário do Estado de Santa Catarina</v>
      </c>
      <c r="AL30" t="str">
        <f>IF('PCA Licitação, Dispensa e Inex.'!H34="","",'PCA Licitação, Dispensa e Inex.'!H34)</f>
        <v xml:space="preserve"> PREGÃO </v>
      </c>
      <c r="AM30" t="str">
        <f>IF('PCA Licitação, Dispensa e Inex.'!K34="","",'PCA Licitação, Dispensa e Inex.'!K34)</f>
        <v>não</v>
      </c>
      <c r="AN30" t="str">
        <f>IF('PCA Licitação, Dispensa e Inex.'!L34="","",'PCA Licitação, Dispensa e Inex.'!L34)</f>
        <v>não</v>
      </c>
      <c r="AO30" t="str">
        <f>IF('PCA Licitação, Dispensa e Inex.'!M34="","",'PCA Licitação, Dispensa e Inex.'!M34)</f>
        <v>sim</v>
      </c>
      <c r="AP30" t="str">
        <f>IF('PCA Licitação, Dispensa e Inex.'!N34="","",'PCA Licitação, Dispensa e Inex.'!N34)</f>
        <v>alto</v>
      </c>
      <c r="AQ30" s="88">
        <f>IF('PCA Licitação, Dispensa e Inex.'!O34="","",'PCA Licitação, Dispensa e Inex.'!O34)</f>
        <v>46083</v>
      </c>
      <c r="AR30" s="88">
        <f>IF('PCA Licitação, Dispensa e Inex.'!P34="","",'PCA Licitação, Dispensa e Inex.'!P34)</f>
        <v>46203</v>
      </c>
      <c r="AS30" s="88">
        <f>IF('PCA Licitação, Dispensa e Inex.'!Q34="","",'PCA Licitação, Dispensa e Inex.'!Q34)</f>
        <v>46218</v>
      </c>
      <c r="AT30" s="88">
        <f>IF('PCA Licitação, Dispensa e Inex.'!R34="","",'PCA Licitação, Dispensa e Inex.'!R34)</f>
        <v>46223</v>
      </c>
      <c r="AU30" s="88">
        <f>IF('PCA Licitação, Dispensa e Inex.'!S34="","",'PCA Licitação, Dispensa e Inex.'!S34)</f>
        <v>46313</v>
      </c>
      <c r="AV30" s="88" t="str">
        <f>IFERROR(VLOOKUP(AI30,'Acompanhamento (DMP)'!$B$17:$L$400,10,FALSE),"")</f>
        <v>Monica</v>
      </c>
      <c r="AW30" t="str">
        <f>IFERROR(IF(VLOOKUP(AI30,'Acompanhamento (DMP)'!$B$17:$V$400,11,FALSE)="","",VLOOKUP(AI30,'Acompanhamento (DMP)'!$B$17:$V$400,11,FALSE)),"")</f>
        <v/>
      </c>
      <c r="AX30" s="88" t="str">
        <f>IFERROR(VLOOKUP(AI30,'Acompanhamento (DMP)'!$B$17:$V$400,12,FALSE),"")</f>
        <v>Não se aplica</v>
      </c>
      <c r="AY30" s="88" t="str">
        <f>IFERROR(IF(VLOOKUP(AI30,'Acompanhamento (DMP)'!$B$17:$V$400,13,FALSE)="","",VLOOKUP(AI30,'Acompanhamento (DMP)'!$B$17:$V$400,13,FALSE)),"")</f>
        <v/>
      </c>
      <c r="AZ30" t="str">
        <f>IFERROR(IF(VLOOKUP(AI30,'Acompanhamento (DMP)'!$B$17:$V$400,14,FALSE)="","",VLOOKUP(AI30,'Acompanhamento (DMP)'!$B$17:$V$400,14,FALSE)),"")</f>
        <v/>
      </c>
      <c r="BA30" t="str">
        <f>IFERROR(IF(VLOOKUP(AI30,'Acompanhamento (DMP)'!$B$17:$V$400,15,FALSE)="","",VLOOKUP(AI30,'Acompanhamento (DMP)'!$B$17:$V$400,15,FALSE)),"")</f>
        <v/>
      </c>
      <c r="BB30" s="88" t="str">
        <f>IFERROR(IF(VLOOKUP(AI30,'Acompanhamento (DMP)'!$B$17:$V$400,16,FALSE)="","",VLOOKUP(AI30,'Acompanhamento (DMP)'!$B$17:$V$400,16,FALSE)),"")</f>
        <v/>
      </c>
      <c r="BC30" s="88" t="str">
        <f>IFERROR(IF(VLOOKUP(AI30,'Acompanhamento (DMP)'!$B$17:$V$400,17,FALSE)="","",VLOOKUP(AI30,'Acompanhamento (DMP)'!$B$17:$V$400,17,FALSE)),"")</f>
        <v/>
      </c>
      <c r="BD30" s="88" t="str">
        <f>IFERROR(IF(VLOOKUP(AI30,'Acompanhamento (DMP)'!$B$17:$V$400,18,FALSE)="","",VLOOKUP(AI30,'Acompanhamento (DMP)'!$B$17:$V$400,18,FALSE)),"")</f>
        <v/>
      </c>
      <c r="BE30" s="88" t="str">
        <f>IFERROR(IF(VLOOKUP(AI30,'Acompanhamento (DMP)'!$B$17:$V$400,19,FALSE)="","",VLOOKUP(AI30,'Acompanhamento (DMP)'!$B$17:$V$400,19,FALSE)),"")</f>
        <v/>
      </c>
      <c r="BF30" s="88" t="str">
        <f>IFERROR(IF(VLOOKUP(AI30,'Acompanhamento (DMP)'!$B$17:$V$400,20,FALSE)="","",VLOOKUP(AI30,'Acompanhamento (DMP)'!$B$17:$V$400,20,FALSE)),"")</f>
        <v/>
      </c>
      <c r="BG30" s="88" t="str">
        <f>IFERROR(IF(VLOOKUP(AI30,'Acompanhamento (DMP)'!$B$17:$V$400,21,FALSE)="","",VLOOKUP(AI30,'Acompanhamento (DMP)'!$B$17:$V$400,21,FALSE)),"")</f>
        <v/>
      </c>
      <c r="BH30" s="239" t="str">
        <f t="shared" si="0"/>
        <v/>
      </c>
    </row>
    <row r="31" spans="1:60" ht="15.75" customHeight="1" x14ac:dyDescent="0.25">
      <c r="F31" s="2" t="s">
        <v>1904</v>
      </c>
      <c r="G31" s="2" t="s">
        <v>1905</v>
      </c>
      <c r="AA31" s="42" t="s">
        <v>1781</v>
      </c>
      <c r="AC31" t="str">
        <v>200.3.63.55</v>
      </c>
      <c r="AD31" s="251">
        <v>58</v>
      </c>
      <c r="AE31" t="s">
        <v>95</v>
      </c>
      <c r="AI31" t="str">
        <f>IF('PCA Licitação, Dispensa e Inex.'!B35="","",'PCA Licitação, Dispensa e Inex.'!B35)</f>
        <v>200.3.63.55</v>
      </c>
      <c r="AJ31" t="str">
        <f>IF('PCA Licitação, Dispensa e Inex.'!C35="","",'PCA Licitação, Dispensa e Inex.'!C35)</f>
        <v>DEA</v>
      </c>
      <c r="AK31" t="str">
        <f>IF('PCA Licitação, Dispensa e Inex.'!D35="","",'PCA Licitação, Dispensa e Inex.'!D35)</f>
        <v>Manutenção Preventiva e Corretiva nos elevadores das torres 1  e 2 e do TJSC e nos dois elevadores da unidade UPC</v>
      </c>
      <c r="AL31" t="str">
        <f>IF('PCA Licitação, Dispensa e Inex.'!H35="","",'PCA Licitação, Dispensa e Inex.'!H35)</f>
        <v>Pregão</v>
      </c>
      <c r="AM31" t="str">
        <f>IF('PCA Licitação, Dispensa e Inex.'!K35="","",'PCA Licitação, Dispensa e Inex.'!K35)</f>
        <v>Não</v>
      </c>
      <c r="AN31" t="str">
        <f>IF('PCA Licitação, Dispensa e Inex.'!L35="","",'PCA Licitação, Dispensa e Inex.'!L35)</f>
        <v>Não</v>
      </c>
      <c r="AO31" t="str">
        <f>IF('PCA Licitação, Dispensa e Inex.'!M35="","",'PCA Licitação, Dispensa e Inex.'!M35)</f>
        <v>Sim</v>
      </c>
      <c r="AP31" t="str">
        <f>IF('PCA Licitação, Dispensa e Inex.'!N35="","",'PCA Licitação, Dispensa e Inex.'!N35)</f>
        <v>Alto</v>
      </c>
      <c r="AQ31" s="88">
        <f>IF('PCA Licitação, Dispensa e Inex.'!O35="","",'PCA Licitação, Dispensa e Inex.'!O35)</f>
        <v>46037</v>
      </c>
      <c r="AR31" s="88">
        <f>IF('PCA Licitação, Dispensa e Inex.'!P35="","",'PCA Licitação, Dispensa e Inex.'!P35)</f>
        <v>46054</v>
      </c>
      <c r="AS31" s="88">
        <f>IF('PCA Licitação, Dispensa e Inex.'!Q35="","",'PCA Licitação, Dispensa e Inex.'!Q35)</f>
        <v>46059</v>
      </c>
      <c r="AT31" s="88">
        <f>IF('PCA Licitação, Dispensa e Inex.'!R35="","",'PCA Licitação, Dispensa e Inex.'!R35)</f>
        <v>46068</v>
      </c>
      <c r="AU31" s="88">
        <f>IF('PCA Licitação, Dispensa e Inex.'!S35="","",'PCA Licitação, Dispensa e Inex.'!S35)</f>
        <v>46157</v>
      </c>
      <c r="AV31" s="88" t="str">
        <f>IFERROR(VLOOKUP(AI31,'Acompanhamento (DMP)'!$B$17:$L$400,10,FALSE),"")</f>
        <v>Anna</v>
      </c>
      <c r="AW31" t="str">
        <f>IFERROR(IF(VLOOKUP(AI31,'Acompanhamento (DMP)'!$B$17:$V$400,11,FALSE)="","",VLOOKUP(AI31,'Acompanhamento (DMP)'!$B$17:$V$400,11,FALSE)),"")</f>
        <v/>
      </c>
      <c r="AX31" s="88" t="str">
        <f>IFERROR(VLOOKUP(AI31,'Acompanhamento (DMP)'!$B$17:$V$400,12,FALSE),"")</f>
        <v>Não se aplica</v>
      </c>
      <c r="AY31" s="88" t="str">
        <f>IFERROR(IF(VLOOKUP(AI31,'Acompanhamento (DMP)'!$B$17:$V$400,13,FALSE)="","",VLOOKUP(AI31,'Acompanhamento (DMP)'!$B$17:$V$400,13,FALSE)),"")</f>
        <v/>
      </c>
      <c r="AZ31" t="str">
        <f>IFERROR(IF(VLOOKUP(AI31,'Acompanhamento (DMP)'!$B$17:$V$400,14,FALSE)="","",VLOOKUP(AI31,'Acompanhamento (DMP)'!$B$17:$V$400,14,FALSE)),"")</f>
        <v/>
      </c>
      <c r="BA31" t="str">
        <f>IFERROR(IF(VLOOKUP(AI31,'Acompanhamento (DMP)'!$B$17:$V$400,15,FALSE)="","",VLOOKUP(AI31,'Acompanhamento (DMP)'!$B$17:$V$400,15,FALSE)),"")</f>
        <v/>
      </c>
      <c r="BB31" s="88" t="str">
        <f>IFERROR(IF(VLOOKUP(AI31,'Acompanhamento (DMP)'!$B$17:$V$400,16,FALSE)="","",VLOOKUP(AI31,'Acompanhamento (DMP)'!$B$17:$V$400,16,FALSE)),"")</f>
        <v/>
      </c>
      <c r="BC31" s="88" t="str">
        <f>IFERROR(IF(VLOOKUP(AI31,'Acompanhamento (DMP)'!$B$17:$V$400,17,FALSE)="","",VLOOKUP(AI31,'Acompanhamento (DMP)'!$B$17:$V$400,17,FALSE)),"")</f>
        <v/>
      </c>
      <c r="BD31" s="88" t="str">
        <f>IFERROR(IF(VLOOKUP(AI31,'Acompanhamento (DMP)'!$B$17:$V$400,18,FALSE)="","",VLOOKUP(AI31,'Acompanhamento (DMP)'!$B$17:$V$400,18,FALSE)),"")</f>
        <v/>
      </c>
      <c r="BE31" s="88" t="str">
        <f>IFERROR(IF(VLOOKUP(AI31,'Acompanhamento (DMP)'!$B$17:$V$400,19,FALSE)="","",VLOOKUP(AI31,'Acompanhamento (DMP)'!$B$17:$V$400,19,FALSE)),"")</f>
        <v/>
      </c>
      <c r="BF31" s="88" t="str">
        <f>IFERROR(IF(VLOOKUP(AI31,'Acompanhamento (DMP)'!$B$17:$V$400,20,FALSE)="","",VLOOKUP(AI31,'Acompanhamento (DMP)'!$B$17:$V$400,20,FALSE)),"")</f>
        <v/>
      </c>
      <c r="BG31" s="88" t="str">
        <f>IFERROR(IF(VLOOKUP(AI31,'Acompanhamento (DMP)'!$B$17:$V$400,21,FALSE)="","",VLOOKUP(AI31,'Acompanhamento (DMP)'!$B$17:$V$400,21,FALSE)),"")</f>
        <v/>
      </c>
      <c r="BH31" s="239" t="str">
        <f t="shared" si="0"/>
        <v/>
      </c>
    </row>
    <row r="32" spans="1:60" ht="15.75" customHeight="1" x14ac:dyDescent="0.25">
      <c r="F32" s="2" t="s">
        <v>1906</v>
      </c>
      <c r="G32" s="2" t="s">
        <v>701</v>
      </c>
      <c r="AA32" s="42" t="s">
        <v>1786</v>
      </c>
      <c r="AC32" t="str">
        <v>AJU001</v>
      </c>
      <c r="AD32" s="252">
        <v>59</v>
      </c>
      <c r="AE32" t="s">
        <v>97</v>
      </c>
      <c r="AI32" t="str">
        <f>IF('PCA Licitação, Dispensa e Inex.'!B36="","",'PCA Licitação, Dispensa e Inex.'!B36)</f>
        <v>AJU001</v>
      </c>
      <c r="AJ32" t="str">
        <f>IF('PCA Licitação, Dispensa e Inex.'!C36="","",'PCA Licitação, Dispensa e Inex.'!C36)</f>
        <v>AJU</v>
      </c>
      <c r="AK32" t="str">
        <f>IF('PCA Licitação, Dispensa e Inex.'!D36="","",'PCA Licitação, Dispensa e Inex.'!D36)</f>
        <v>Capacitação - Direção Defensiva, Evasiva e Ofensiva - Básico, Avançado e Baixa Luminosidade</v>
      </c>
      <c r="AL32" t="str">
        <f>IF('PCA Licitação, Dispensa e Inex.'!H36="","",'PCA Licitação, Dispensa e Inex.'!H36)</f>
        <v>Inexigibilidade</v>
      </c>
      <c r="AM32" t="str">
        <f>IF('PCA Licitação, Dispensa e Inex.'!K36="","",'PCA Licitação, Dispensa e Inex.'!K36)</f>
        <v>Não</v>
      </c>
      <c r="AN32" t="str">
        <f>IF('PCA Licitação, Dispensa e Inex.'!L36="","",'PCA Licitação, Dispensa e Inex.'!L36)</f>
        <v>Não</v>
      </c>
      <c r="AO32" t="str">
        <f>IF('PCA Licitação, Dispensa e Inex.'!M36="","",'PCA Licitação, Dispensa e Inex.'!M36)</f>
        <v>Não</v>
      </c>
      <c r="AP32" t="str">
        <f>IF('PCA Licitação, Dispensa e Inex.'!N36="","",'PCA Licitação, Dispensa e Inex.'!N36)</f>
        <v>Alto</v>
      </c>
      <c r="AQ32" s="88" t="str">
        <f>IF('PCA Licitação, Dispensa e Inex.'!O36="","",'PCA Licitação, Dispensa e Inex.'!O36)</f>
        <v/>
      </c>
      <c r="AR32" s="88" t="str">
        <f>IF('PCA Licitação, Dispensa e Inex.'!P36="","",'PCA Licitação, Dispensa e Inex.'!P36)</f>
        <v/>
      </c>
      <c r="AS32" s="88" t="str">
        <f>IF('PCA Licitação, Dispensa e Inex.'!Q36="","",'PCA Licitação, Dispensa e Inex.'!Q36)</f>
        <v/>
      </c>
      <c r="AT32" s="88" t="str">
        <f>IF('PCA Licitação, Dispensa e Inex.'!R36="","",'PCA Licitação, Dispensa e Inex.'!R36)</f>
        <v/>
      </c>
      <c r="AU32" s="88" t="str">
        <f>IF('PCA Licitação, Dispensa e Inex.'!S36="","",'PCA Licitação, Dispensa e Inex.'!S36)</f>
        <v/>
      </c>
      <c r="AV32" s="88" t="str">
        <f>IFERROR(VLOOKUP(AI32,'Acompanhamento (DMP)'!$B$17:$L$400,10,FALSE),"")</f>
        <v>Rogério Bernardi</v>
      </c>
      <c r="AW32" t="str">
        <f>IFERROR(IF(VLOOKUP(AI32,'Acompanhamento (DMP)'!$B$17:$V$400,11,FALSE)="","",VLOOKUP(AI32,'Acompanhamento (DMP)'!$B$17:$V$400,11,FALSE)),"")</f>
        <v/>
      </c>
      <c r="AX32" s="88" t="str">
        <f>IFERROR(VLOOKUP(AI32,'Acompanhamento (DMP)'!$B$17:$V$400,12,FALSE),"")</f>
        <v>Não se aplica</v>
      </c>
      <c r="AY32" s="88" t="str">
        <f>IFERROR(IF(VLOOKUP(AI32,'Acompanhamento (DMP)'!$B$17:$V$400,13,FALSE)="","",VLOOKUP(AI32,'Acompanhamento (DMP)'!$B$17:$V$400,13,FALSE)),"")</f>
        <v/>
      </c>
      <c r="AZ32" t="str">
        <f>IFERROR(IF(VLOOKUP(AI32,'Acompanhamento (DMP)'!$B$17:$V$400,14,FALSE)="","",VLOOKUP(AI32,'Acompanhamento (DMP)'!$B$17:$V$400,14,FALSE)),"")</f>
        <v/>
      </c>
      <c r="BA32" t="str">
        <f>IFERROR(IF(VLOOKUP(AI32,'Acompanhamento (DMP)'!$B$17:$V$400,15,FALSE)="","",VLOOKUP(AI32,'Acompanhamento (DMP)'!$B$17:$V$400,15,FALSE)),"")</f>
        <v/>
      </c>
      <c r="BB32" s="88" t="str">
        <f>IFERROR(IF(VLOOKUP(AI32,'Acompanhamento (DMP)'!$B$17:$V$400,16,FALSE)="","",VLOOKUP(AI32,'Acompanhamento (DMP)'!$B$17:$V$400,16,FALSE)),"")</f>
        <v/>
      </c>
      <c r="BC32" s="88" t="str">
        <f>IFERROR(IF(VLOOKUP(AI32,'Acompanhamento (DMP)'!$B$17:$V$400,17,FALSE)="","",VLOOKUP(AI32,'Acompanhamento (DMP)'!$B$17:$V$400,17,FALSE)),"")</f>
        <v/>
      </c>
      <c r="BD32" s="88" t="str">
        <f>IFERROR(IF(VLOOKUP(AI32,'Acompanhamento (DMP)'!$B$17:$V$400,18,FALSE)="","",VLOOKUP(AI32,'Acompanhamento (DMP)'!$B$17:$V$400,18,FALSE)),"")</f>
        <v/>
      </c>
      <c r="BE32" s="88" t="str">
        <f>IFERROR(IF(VLOOKUP(AI32,'Acompanhamento (DMP)'!$B$17:$V$400,19,FALSE)="","",VLOOKUP(AI32,'Acompanhamento (DMP)'!$B$17:$V$400,19,FALSE)),"")</f>
        <v/>
      </c>
      <c r="BF32" s="88" t="str">
        <f>IFERROR(IF(VLOOKUP(AI32,'Acompanhamento (DMP)'!$B$17:$V$400,20,FALSE)="","",VLOOKUP(AI32,'Acompanhamento (DMP)'!$B$17:$V$400,20,FALSE)),"")</f>
        <v/>
      </c>
      <c r="BG32" s="88" t="str">
        <f>IFERROR(IF(VLOOKUP(AI32,'Acompanhamento (DMP)'!$B$17:$V$400,21,FALSE)="","",VLOOKUP(AI32,'Acompanhamento (DMP)'!$B$17:$V$400,21,FALSE)),"")</f>
        <v/>
      </c>
      <c r="BH32" s="239" t="str">
        <f t="shared" si="0"/>
        <v/>
      </c>
    </row>
    <row r="33" spans="6:60" ht="15.75" customHeight="1" x14ac:dyDescent="0.25">
      <c r="F33" s="2" t="s">
        <v>1907</v>
      </c>
      <c r="G33" s="2" t="s">
        <v>1908</v>
      </c>
      <c r="AC33" t="str">
        <v>AJU002</v>
      </c>
      <c r="AD33" s="251">
        <v>60</v>
      </c>
      <c r="AE33" t="s">
        <v>99</v>
      </c>
      <c r="AI33" t="str">
        <f>IF('PCA Licitação, Dispensa e Inex.'!B37="","",'PCA Licitação, Dispensa e Inex.'!B37)</f>
        <v>AJU002</v>
      </c>
      <c r="AJ33" t="str">
        <f>IF('PCA Licitação, Dispensa e Inex.'!C37="","",'PCA Licitação, Dispensa e Inex.'!C37)</f>
        <v>AJU</v>
      </c>
      <c r="AK33" t="str">
        <f>IF('PCA Licitação, Dispensa e Inex.'!D37="","",'PCA Licitação, Dispensa e Inex.'!D37)</f>
        <v>Capacitação - Conferência Gartner Data &amp; Analytics 2026</v>
      </c>
      <c r="AL33" t="str">
        <f>IF('PCA Licitação, Dispensa e Inex.'!H37="","",'PCA Licitação, Dispensa e Inex.'!H37)</f>
        <v>Inexigibilidade</v>
      </c>
      <c r="AM33" t="str">
        <f>IF('PCA Licitação, Dispensa e Inex.'!K37="","",'PCA Licitação, Dispensa e Inex.'!K37)</f>
        <v>Não</v>
      </c>
      <c r="AN33" t="str">
        <f>IF('PCA Licitação, Dispensa e Inex.'!L37="","",'PCA Licitação, Dispensa e Inex.'!L37)</f>
        <v>Não</v>
      </c>
      <c r="AO33" t="str">
        <f>IF('PCA Licitação, Dispensa e Inex.'!M37="","",'PCA Licitação, Dispensa e Inex.'!M37)</f>
        <v>Não</v>
      </c>
      <c r="AP33" t="str">
        <f>IF('PCA Licitação, Dispensa e Inex.'!N37="","",'PCA Licitação, Dispensa e Inex.'!N37)</f>
        <v>Alto</v>
      </c>
      <c r="AQ33" s="88" t="str">
        <f>IF('PCA Licitação, Dispensa e Inex.'!O37="","",'PCA Licitação, Dispensa e Inex.'!O37)</f>
        <v/>
      </c>
      <c r="AR33" s="88" t="str">
        <f>IF('PCA Licitação, Dispensa e Inex.'!P37="","",'PCA Licitação, Dispensa e Inex.'!P37)</f>
        <v/>
      </c>
      <c r="AS33" s="88" t="str">
        <f>IF('PCA Licitação, Dispensa e Inex.'!Q37="","",'PCA Licitação, Dispensa e Inex.'!Q37)</f>
        <v/>
      </c>
      <c r="AT33" s="88" t="str">
        <f>IF('PCA Licitação, Dispensa e Inex.'!R37="","",'PCA Licitação, Dispensa e Inex.'!R37)</f>
        <v/>
      </c>
      <c r="AU33" s="88" t="str">
        <f>IF('PCA Licitação, Dispensa e Inex.'!S37="","",'PCA Licitação, Dispensa e Inex.'!S37)</f>
        <v/>
      </c>
      <c r="AV33" s="88" t="str">
        <f>IFERROR(VLOOKUP(AI33,'Acompanhamento (DMP)'!$B$17:$L$400,10,FALSE),"")</f>
        <v>Adriana</v>
      </c>
      <c r="AW33" t="str">
        <f>IFERROR(IF(VLOOKUP(AI33,'Acompanhamento (DMP)'!$B$17:$V$400,11,FALSE)="","",VLOOKUP(AI33,'Acompanhamento (DMP)'!$B$17:$V$400,11,FALSE)),"")</f>
        <v/>
      </c>
      <c r="AX33" s="88" t="str">
        <f>IFERROR(VLOOKUP(AI33,'Acompanhamento (DMP)'!$B$17:$V$400,12,FALSE),"")</f>
        <v>Não se aplica</v>
      </c>
      <c r="AY33" s="88" t="str">
        <f>IFERROR(IF(VLOOKUP(AI33,'Acompanhamento (DMP)'!$B$17:$V$400,13,FALSE)="","",VLOOKUP(AI33,'Acompanhamento (DMP)'!$B$17:$V$400,13,FALSE)),"")</f>
        <v/>
      </c>
      <c r="AZ33" t="str">
        <f>IFERROR(IF(VLOOKUP(AI33,'Acompanhamento (DMP)'!$B$17:$V$400,14,FALSE)="","",VLOOKUP(AI33,'Acompanhamento (DMP)'!$B$17:$V$400,14,FALSE)),"")</f>
        <v/>
      </c>
      <c r="BA33" t="str">
        <f>IFERROR(IF(VLOOKUP(AI33,'Acompanhamento (DMP)'!$B$17:$V$400,15,FALSE)="","",VLOOKUP(AI33,'Acompanhamento (DMP)'!$B$17:$V$400,15,FALSE)),"")</f>
        <v/>
      </c>
      <c r="BB33" s="88" t="str">
        <f>IFERROR(IF(VLOOKUP(AI33,'Acompanhamento (DMP)'!$B$17:$V$400,16,FALSE)="","",VLOOKUP(AI33,'Acompanhamento (DMP)'!$B$17:$V$400,16,FALSE)),"")</f>
        <v/>
      </c>
      <c r="BC33" s="88" t="str">
        <f>IFERROR(IF(VLOOKUP(AI33,'Acompanhamento (DMP)'!$B$17:$V$400,17,FALSE)="","",VLOOKUP(AI33,'Acompanhamento (DMP)'!$B$17:$V$400,17,FALSE)),"")</f>
        <v/>
      </c>
      <c r="BD33" s="88" t="str">
        <f>IFERROR(IF(VLOOKUP(AI33,'Acompanhamento (DMP)'!$B$17:$V$400,18,FALSE)="","",VLOOKUP(AI33,'Acompanhamento (DMP)'!$B$17:$V$400,18,FALSE)),"")</f>
        <v/>
      </c>
      <c r="BE33" s="88" t="str">
        <f>IFERROR(IF(VLOOKUP(AI33,'Acompanhamento (DMP)'!$B$17:$V$400,19,FALSE)="","",VLOOKUP(AI33,'Acompanhamento (DMP)'!$B$17:$V$400,19,FALSE)),"")</f>
        <v/>
      </c>
      <c r="BF33" s="88" t="str">
        <f>IFERROR(IF(VLOOKUP(AI33,'Acompanhamento (DMP)'!$B$17:$V$400,20,FALSE)="","",VLOOKUP(AI33,'Acompanhamento (DMP)'!$B$17:$V$400,20,FALSE)),"")</f>
        <v/>
      </c>
      <c r="BG33" s="88" t="str">
        <f>IFERROR(IF(VLOOKUP(AI33,'Acompanhamento (DMP)'!$B$17:$V$400,21,FALSE)="","",VLOOKUP(AI33,'Acompanhamento (DMP)'!$B$17:$V$400,21,FALSE)),"")</f>
        <v/>
      </c>
      <c r="BH33" s="239" t="str">
        <f t="shared" si="0"/>
        <v/>
      </c>
    </row>
    <row r="34" spans="6:60" ht="15.75" customHeight="1" x14ac:dyDescent="0.25">
      <c r="F34" s="2" t="s">
        <v>584</v>
      </c>
      <c r="G34" s="2" t="s">
        <v>702</v>
      </c>
      <c r="AC34" t="str">
        <v>AJU003</v>
      </c>
      <c r="AD34" s="252">
        <v>61</v>
      </c>
      <c r="AE34" t="s">
        <v>84</v>
      </c>
      <c r="AI34" t="str">
        <f>IF('PCA Licitação, Dispensa e Inex.'!B38="","",'PCA Licitação, Dispensa e Inex.'!B38)</f>
        <v>AJU003</v>
      </c>
      <c r="AJ34" t="str">
        <f>IF('PCA Licitação, Dispensa e Inex.'!C38="","",'PCA Licitação, Dispensa e Inex.'!C38)</f>
        <v>AJU</v>
      </c>
      <c r="AK34" t="str">
        <f>IF('PCA Licitação, Dispensa e Inex.'!D38="","",'PCA Licitação, Dispensa e Inex.'!D38)</f>
        <v>Capacitação - Especialista em Proteção Pessoal</v>
      </c>
      <c r="AL34" t="str">
        <f>IF('PCA Licitação, Dispensa e Inex.'!H38="","",'PCA Licitação, Dispensa e Inex.'!H38)</f>
        <v>Inexigibilidade</v>
      </c>
      <c r="AM34" t="str">
        <f>IF('PCA Licitação, Dispensa e Inex.'!K38="","",'PCA Licitação, Dispensa e Inex.'!K38)</f>
        <v>Não</v>
      </c>
      <c r="AN34" t="str">
        <f>IF('PCA Licitação, Dispensa e Inex.'!L38="","",'PCA Licitação, Dispensa e Inex.'!L38)</f>
        <v>Não</v>
      </c>
      <c r="AO34" t="str">
        <f>IF('PCA Licitação, Dispensa e Inex.'!M38="","",'PCA Licitação, Dispensa e Inex.'!M38)</f>
        <v>Não</v>
      </c>
      <c r="AP34" t="str">
        <f>IF('PCA Licitação, Dispensa e Inex.'!N38="","",'PCA Licitação, Dispensa e Inex.'!N38)</f>
        <v>Alto</v>
      </c>
      <c r="AQ34" s="88" t="str">
        <f>IF('PCA Licitação, Dispensa e Inex.'!O38="","",'PCA Licitação, Dispensa e Inex.'!O38)</f>
        <v/>
      </c>
      <c r="AR34" s="88" t="str">
        <f>IF('PCA Licitação, Dispensa e Inex.'!P38="","",'PCA Licitação, Dispensa e Inex.'!P38)</f>
        <v/>
      </c>
      <c r="AS34" s="88" t="str">
        <f>IF('PCA Licitação, Dispensa e Inex.'!Q38="","",'PCA Licitação, Dispensa e Inex.'!Q38)</f>
        <v/>
      </c>
      <c r="AT34" s="88" t="str">
        <f>IF('PCA Licitação, Dispensa e Inex.'!R38="","",'PCA Licitação, Dispensa e Inex.'!R38)</f>
        <v/>
      </c>
      <c r="AU34" s="88" t="str">
        <f>IF('PCA Licitação, Dispensa e Inex.'!S38="","",'PCA Licitação, Dispensa e Inex.'!S38)</f>
        <v/>
      </c>
      <c r="AV34" s="88" t="str">
        <f>IFERROR(VLOOKUP(AI34,'Acompanhamento (DMP)'!$B$17:$L$400,10,FALSE),"")</f>
        <v>Rogério Bernardi</v>
      </c>
      <c r="AW34" t="str">
        <f>IFERROR(IF(VLOOKUP(AI34,'Acompanhamento (DMP)'!$B$17:$V$400,11,FALSE)="","",VLOOKUP(AI34,'Acompanhamento (DMP)'!$B$17:$V$400,11,FALSE)),"")</f>
        <v/>
      </c>
      <c r="AX34" s="88" t="str">
        <f>IFERROR(VLOOKUP(AI34,'Acompanhamento (DMP)'!$B$17:$V$400,12,FALSE),"")</f>
        <v>Não se aplica</v>
      </c>
      <c r="AY34" s="88" t="str">
        <f>IFERROR(IF(VLOOKUP(AI34,'Acompanhamento (DMP)'!$B$17:$V$400,13,FALSE)="","",VLOOKUP(AI34,'Acompanhamento (DMP)'!$B$17:$V$400,13,FALSE)),"")</f>
        <v/>
      </c>
      <c r="AZ34" t="str">
        <f>IFERROR(IF(VLOOKUP(AI34,'Acompanhamento (DMP)'!$B$17:$V$400,14,FALSE)="","",VLOOKUP(AI34,'Acompanhamento (DMP)'!$B$17:$V$400,14,FALSE)),"")</f>
        <v/>
      </c>
      <c r="BA34" t="str">
        <f>IFERROR(IF(VLOOKUP(AI34,'Acompanhamento (DMP)'!$B$17:$V$400,15,FALSE)="","",VLOOKUP(AI34,'Acompanhamento (DMP)'!$B$17:$V$400,15,FALSE)),"")</f>
        <v/>
      </c>
      <c r="BB34" s="88" t="str">
        <f>IFERROR(IF(VLOOKUP(AI34,'Acompanhamento (DMP)'!$B$17:$V$400,16,FALSE)="","",VLOOKUP(AI34,'Acompanhamento (DMP)'!$B$17:$V$400,16,FALSE)),"")</f>
        <v/>
      </c>
      <c r="BC34" s="88" t="str">
        <f>IFERROR(IF(VLOOKUP(AI34,'Acompanhamento (DMP)'!$B$17:$V$400,17,FALSE)="","",VLOOKUP(AI34,'Acompanhamento (DMP)'!$B$17:$V$400,17,FALSE)),"")</f>
        <v/>
      </c>
      <c r="BD34" s="88" t="str">
        <f>IFERROR(IF(VLOOKUP(AI34,'Acompanhamento (DMP)'!$B$17:$V$400,18,FALSE)="","",VLOOKUP(AI34,'Acompanhamento (DMP)'!$B$17:$V$400,18,FALSE)),"")</f>
        <v/>
      </c>
      <c r="BE34" s="88" t="str">
        <f>IFERROR(IF(VLOOKUP(AI34,'Acompanhamento (DMP)'!$B$17:$V$400,19,FALSE)="","",VLOOKUP(AI34,'Acompanhamento (DMP)'!$B$17:$V$400,19,FALSE)),"")</f>
        <v/>
      </c>
      <c r="BF34" s="88" t="str">
        <f>IFERROR(IF(VLOOKUP(AI34,'Acompanhamento (DMP)'!$B$17:$V$400,20,FALSE)="","",VLOOKUP(AI34,'Acompanhamento (DMP)'!$B$17:$V$400,20,FALSE)),"")</f>
        <v/>
      </c>
      <c r="BG34" s="88" t="str">
        <f>IFERROR(IF(VLOOKUP(AI34,'Acompanhamento (DMP)'!$B$17:$V$400,21,FALSE)="","",VLOOKUP(AI34,'Acompanhamento (DMP)'!$B$17:$V$400,21,FALSE)),"")</f>
        <v/>
      </c>
      <c r="BH34" s="239" t="str">
        <f t="shared" si="0"/>
        <v/>
      </c>
    </row>
    <row r="35" spans="6:60" ht="15.75" customHeight="1" x14ac:dyDescent="0.25">
      <c r="F35" s="2" t="s">
        <v>1909</v>
      </c>
      <c r="G35" s="2" t="s">
        <v>797</v>
      </c>
      <c r="AC35" t="str">
        <v>ASP001</v>
      </c>
      <c r="AD35" s="251">
        <v>62</v>
      </c>
      <c r="AE35" t="s">
        <v>87</v>
      </c>
      <c r="AI35" t="str">
        <f>IF('PCA Licitação, Dispensa e Inex.'!B39="","",'PCA Licitação, Dispensa e Inex.'!B39)</f>
        <v>ASP001</v>
      </c>
      <c r="AJ35" t="str">
        <f>IF('PCA Licitação, Dispensa e Inex.'!C39="","",'PCA Licitação, Dispensa e Inex.'!C39)</f>
        <v>ASPLAN</v>
      </c>
      <c r="AK35" t="str">
        <f>IF('PCA Licitação, Dispensa e Inex.'!D39="","",'PCA Licitação, Dispensa e Inex.'!D39)</f>
        <v>Serviço de consultoria em inovação</v>
      </c>
      <c r="AL35" t="str">
        <f>IF('PCA Licitação, Dispensa e Inex.'!H39="","",'PCA Licitação, Dispensa e Inex.'!H39)</f>
        <v>Dispensa</v>
      </c>
      <c r="AM35" t="str">
        <f>IF('PCA Licitação, Dispensa e Inex.'!K39="","",'PCA Licitação, Dispensa e Inex.'!K39)</f>
        <v>NÃO</v>
      </c>
      <c r="AN35" t="str">
        <f>IF('PCA Licitação, Dispensa e Inex.'!L39="","",'PCA Licitação, Dispensa e Inex.'!L39)</f>
        <v>Não</v>
      </c>
      <c r="AO35" t="str">
        <f>IF('PCA Licitação, Dispensa e Inex.'!M39="","",'PCA Licitação, Dispensa e Inex.'!M39)</f>
        <v>Sim</v>
      </c>
      <c r="AP35" t="str">
        <f>IF('PCA Licitação, Dispensa e Inex.'!N39="","",'PCA Licitação, Dispensa e Inex.'!N39)</f>
        <v>Alto</v>
      </c>
      <c r="AQ35" s="88">
        <f>IF('PCA Licitação, Dispensa e Inex.'!O39="","",'PCA Licitação, Dispensa e Inex.'!O39)</f>
        <v>46073</v>
      </c>
      <c r="AR35" s="88">
        <f>IF('PCA Licitação, Dispensa e Inex.'!P39="","",'PCA Licitação, Dispensa e Inex.'!P39)</f>
        <v>46101</v>
      </c>
      <c r="AS35" s="88">
        <f>IF('PCA Licitação, Dispensa e Inex.'!Q39="","",'PCA Licitação, Dispensa e Inex.'!Q39)</f>
        <v>46113</v>
      </c>
      <c r="AT35" s="88">
        <f>IF('PCA Licitação, Dispensa e Inex.'!R39="","",'PCA Licitação, Dispensa e Inex.'!R39)</f>
        <v>46172</v>
      </c>
      <c r="AU35" s="88">
        <f>IF('PCA Licitação, Dispensa e Inex.'!S39="","",'PCA Licitação, Dispensa e Inex.'!S39)</f>
        <v>46264</v>
      </c>
      <c r="AV35" s="88" t="str">
        <f>IFERROR(VLOOKUP(AI35,'Acompanhamento (DMP)'!$B$17:$L$400,10,FALSE),"")</f>
        <v>Vanessa Hasckel</v>
      </c>
      <c r="AW35" t="str">
        <f>IFERROR(IF(VLOOKUP(AI35,'Acompanhamento (DMP)'!$B$17:$V$400,11,FALSE)="","",VLOOKUP(AI35,'Acompanhamento (DMP)'!$B$17:$V$400,11,FALSE)),"")</f>
        <v/>
      </c>
      <c r="AX35" s="88" t="str">
        <f>IFERROR(VLOOKUP(AI35,'Acompanhamento (DMP)'!$B$17:$V$400,12,FALSE),"")</f>
        <v>Não se aplica</v>
      </c>
      <c r="AY35" s="88" t="str">
        <f>IFERROR(IF(VLOOKUP(AI35,'Acompanhamento (DMP)'!$B$17:$V$400,13,FALSE)="","",VLOOKUP(AI35,'Acompanhamento (DMP)'!$B$17:$V$400,13,FALSE)),"")</f>
        <v/>
      </c>
      <c r="AZ35" t="str">
        <f>IFERROR(IF(VLOOKUP(AI35,'Acompanhamento (DMP)'!$B$17:$V$400,14,FALSE)="","",VLOOKUP(AI35,'Acompanhamento (DMP)'!$B$17:$V$400,14,FALSE)),"")</f>
        <v/>
      </c>
      <c r="BA35" t="str">
        <f>IFERROR(IF(VLOOKUP(AI35,'Acompanhamento (DMP)'!$B$17:$V$400,15,FALSE)="","",VLOOKUP(AI35,'Acompanhamento (DMP)'!$B$17:$V$400,15,FALSE)),"")</f>
        <v/>
      </c>
      <c r="BB35" s="88" t="str">
        <f>IFERROR(IF(VLOOKUP(AI35,'Acompanhamento (DMP)'!$B$17:$V$400,16,FALSE)="","",VLOOKUP(AI35,'Acompanhamento (DMP)'!$B$17:$V$400,16,FALSE)),"")</f>
        <v/>
      </c>
      <c r="BC35" s="88" t="str">
        <f>IFERROR(IF(VLOOKUP(AI35,'Acompanhamento (DMP)'!$B$17:$V$400,17,FALSE)="","",VLOOKUP(AI35,'Acompanhamento (DMP)'!$B$17:$V$400,17,FALSE)),"")</f>
        <v/>
      </c>
      <c r="BD35" s="88" t="str">
        <f>IFERROR(IF(VLOOKUP(AI35,'Acompanhamento (DMP)'!$B$17:$V$400,18,FALSE)="","",VLOOKUP(AI35,'Acompanhamento (DMP)'!$B$17:$V$400,18,FALSE)),"")</f>
        <v/>
      </c>
      <c r="BE35" s="88" t="str">
        <f>IFERROR(IF(VLOOKUP(AI35,'Acompanhamento (DMP)'!$B$17:$V$400,19,FALSE)="","",VLOOKUP(AI35,'Acompanhamento (DMP)'!$B$17:$V$400,19,FALSE)),"")</f>
        <v/>
      </c>
      <c r="BF35" s="88" t="str">
        <f>IFERROR(IF(VLOOKUP(AI35,'Acompanhamento (DMP)'!$B$17:$V$400,20,FALSE)="","",VLOOKUP(AI35,'Acompanhamento (DMP)'!$B$17:$V$400,20,FALSE)),"")</f>
        <v/>
      </c>
      <c r="BG35" s="88" t="str">
        <f>IFERROR(IF(VLOOKUP(AI35,'Acompanhamento (DMP)'!$B$17:$V$400,21,FALSE)="","",VLOOKUP(AI35,'Acompanhamento (DMP)'!$B$17:$V$400,21,FALSE)),"")</f>
        <v/>
      </c>
      <c r="BH35" s="239" t="str">
        <f t="shared" si="0"/>
        <v/>
      </c>
    </row>
    <row r="36" spans="6:60" ht="15.75" customHeight="1" x14ac:dyDescent="0.25">
      <c r="F36" s="2" t="s">
        <v>570</v>
      </c>
      <c r="G36" s="2" t="s">
        <v>703</v>
      </c>
      <c r="AC36" t="str">
        <v>ASP002</v>
      </c>
      <c r="AD36" s="249">
        <v>63</v>
      </c>
      <c r="AE36" t="s">
        <v>112</v>
      </c>
      <c r="AI36" t="str">
        <f>IF('PCA Licitação, Dispensa e Inex.'!B40="","",'PCA Licitação, Dispensa e Inex.'!B40)</f>
        <v>ASP002</v>
      </c>
      <c r="AJ36" t="str">
        <f>IF('PCA Licitação, Dispensa e Inex.'!C40="","",'PCA Licitação, Dispensa e Inex.'!C40)</f>
        <v>ASPLAN</v>
      </c>
      <c r="AK36" t="str">
        <f>IF('PCA Licitação, Dispensa e Inex.'!D40="","",'PCA Licitação, Dispensa e Inex.'!D40)</f>
        <v>Serviço de consultoria em projetos de inovação</v>
      </c>
      <c r="AL36" t="str">
        <f>IF('PCA Licitação, Dispensa e Inex.'!H40="","",'PCA Licitação, Dispensa e Inex.'!H40)</f>
        <v>Inexigibilidade</v>
      </c>
      <c r="AM36" t="str">
        <f>IF('PCA Licitação, Dispensa e Inex.'!K40="","",'PCA Licitação, Dispensa e Inex.'!K40)</f>
        <v>NÃO</v>
      </c>
      <c r="AN36" t="str">
        <f>IF('PCA Licitação, Dispensa e Inex.'!L40="","",'PCA Licitação, Dispensa e Inex.'!L40)</f>
        <v>Não</v>
      </c>
      <c r="AO36" t="str">
        <f>IF('PCA Licitação, Dispensa e Inex.'!M40="","",'PCA Licitação, Dispensa e Inex.'!M40)</f>
        <v>Sim</v>
      </c>
      <c r="AP36" t="str">
        <f>IF('PCA Licitação, Dispensa e Inex.'!N40="","",'PCA Licitação, Dispensa e Inex.'!N40)</f>
        <v>Médio</v>
      </c>
      <c r="AQ36" s="88">
        <f>IF('PCA Licitação, Dispensa e Inex.'!O40="","",'PCA Licitação, Dispensa e Inex.'!O40)</f>
        <v>46132</v>
      </c>
      <c r="AR36" s="88">
        <f>IF('PCA Licitação, Dispensa e Inex.'!P40="","",'PCA Licitação, Dispensa e Inex.'!P40)</f>
        <v>46162</v>
      </c>
      <c r="AS36" s="88">
        <f>IF('PCA Licitação, Dispensa e Inex.'!Q40="","",'PCA Licitação, Dispensa e Inex.'!Q40)</f>
        <v>46174</v>
      </c>
      <c r="AT36" s="88">
        <f>IF('PCA Licitação, Dispensa e Inex.'!R40="","",'PCA Licitação, Dispensa e Inex.'!R40)</f>
        <v>46204</v>
      </c>
      <c r="AU36" s="88">
        <f>IF('PCA Licitação, Dispensa e Inex.'!S40="","",'PCA Licitação, Dispensa e Inex.'!S40)</f>
        <v>46266</v>
      </c>
      <c r="AV36" s="88" t="str">
        <f>IFERROR(VLOOKUP(AI36,'Acompanhamento (DMP)'!$B$17:$L$400,10,FALSE),"")</f>
        <v>Eliel</v>
      </c>
      <c r="AW36" t="str">
        <f>IFERROR(IF(VLOOKUP(AI36,'Acompanhamento (DMP)'!$B$17:$V$400,11,FALSE)="","",VLOOKUP(AI36,'Acompanhamento (DMP)'!$B$17:$V$400,11,FALSE)),"")</f>
        <v/>
      </c>
      <c r="AX36" s="88" t="str">
        <f>IFERROR(VLOOKUP(AI36,'Acompanhamento (DMP)'!$B$17:$V$400,12,FALSE),"")</f>
        <v>Não se aplica</v>
      </c>
      <c r="AY36" s="88" t="str">
        <f>IFERROR(IF(VLOOKUP(AI36,'Acompanhamento (DMP)'!$B$17:$V$400,13,FALSE)="","",VLOOKUP(AI36,'Acompanhamento (DMP)'!$B$17:$V$400,13,FALSE)),"")</f>
        <v/>
      </c>
      <c r="AZ36" t="str">
        <f>IFERROR(IF(VLOOKUP(AI36,'Acompanhamento (DMP)'!$B$17:$V$400,14,FALSE)="","",VLOOKUP(AI36,'Acompanhamento (DMP)'!$B$17:$V$400,14,FALSE)),"")</f>
        <v/>
      </c>
      <c r="BA36" t="str">
        <f>IFERROR(IF(VLOOKUP(AI36,'Acompanhamento (DMP)'!$B$17:$V$400,15,FALSE)="","",VLOOKUP(AI36,'Acompanhamento (DMP)'!$B$17:$V$400,15,FALSE)),"")</f>
        <v/>
      </c>
      <c r="BB36" s="88" t="str">
        <f>IFERROR(IF(VLOOKUP(AI36,'Acompanhamento (DMP)'!$B$17:$V$400,16,FALSE)="","",VLOOKUP(AI36,'Acompanhamento (DMP)'!$B$17:$V$400,16,FALSE)),"")</f>
        <v/>
      </c>
      <c r="BC36" s="88" t="str">
        <f>IFERROR(IF(VLOOKUP(AI36,'Acompanhamento (DMP)'!$B$17:$V$400,17,FALSE)="","",VLOOKUP(AI36,'Acompanhamento (DMP)'!$B$17:$V$400,17,FALSE)),"")</f>
        <v/>
      </c>
      <c r="BD36" s="88" t="str">
        <f>IFERROR(IF(VLOOKUP(AI36,'Acompanhamento (DMP)'!$B$17:$V$400,18,FALSE)="","",VLOOKUP(AI36,'Acompanhamento (DMP)'!$B$17:$V$400,18,FALSE)),"")</f>
        <v/>
      </c>
      <c r="BE36" s="88" t="str">
        <f>IFERROR(IF(VLOOKUP(AI36,'Acompanhamento (DMP)'!$B$17:$V$400,19,FALSE)="","",VLOOKUP(AI36,'Acompanhamento (DMP)'!$B$17:$V$400,19,FALSE)),"")</f>
        <v/>
      </c>
      <c r="BF36" s="88" t="str">
        <f>IFERROR(IF(VLOOKUP(AI36,'Acompanhamento (DMP)'!$B$17:$V$400,20,FALSE)="","",VLOOKUP(AI36,'Acompanhamento (DMP)'!$B$17:$V$400,20,FALSE)),"")</f>
        <v/>
      </c>
      <c r="BG36" s="88" t="str">
        <f>IFERROR(IF(VLOOKUP(AI36,'Acompanhamento (DMP)'!$B$17:$V$400,21,FALSE)="","",VLOOKUP(AI36,'Acompanhamento (DMP)'!$B$17:$V$400,21,FALSE)),"")</f>
        <v/>
      </c>
      <c r="BH36" s="239" t="str">
        <f t="shared" si="0"/>
        <v/>
      </c>
    </row>
    <row r="37" spans="6:60" ht="15.75" customHeight="1" x14ac:dyDescent="0.25">
      <c r="F37" s="2" t="s">
        <v>1910</v>
      </c>
      <c r="G37" s="2" t="s">
        <v>704</v>
      </c>
      <c r="AC37" t="str">
        <v>ASP003</v>
      </c>
      <c r="AD37" s="250">
        <v>64</v>
      </c>
      <c r="AE37" t="s">
        <v>125</v>
      </c>
      <c r="AI37" t="str">
        <f>IF('PCA Licitação, Dispensa e Inex.'!B41="","",'PCA Licitação, Dispensa e Inex.'!B41)</f>
        <v>ASP003</v>
      </c>
      <c r="AJ37" t="str">
        <f>IF('PCA Licitação, Dispensa e Inex.'!C41="","",'PCA Licitação, Dispensa e Inex.'!C41)</f>
        <v>ASPLAN</v>
      </c>
      <c r="AK37" t="str">
        <f>IF('PCA Licitação, Dispensa e Inex.'!D41="","",'PCA Licitação, Dispensa e Inex.'!D41)</f>
        <v>Serviço de especialistas em inovação com expertise em capacitar laboratoristas em inovação</v>
      </c>
      <c r="AL37" t="str">
        <f>IF('PCA Licitação, Dispensa e Inex.'!H41="","",'PCA Licitação, Dispensa e Inex.'!H41)</f>
        <v>Inexigibilidade</v>
      </c>
      <c r="AM37" t="str">
        <f>IF('PCA Licitação, Dispensa e Inex.'!K41="","",'PCA Licitação, Dispensa e Inex.'!K41)</f>
        <v>NÃO</v>
      </c>
      <c r="AN37" t="str">
        <f>IF('PCA Licitação, Dispensa e Inex.'!L41="","",'PCA Licitação, Dispensa e Inex.'!L41)</f>
        <v>Não</v>
      </c>
      <c r="AO37" t="str">
        <f>IF('PCA Licitação, Dispensa e Inex.'!M41="","",'PCA Licitação, Dispensa e Inex.'!M41)</f>
        <v>Sim</v>
      </c>
      <c r="AP37" t="str">
        <f>IF('PCA Licitação, Dispensa e Inex.'!N41="","",'PCA Licitação, Dispensa e Inex.'!N41)</f>
        <v>Médio</v>
      </c>
      <c r="AQ37" s="88">
        <f>IF('PCA Licitação, Dispensa e Inex.'!O41="","",'PCA Licitação, Dispensa e Inex.'!O41)</f>
        <v>46132</v>
      </c>
      <c r="AR37" s="88">
        <f>IF('PCA Licitação, Dispensa e Inex.'!P41="","",'PCA Licitação, Dispensa e Inex.'!P41)</f>
        <v>46162</v>
      </c>
      <c r="AS37" s="88">
        <f>IF('PCA Licitação, Dispensa e Inex.'!Q41="","",'PCA Licitação, Dispensa e Inex.'!Q41)</f>
        <v>46174</v>
      </c>
      <c r="AT37" s="88">
        <f>IF('PCA Licitação, Dispensa e Inex.'!R41="","",'PCA Licitação, Dispensa e Inex.'!R41)</f>
        <v>46204</v>
      </c>
      <c r="AU37" s="88">
        <f>IF('PCA Licitação, Dispensa e Inex.'!S41="","",'PCA Licitação, Dispensa e Inex.'!S41)</f>
        <v>46267</v>
      </c>
      <c r="AV37" s="88" t="str">
        <f>IFERROR(VLOOKUP(AI37,'Acompanhamento (DMP)'!$B$17:$L$400,10,FALSE),"")</f>
        <v>Rogério Bernardi</v>
      </c>
      <c r="AW37" t="str">
        <f>IFERROR(IF(VLOOKUP(AI37,'Acompanhamento (DMP)'!$B$17:$V$400,11,FALSE)="","",VLOOKUP(AI37,'Acompanhamento (DMP)'!$B$17:$V$400,11,FALSE)),"")</f>
        <v/>
      </c>
      <c r="AX37" s="88" t="str">
        <f>IFERROR(VLOOKUP(AI37,'Acompanhamento (DMP)'!$B$17:$V$400,12,FALSE),"")</f>
        <v>Não se aplica</v>
      </c>
      <c r="AY37" s="88" t="str">
        <f>IFERROR(IF(VLOOKUP(AI37,'Acompanhamento (DMP)'!$B$17:$V$400,13,FALSE)="","",VLOOKUP(AI37,'Acompanhamento (DMP)'!$B$17:$V$400,13,FALSE)),"")</f>
        <v/>
      </c>
      <c r="AZ37" t="str">
        <f>IFERROR(IF(VLOOKUP(AI37,'Acompanhamento (DMP)'!$B$17:$V$400,14,FALSE)="","",VLOOKUP(AI37,'Acompanhamento (DMP)'!$B$17:$V$400,14,FALSE)),"")</f>
        <v/>
      </c>
      <c r="BA37" t="str">
        <f>IFERROR(IF(VLOOKUP(AI37,'Acompanhamento (DMP)'!$B$17:$V$400,15,FALSE)="","",VLOOKUP(AI37,'Acompanhamento (DMP)'!$B$17:$V$400,15,FALSE)),"")</f>
        <v/>
      </c>
      <c r="BB37" s="88" t="str">
        <f>IFERROR(IF(VLOOKUP(AI37,'Acompanhamento (DMP)'!$B$17:$V$400,16,FALSE)="","",VLOOKUP(AI37,'Acompanhamento (DMP)'!$B$17:$V$400,16,FALSE)),"")</f>
        <v/>
      </c>
      <c r="BC37" s="88" t="str">
        <f>IFERROR(IF(VLOOKUP(AI37,'Acompanhamento (DMP)'!$B$17:$V$400,17,FALSE)="","",VLOOKUP(AI37,'Acompanhamento (DMP)'!$B$17:$V$400,17,FALSE)),"")</f>
        <v/>
      </c>
      <c r="BD37" s="88" t="str">
        <f>IFERROR(IF(VLOOKUP(AI37,'Acompanhamento (DMP)'!$B$17:$V$400,18,FALSE)="","",VLOOKUP(AI37,'Acompanhamento (DMP)'!$B$17:$V$400,18,FALSE)),"")</f>
        <v/>
      </c>
      <c r="BE37" s="88" t="str">
        <f>IFERROR(IF(VLOOKUP(AI37,'Acompanhamento (DMP)'!$B$17:$V$400,19,FALSE)="","",VLOOKUP(AI37,'Acompanhamento (DMP)'!$B$17:$V$400,19,FALSE)),"")</f>
        <v/>
      </c>
      <c r="BF37" s="88" t="str">
        <f>IFERROR(IF(VLOOKUP(AI37,'Acompanhamento (DMP)'!$B$17:$V$400,20,FALSE)="","",VLOOKUP(AI37,'Acompanhamento (DMP)'!$B$17:$V$400,20,FALSE)),"")</f>
        <v/>
      </c>
      <c r="BG37" s="88" t="str">
        <f>IFERROR(IF(VLOOKUP(AI37,'Acompanhamento (DMP)'!$B$17:$V$400,21,FALSE)="","",VLOOKUP(AI37,'Acompanhamento (DMP)'!$B$17:$V$400,21,FALSE)),"")</f>
        <v/>
      </c>
      <c r="BH37" s="239" t="str">
        <f t="shared" si="0"/>
        <v/>
      </c>
    </row>
    <row r="38" spans="6:60" ht="15.75" customHeight="1" x14ac:dyDescent="0.25">
      <c r="F38" s="2" t="s">
        <v>1911</v>
      </c>
      <c r="G38" s="2" t="s">
        <v>705</v>
      </c>
      <c r="AC38" t="str">
        <v>ASPL004</v>
      </c>
      <c r="AD38" s="249">
        <v>77</v>
      </c>
      <c r="AE38" t="s">
        <v>101</v>
      </c>
      <c r="AI38" t="str">
        <f>IF('PCA Licitação, Dispensa e Inex.'!B42="","",'PCA Licitação, Dispensa e Inex.'!B42)</f>
        <v>ASPL004</v>
      </c>
      <c r="AJ38" t="str">
        <f>IF('PCA Licitação, Dispensa e Inex.'!C42="","",'PCA Licitação, Dispensa e Inex.'!C42)</f>
        <v>ASPLAN</v>
      </c>
      <c r="AK38" t="str">
        <f>IF('PCA Licitação, Dispensa e Inex.'!D42="","",'PCA Licitação, Dispensa e Inex.'!D42)</f>
        <v>Serviço de ferramentas de inovação</v>
      </c>
      <c r="AL38" t="str">
        <f>IF('PCA Licitação, Dispensa e Inex.'!H42="","",'PCA Licitação, Dispensa e Inex.'!H42)</f>
        <v>Duplo enquadramento</v>
      </c>
      <c r="AM38" t="str">
        <f>IF('PCA Licitação, Dispensa e Inex.'!K42="","",'PCA Licitação, Dispensa e Inex.'!K42)</f>
        <v>NÃO</v>
      </c>
      <c r="AN38" t="str">
        <f>IF('PCA Licitação, Dispensa e Inex.'!L42="","",'PCA Licitação, Dispensa e Inex.'!L42)</f>
        <v>Não</v>
      </c>
      <c r="AO38" t="str">
        <f>IF('PCA Licitação, Dispensa e Inex.'!M42="","",'PCA Licitação, Dispensa e Inex.'!M42)</f>
        <v>Sim</v>
      </c>
      <c r="AP38" t="str">
        <f>IF('PCA Licitação, Dispensa e Inex.'!N42="","",'PCA Licitação, Dispensa e Inex.'!N42)</f>
        <v>Médio</v>
      </c>
      <c r="AQ38" s="88">
        <f>IF('PCA Licitação, Dispensa e Inex.'!O42="","",'PCA Licitação, Dispensa e Inex.'!O42)</f>
        <v>46084</v>
      </c>
      <c r="AR38" s="88">
        <f>IF('PCA Licitação, Dispensa e Inex.'!P42="","",'PCA Licitação, Dispensa e Inex.'!P42)</f>
        <v>46115</v>
      </c>
      <c r="AS38" s="88">
        <f>IF('PCA Licitação, Dispensa e Inex.'!Q42="","",'PCA Licitação, Dispensa e Inex.'!Q42)</f>
        <v>46174</v>
      </c>
      <c r="AT38" s="88">
        <f>IF('PCA Licitação, Dispensa e Inex.'!R42="","",'PCA Licitação, Dispensa e Inex.'!R42)</f>
        <v>46204</v>
      </c>
      <c r="AU38" s="88">
        <f>IF('PCA Licitação, Dispensa e Inex.'!S42="","",'PCA Licitação, Dispensa e Inex.'!S42)</f>
        <v>46268</v>
      </c>
      <c r="AV38" s="88" t="str">
        <f>IFERROR(VLOOKUP(AI38,'Acompanhamento (DMP)'!$B$17:$L$400,10,FALSE),"")</f>
        <v>Eliel</v>
      </c>
      <c r="AW38" t="str">
        <f>IFERROR(IF(VLOOKUP(AI38,'Acompanhamento (DMP)'!$B$17:$V$400,11,FALSE)="","",VLOOKUP(AI38,'Acompanhamento (DMP)'!$B$17:$V$400,11,FALSE)),"")</f>
        <v/>
      </c>
      <c r="AX38" s="88" t="str">
        <f>IFERROR(VLOOKUP(AI38,'Acompanhamento (DMP)'!$B$17:$V$400,12,FALSE),"")</f>
        <v>Não se aplica</v>
      </c>
      <c r="AY38" s="88" t="str">
        <f>IFERROR(IF(VLOOKUP(AI38,'Acompanhamento (DMP)'!$B$17:$V$400,13,FALSE)="","",VLOOKUP(AI38,'Acompanhamento (DMP)'!$B$17:$V$400,13,FALSE)),"")</f>
        <v/>
      </c>
      <c r="AZ38" t="str">
        <f>IFERROR(IF(VLOOKUP(AI38,'Acompanhamento (DMP)'!$B$17:$V$400,14,FALSE)="","",VLOOKUP(AI38,'Acompanhamento (DMP)'!$B$17:$V$400,14,FALSE)),"")</f>
        <v/>
      </c>
      <c r="BA38" t="str">
        <f>IFERROR(IF(VLOOKUP(AI38,'Acompanhamento (DMP)'!$B$17:$V$400,15,FALSE)="","",VLOOKUP(AI38,'Acompanhamento (DMP)'!$B$17:$V$400,15,FALSE)),"")</f>
        <v/>
      </c>
      <c r="BB38" s="88" t="str">
        <f>IFERROR(IF(VLOOKUP(AI38,'Acompanhamento (DMP)'!$B$17:$V$400,16,FALSE)="","",VLOOKUP(AI38,'Acompanhamento (DMP)'!$B$17:$V$400,16,FALSE)),"")</f>
        <v/>
      </c>
      <c r="BC38" s="88" t="str">
        <f>IFERROR(IF(VLOOKUP(AI38,'Acompanhamento (DMP)'!$B$17:$V$400,17,FALSE)="","",VLOOKUP(AI38,'Acompanhamento (DMP)'!$B$17:$V$400,17,FALSE)),"")</f>
        <v/>
      </c>
      <c r="BD38" s="88" t="str">
        <f>IFERROR(IF(VLOOKUP(AI38,'Acompanhamento (DMP)'!$B$17:$V$400,18,FALSE)="","",VLOOKUP(AI38,'Acompanhamento (DMP)'!$B$17:$V$400,18,FALSE)),"")</f>
        <v/>
      </c>
      <c r="BE38" s="88" t="str">
        <f>IFERROR(IF(VLOOKUP(AI38,'Acompanhamento (DMP)'!$B$17:$V$400,19,FALSE)="","",VLOOKUP(AI38,'Acompanhamento (DMP)'!$B$17:$V$400,19,FALSE)),"")</f>
        <v/>
      </c>
      <c r="BF38" s="88" t="str">
        <f>IFERROR(IF(VLOOKUP(AI38,'Acompanhamento (DMP)'!$B$17:$V$400,20,FALSE)="","",VLOOKUP(AI38,'Acompanhamento (DMP)'!$B$17:$V$400,20,FALSE)),"")</f>
        <v/>
      </c>
      <c r="BG38" s="88" t="str">
        <f>IFERROR(IF(VLOOKUP(AI38,'Acompanhamento (DMP)'!$B$17:$V$400,21,FALSE)="","",VLOOKUP(AI38,'Acompanhamento (DMP)'!$B$17:$V$400,21,FALSE)),"")</f>
        <v/>
      </c>
      <c r="BH38" s="239" t="str">
        <f t="shared" si="0"/>
        <v/>
      </c>
    </row>
    <row r="39" spans="6:60" ht="15.75" customHeight="1" x14ac:dyDescent="0.25">
      <c r="F39" s="2" t="s">
        <v>1912</v>
      </c>
      <c r="G39" s="2" t="s">
        <v>706</v>
      </c>
      <c r="AC39" t="str">
        <v>CM 001</v>
      </c>
      <c r="AD39" s="251">
        <v>105</v>
      </c>
      <c r="AE39" t="s">
        <v>128</v>
      </c>
      <c r="AI39" t="str">
        <f>IF('PCA Licitação, Dispensa e Inex.'!B43="","",'PCA Licitação, Dispensa e Inex.'!B43)</f>
        <v>CM 001</v>
      </c>
      <c r="AJ39" t="str">
        <f>IF('PCA Licitação, Dispensa e Inex.'!C43="","",'PCA Licitação, Dispensa e Inex.'!C43)</f>
        <v>CM</v>
      </c>
      <c r="AK39" t="str">
        <f>IF('PCA Licitação, Dispensa e Inex.'!D43="","",'PCA Licitação, Dispensa e Inex.'!D43)</f>
        <v>Aquisição de detectores de metais portáteis - CASA MILITAR</v>
      </c>
      <c r="AL39" t="str">
        <f>IF('PCA Licitação, Dispensa e Inex.'!H43="","",'PCA Licitação, Dispensa e Inex.'!H43)</f>
        <v xml:space="preserve"> Pregão </v>
      </c>
      <c r="AM39" t="str">
        <f>IF('PCA Licitação, Dispensa e Inex.'!K43="","",'PCA Licitação, Dispensa e Inex.'!K43)</f>
        <v>Não</v>
      </c>
      <c r="AN39" t="str">
        <f>IF('PCA Licitação, Dispensa e Inex.'!L43="","",'PCA Licitação, Dispensa e Inex.'!L43)</f>
        <v>Não</v>
      </c>
      <c r="AO39" t="str">
        <f>IF('PCA Licitação, Dispensa e Inex.'!M43="","",'PCA Licitação, Dispensa e Inex.'!M43)</f>
        <v>Sim</v>
      </c>
      <c r="AP39" t="str">
        <f>IF('PCA Licitação, Dispensa e Inex.'!N43="","",'PCA Licitação, Dispensa e Inex.'!N43)</f>
        <v>Médio</v>
      </c>
      <c r="AQ39" s="88">
        <f>IF('PCA Licitação, Dispensa e Inex.'!O43="","",'PCA Licitação, Dispensa e Inex.'!O43)</f>
        <v>46113</v>
      </c>
      <c r="AR39" s="88">
        <f>IF('PCA Licitação, Dispensa e Inex.'!P43="","",'PCA Licitação, Dispensa e Inex.'!P43)</f>
        <v>46143</v>
      </c>
      <c r="AS39" s="88">
        <f>IF('PCA Licitação, Dispensa e Inex.'!Q43="","",'PCA Licitação, Dispensa e Inex.'!Q43)</f>
        <v>46174</v>
      </c>
      <c r="AT39" s="88">
        <f>IF('PCA Licitação, Dispensa e Inex.'!R43="","",'PCA Licitação, Dispensa e Inex.'!R43)</f>
        <v>46204</v>
      </c>
      <c r="AU39" s="88">
        <f>IF('PCA Licitação, Dispensa e Inex.'!S43="","",'PCA Licitação, Dispensa e Inex.'!S43)</f>
        <v>46266</v>
      </c>
      <c r="AV39" s="88" t="str">
        <f>IFERROR(VLOOKUP(AI39,'Acompanhamento (DMP)'!$B$17:$L$400,10,FALSE),"")</f>
        <v>Anna</v>
      </c>
      <c r="AW39" t="str">
        <f>IFERROR(IF(VLOOKUP(AI39,'Acompanhamento (DMP)'!$B$17:$V$400,11,FALSE)="","",VLOOKUP(AI39,'Acompanhamento (DMP)'!$B$17:$V$400,11,FALSE)),"")</f>
        <v/>
      </c>
      <c r="AX39" s="88" t="str">
        <f>IFERROR(VLOOKUP(AI39,'Acompanhamento (DMP)'!$B$17:$V$400,12,FALSE),"")</f>
        <v>Não se aplica</v>
      </c>
      <c r="AY39" s="88" t="str">
        <f>IFERROR(IF(VLOOKUP(AI39,'Acompanhamento (DMP)'!$B$17:$V$400,13,FALSE)="","",VLOOKUP(AI39,'Acompanhamento (DMP)'!$B$17:$V$400,13,FALSE)),"")</f>
        <v/>
      </c>
      <c r="AZ39" t="str">
        <f>IFERROR(IF(VLOOKUP(AI39,'Acompanhamento (DMP)'!$B$17:$V$400,14,FALSE)="","",VLOOKUP(AI39,'Acompanhamento (DMP)'!$B$17:$V$400,14,FALSE)),"")</f>
        <v/>
      </c>
      <c r="BA39" t="str">
        <f>IFERROR(IF(VLOOKUP(AI39,'Acompanhamento (DMP)'!$B$17:$V$400,15,FALSE)="","",VLOOKUP(AI39,'Acompanhamento (DMP)'!$B$17:$V$400,15,FALSE)),"")</f>
        <v/>
      </c>
      <c r="BB39" s="88" t="str">
        <f>IFERROR(IF(VLOOKUP(AI39,'Acompanhamento (DMP)'!$B$17:$V$400,16,FALSE)="","",VLOOKUP(AI39,'Acompanhamento (DMP)'!$B$17:$V$400,16,FALSE)),"")</f>
        <v/>
      </c>
      <c r="BC39" s="88" t="str">
        <f>IFERROR(IF(VLOOKUP(AI39,'Acompanhamento (DMP)'!$B$17:$V$400,17,FALSE)="","",VLOOKUP(AI39,'Acompanhamento (DMP)'!$B$17:$V$400,17,FALSE)),"")</f>
        <v/>
      </c>
      <c r="BD39" s="88" t="str">
        <f>IFERROR(IF(VLOOKUP(AI39,'Acompanhamento (DMP)'!$B$17:$V$400,18,FALSE)="","",VLOOKUP(AI39,'Acompanhamento (DMP)'!$B$17:$V$400,18,FALSE)),"")</f>
        <v/>
      </c>
      <c r="BE39" s="88" t="str">
        <f>IFERROR(IF(VLOOKUP(AI39,'Acompanhamento (DMP)'!$B$17:$V$400,19,FALSE)="","",VLOOKUP(AI39,'Acompanhamento (DMP)'!$B$17:$V$400,19,FALSE)),"")</f>
        <v/>
      </c>
      <c r="BF39" s="88" t="str">
        <f>IFERROR(IF(VLOOKUP(AI39,'Acompanhamento (DMP)'!$B$17:$V$400,20,FALSE)="","",VLOOKUP(AI39,'Acompanhamento (DMP)'!$B$17:$V$400,20,FALSE)),"")</f>
        <v/>
      </c>
      <c r="BG39" s="88" t="str">
        <f>IFERROR(IF(VLOOKUP(AI39,'Acompanhamento (DMP)'!$B$17:$V$400,21,FALSE)="","",VLOOKUP(AI39,'Acompanhamento (DMP)'!$B$17:$V$400,21,FALSE)),"")</f>
        <v/>
      </c>
      <c r="BH39" s="239" t="str">
        <f t="shared" si="0"/>
        <v/>
      </c>
    </row>
    <row r="40" spans="6:60" ht="15.75" customHeight="1" x14ac:dyDescent="0.25">
      <c r="F40" s="2" t="s">
        <v>1913</v>
      </c>
      <c r="G40" s="2" t="s">
        <v>707</v>
      </c>
      <c r="AC40" t="str">
        <v>CM002</v>
      </c>
      <c r="AD40" s="249">
        <v>106</v>
      </c>
      <c r="AE40" t="s">
        <v>116</v>
      </c>
      <c r="AI40" t="str">
        <f>IF('PCA Licitação, Dispensa e Inex.'!B44="","",'PCA Licitação, Dispensa e Inex.'!B44)</f>
        <v>CM002</v>
      </c>
      <c r="AJ40" t="str">
        <f>IF('PCA Licitação, Dispensa e Inex.'!C44="","",'PCA Licitação, Dispensa e Inex.'!C44)</f>
        <v>CM</v>
      </c>
      <c r="AK40" t="str">
        <f>IF('PCA Licitação, Dispensa e Inex.'!D44="","",'PCA Licitação, Dispensa e Inex.'!D44)</f>
        <v>Aquisição de Pórtico detector de metais portátil para a Casa Militar</v>
      </c>
      <c r="AL40" t="str">
        <f>IF('PCA Licitação, Dispensa e Inex.'!H44="","",'PCA Licitação, Dispensa e Inex.'!H44)</f>
        <v xml:space="preserve"> Pregão </v>
      </c>
      <c r="AM40" t="str">
        <f>IF('PCA Licitação, Dispensa e Inex.'!K44="","",'PCA Licitação, Dispensa e Inex.'!K44)</f>
        <v>Não</v>
      </c>
      <c r="AN40" t="str">
        <f>IF('PCA Licitação, Dispensa e Inex.'!L44="","",'PCA Licitação, Dispensa e Inex.'!L44)</f>
        <v>Não</v>
      </c>
      <c r="AO40" t="str">
        <f>IF('PCA Licitação, Dispensa e Inex.'!M44="","",'PCA Licitação, Dispensa e Inex.'!M44)</f>
        <v>Sim</v>
      </c>
      <c r="AP40" t="str">
        <f>IF('PCA Licitação, Dispensa e Inex.'!N44="","",'PCA Licitação, Dispensa e Inex.'!N44)</f>
        <v>Alto</v>
      </c>
      <c r="AQ40" s="88">
        <f>IF('PCA Licitação, Dispensa e Inex.'!O44="","",'PCA Licitação, Dispensa e Inex.'!O44)</f>
        <v>46054</v>
      </c>
      <c r="AR40" s="88">
        <f>IF('PCA Licitação, Dispensa e Inex.'!P44="","",'PCA Licitação, Dispensa e Inex.'!P44)</f>
        <v>46082</v>
      </c>
      <c r="AS40" s="88">
        <f>IF('PCA Licitação, Dispensa e Inex.'!Q44="","",'PCA Licitação, Dispensa e Inex.'!Q44)</f>
        <v>46113</v>
      </c>
      <c r="AT40" s="88">
        <f>IF('PCA Licitação, Dispensa e Inex.'!R44="","",'PCA Licitação, Dispensa e Inex.'!R44)</f>
        <v>46143</v>
      </c>
      <c r="AU40" s="88">
        <f>IF('PCA Licitação, Dispensa e Inex.'!S44="","",'PCA Licitação, Dispensa e Inex.'!S44)</f>
        <v>46174</v>
      </c>
      <c r="AV40" s="88" t="str">
        <f>IFERROR(VLOOKUP(AI40,'Acompanhamento (DMP)'!$B$17:$L$400,10,FALSE),"")</f>
        <v>Luciano</v>
      </c>
      <c r="AW40" t="str">
        <f>IFERROR(IF(VLOOKUP(AI40,'Acompanhamento (DMP)'!$B$17:$V$400,11,FALSE)="","",VLOOKUP(AI40,'Acompanhamento (DMP)'!$B$17:$V$400,11,FALSE)),"")</f>
        <v/>
      </c>
      <c r="AX40" s="88" t="str">
        <f>IFERROR(VLOOKUP(AI40,'Acompanhamento (DMP)'!$B$17:$V$400,12,FALSE),"")</f>
        <v>Não se aplica</v>
      </c>
      <c r="AY40" s="88" t="str">
        <f>IFERROR(IF(VLOOKUP(AI40,'Acompanhamento (DMP)'!$B$17:$V$400,13,FALSE)="","",VLOOKUP(AI40,'Acompanhamento (DMP)'!$B$17:$V$400,13,FALSE)),"")</f>
        <v/>
      </c>
      <c r="AZ40" t="str">
        <f>IFERROR(IF(VLOOKUP(AI40,'Acompanhamento (DMP)'!$B$17:$V$400,14,FALSE)="","",VLOOKUP(AI40,'Acompanhamento (DMP)'!$B$17:$V$400,14,FALSE)),"")</f>
        <v/>
      </c>
      <c r="BA40" t="str">
        <f>IFERROR(IF(VLOOKUP(AI40,'Acompanhamento (DMP)'!$B$17:$V$400,15,FALSE)="","",VLOOKUP(AI40,'Acompanhamento (DMP)'!$B$17:$V$400,15,FALSE)),"")</f>
        <v/>
      </c>
      <c r="BB40" s="88" t="str">
        <f>IFERROR(IF(VLOOKUP(AI40,'Acompanhamento (DMP)'!$B$17:$V$400,16,FALSE)="","",VLOOKUP(AI40,'Acompanhamento (DMP)'!$B$17:$V$400,16,FALSE)),"")</f>
        <v/>
      </c>
      <c r="BC40" s="88" t="str">
        <f>IFERROR(IF(VLOOKUP(AI40,'Acompanhamento (DMP)'!$B$17:$V$400,17,FALSE)="","",VLOOKUP(AI40,'Acompanhamento (DMP)'!$B$17:$V$400,17,FALSE)),"")</f>
        <v/>
      </c>
      <c r="BD40" s="88" t="str">
        <f>IFERROR(IF(VLOOKUP(AI40,'Acompanhamento (DMP)'!$B$17:$V$400,18,FALSE)="","",VLOOKUP(AI40,'Acompanhamento (DMP)'!$B$17:$V$400,18,FALSE)),"")</f>
        <v/>
      </c>
      <c r="BE40" s="88" t="str">
        <f>IFERROR(IF(VLOOKUP(AI40,'Acompanhamento (DMP)'!$B$17:$V$400,19,FALSE)="","",VLOOKUP(AI40,'Acompanhamento (DMP)'!$B$17:$V$400,19,FALSE)),"")</f>
        <v/>
      </c>
      <c r="BF40" s="88" t="str">
        <f>IFERROR(IF(VLOOKUP(AI40,'Acompanhamento (DMP)'!$B$17:$V$400,20,FALSE)="","",VLOOKUP(AI40,'Acompanhamento (DMP)'!$B$17:$V$400,20,FALSE)),"")</f>
        <v/>
      </c>
      <c r="BG40" s="88" t="str">
        <f>IFERROR(IF(VLOOKUP(AI40,'Acompanhamento (DMP)'!$B$17:$V$400,21,FALSE)="","",VLOOKUP(AI40,'Acompanhamento (DMP)'!$B$17:$V$400,21,FALSE)),"")</f>
        <v/>
      </c>
      <c r="BH40" s="239" t="str">
        <f t="shared" si="0"/>
        <v/>
      </c>
    </row>
    <row r="41" spans="6:60" ht="15.75" customHeight="1" x14ac:dyDescent="0.25">
      <c r="F41" s="2" t="s">
        <v>1914</v>
      </c>
      <c r="G41" s="2" t="s">
        <v>708</v>
      </c>
      <c r="AC41" t="str">
        <v>DGDM 162</v>
      </c>
      <c r="AD41" s="250">
        <v>94</v>
      </c>
      <c r="AE41" t="s">
        <v>173</v>
      </c>
      <c r="AI41" t="str">
        <f>IF('PCA Licitação, Dispensa e Inex.'!B45="","",'PCA Licitação, Dispensa e Inex.'!B45)</f>
        <v>DGDM 162</v>
      </c>
      <c r="AJ41" t="str">
        <f>IF('PCA Licitação, Dispensa e Inex.'!C45="","",'PCA Licitação, Dispensa e Inex.'!C45)</f>
        <v>DGDM</v>
      </c>
      <c r="AK41" t="str">
        <f>IF('PCA Licitação, Dispensa e Inex.'!D45="","",'PCA Licitação, Dispensa e Inex.'!D45)</f>
        <v>Serviços continuados de treinamento de hardware e software, bem como de serviços continuados de suporte técnico de catracas de acesso e controloador biométrico facial</v>
      </c>
      <c r="AL41" t="str">
        <f>IF('PCA Licitação, Dispensa e Inex.'!H45="","",'PCA Licitação, Dispensa e Inex.'!H45)</f>
        <v>Inexigibilidade</v>
      </c>
      <c r="AM41" t="str">
        <f>IF('PCA Licitação, Dispensa e Inex.'!K45="","",'PCA Licitação, Dispensa e Inex.'!K45)</f>
        <v>Não</v>
      </c>
      <c r="AN41" t="str">
        <f>IF('PCA Licitação, Dispensa e Inex.'!L45="","",'PCA Licitação, Dispensa e Inex.'!L45)</f>
        <v>Não</v>
      </c>
      <c r="AO41" t="str">
        <f>IF('PCA Licitação, Dispensa e Inex.'!M45="","",'PCA Licitação, Dispensa e Inex.'!M45)</f>
        <v>Sim</v>
      </c>
      <c r="AP41" t="str">
        <f>IF('PCA Licitação, Dispensa e Inex.'!N45="","",'PCA Licitação, Dispensa e Inex.'!N45)</f>
        <v>Alto</v>
      </c>
      <c r="AQ41" s="88">
        <f>IF('PCA Licitação, Dispensa e Inex.'!O45="","",'PCA Licitação, Dispensa e Inex.'!O45)</f>
        <v>45936</v>
      </c>
      <c r="AR41" s="88">
        <f>IF('PCA Licitação, Dispensa e Inex.'!P45="","",'PCA Licitação, Dispensa e Inex.'!P45)</f>
        <v>45954</v>
      </c>
      <c r="AS41" s="88">
        <f>IF('PCA Licitação, Dispensa e Inex.'!Q45="","",'PCA Licitação, Dispensa e Inex.'!Q45)</f>
        <v>45964</v>
      </c>
      <c r="AT41" s="88">
        <f>IF('PCA Licitação, Dispensa e Inex.'!R45="","",'PCA Licitação, Dispensa e Inex.'!R45)</f>
        <v>46137</v>
      </c>
      <c r="AU41" s="88">
        <f>IF('PCA Licitação, Dispensa e Inex.'!S45="","",'PCA Licitação, Dispensa e Inex.'!S45)</f>
        <v>46198</v>
      </c>
      <c r="AV41" s="88" t="str">
        <f>IFERROR(VLOOKUP(AI41,'Acompanhamento (DMP)'!$B$17:$L$400,10,FALSE),"")</f>
        <v>Eliel</v>
      </c>
      <c r="AW41" t="str">
        <f>IFERROR(IF(VLOOKUP(AI41,'Acompanhamento (DMP)'!$B$17:$V$400,11,FALSE)="","",VLOOKUP(AI41,'Acompanhamento (DMP)'!$B$17:$V$400,11,FALSE)),"")</f>
        <v/>
      </c>
      <c r="AX41" s="88" t="str">
        <f>IFERROR(VLOOKUP(AI41,'Acompanhamento (DMP)'!$B$17:$V$400,12,FALSE),"")</f>
        <v>Não se aplica</v>
      </c>
      <c r="AY41" s="88" t="str">
        <f>IFERROR(IF(VLOOKUP(AI41,'Acompanhamento (DMP)'!$B$17:$V$400,13,FALSE)="","",VLOOKUP(AI41,'Acompanhamento (DMP)'!$B$17:$V$400,13,FALSE)),"")</f>
        <v/>
      </c>
      <c r="AZ41" t="str">
        <f>IFERROR(IF(VLOOKUP(AI41,'Acompanhamento (DMP)'!$B$17:$V$400,14,FALSE)="","",VLOOKUP(AI41,'Acompanhamento (DMP)'!$B$17:$V$400,14,FALSE)),"")</f>
        <v/>
      </c>
      <c r="BA41" t="str">
        <f>IFERROR(IF(VLOOKUP(AI41,'Acompanhamento (DMP)'!$B$17:$V$400,15,FALSE)="","",VLOOKUP(AI41,'Acompanhamento (DMP)'!$B$17:$V$400,15,FALSE)),"")</f>
        <v/>
      </c>
      <c r="BB41" s="88" t="str">
        <f>IFERROR(IF(VLOOKUP(AI41,'Acompanhamento (DMP)'!$B$17:$V$400,16,FALSE)="","",VLOOKUP(AI41,'Acompanhamento (DMP)'!$B$17:$V$400,16,FALSE)),"")</f>
        <v/>
      </c>
      <c r="BC41" s="88" t="str">
        <f>IFERROR(IF(VLOOKUP(AI41,'Acompanhamento (DMP)'!$B$17:$V$400,17,FALSE)="","",VLOOKUP(AI41,'Acompanhamento (DMP)'!$B$17:$V$400,17,FALSE)),"")</f>
        <v/>
      </c>
      <c r="BD41" s="88" t="str">
        <f>IFERROR(IF(VLOOKUP(AI41,'Acompanhamento (DMP)'!$B$17:$V$400,18,FALSE)="","",VLOOKUP(AI41,'Acompanhamento (DMP)'!$B$17:$V$400,18,FALSE)),"")</f>
        <v/>
      </c>
      <c r="BE41" s="88" t="str">
        <f>IFERROR(IF(VLOOKUP(AI41,'Acompanhamento (DMP)'!$B$17:$V$400,19,FALSE)="","",VLOOKUP(AI41,'Acompanhamento (DMP)'!$B$17:$V$400,19,FALSE)),"")</f>
        <v/>
      </c>
      <c r="BF41" s="88" t="str">
        <f>IFERROR(IF(VLOOKUP(AI41,'Acompanhamento (DMP)'!$B$17:$V$400,20,FALSE)="","",VLOOKUP(AI41,'Acompanhamento (DMP)'!$B$17:$V$400,20,FALSE)),"")</f>
        <v/>
      </c>
      <c r="BG41" s="88" t="str">
        <f>IFERROR(IF(VLOOKUP(AI41,'Acompanhamento (DMP)'!$B$17:$V$400,21,FALSE)="","",VLOOKUP(AI41,'Acompanhamento (DMP)'!$B$17:$V$400,21,FALSE)),"")</f>
        <v/>
      </c>
      <c r="BH41" s="239" t="str">
        <f t="shared" si="0"/>
        <v/>
      </c>
    </row>
    <row r="42" spans="6:60" ht="15.75" customHeight="1" x14ac:dyDescent="0.25">
      <c r="F42" s="2" t="s">
        <v>1915</v>
      </c>
      <c r="G42" s="2" t="s">
        <v>893</v>
      </c>
      <c r="AC42" t="str">
        <v>DGDM 165</v>
      </c>
      <c r="AD42" s="249">
        <v>95</v>
      </c>
      <c r="AE42" t="s">
        <v>169</v>
      </c>
      <c r="AI42" t="str">
        <f>IF('PCA Licitação, Dispensa e Inex.'!B46="","",'PCA Licitação, Dispensa e Inex.'!B46)</f>
        <v>DGDM 165</v>
      </c>
      <c r="AJ42" t="str">
        <f>IF('PCA Licitação, Dispensa e Inex.'!C46="","",'PCA Licitação, Dispensa e Inex.'!C46)</f>
        <v>DGDM</v>
      </c>
      <c r="AK42" t="str">
        <f>IF('PCA Licitação, Dispensa e Inex.'!D46="","",'PCA Licitação, Dispensa e Inex.'!D46)</f>
        <v>Prestação de serviços consistentes na disponibilização de acesso à plataforma de jurisprudência, pelo prazo de 12 (doze) meses. (Jusbrasil)</v>
      </c>
      <c r="AL42" t="str">
        <f>IF('PCA Licitação, Dispensa e Inex.'!H46="","",'PCA Licitação, Dispensa e Inex.'!H46)</f>
        <v>Inexigibilidade</v>
      </c>
      <c r="AM42" t="str">
        <f>IF('PCA Licitação, Dispensa e Inex.'!K46="","",'PCA Licitação, Dispensa e Inex.'!K46)</f>
        <v>Não</v>
      </c>
      <c r="AN42" t="str">
        <f>IF('PCA Licitação, Dispensa e Inex.'!L46="","",'PCA Licitação, Dispensa e Inex.'!L46)</f>
        <v>Sim</v>
      </c>
      <c r="AO42" t="str">
        <f>IF('PCA Licitação, Dispensa e Inex.'!M46="","",'PCA Licitação, Dispensa e Inex.'!M46)</f>
        <v>Sim</v>
      </c>
      <c r="AP42" t="str">
        <f>IF('PCA Licitação, Dispensa e Inex.'!N46="","",'PCA Licitação, Dispensa e Inex.'!N46)</f>
        <v>Médio</v>
      </c>
      <c r="AQ42" s="88">
        <f>IF('PCA Licitação, Dispensa e Inex.'!O46="","",'PCA Licitação, Dispensa e Inex.'!O46)</f>
        <v>46083</v>
      </c>
      <c r="AR42" s="88">
        <f>IF('PCA Licitação, Dispensa e Inex.'!P46="","",'PCA Licitação, Dispensa e Inex.'!P46)</f>
        <v>46115</v>
      </c>
      <c r="AS42" s="88">
        <f>IF('PCA Licitação, Dispensa e Inex.'!Q46="","",'PCA Licitação, Dispensa e Inex.'!Q46)</f>
        <v>46118</v>
      </c>
      <c r="AT42" s="88">
        <f>IF('PCA Licitação, Dispensa e Inex.'!R46="","",'PCA Licitação, Dispensa e Inex.'!R46)</f>
        <v>46146</v>
      </c>
      <c r="AU42" s="88">
        <f>IF('PCA Licitação, Dispensa e Inex.'!S46="","",'PCA Licitação, Dispensa e Inex.'!S46)</f>
        <v>46209</v>
      </c>
      <c r="AV42" s="88" t="str">
        <f>IFERROR(VLOOKUP(AI42,'Acompanhamento (DMP)'!$B$17:$L$400,10,FALSE),"")</f>
        <v>Rogério Bernardi</v>
      </c>
      <c r="AW42" t="str">
        <f>IFERROR(IF(VLOOKUP(AI42,'Acompanhamento (DMP)'!$B$17:$V$400,11,FALSE)="","",VLOOKUP(AI42,'Acompanhamento (DMP)'!$B$17:$V$400,11,FALSE)),"")</f>
        <v/>
      </c>
      <c r="AX42" s="88" t="str">
        <f>IFERROR(VLOOKUP(AI42,'Acompanhamento (DMP)'!$B$17:$V$400,12,FALSE),"")</f>
        <v>Não se aplica</v>
      </c>
      <c r="AY42" s="88" t="str">
        <f>IFERROR(IF(VLOOKUP(AI42,'Acompanhamento (DMP)'!$B$17:$V$400,13,FALSE)="","",VLOOKUP(AI42,'Acompanhamento (DMP)'!$B$17:$V$400,13,FALSE)),"")</f>
        <v>0015775-45.2025.8.24.0710</v>
      </c>
      <c r="AZ42" t="str">
        <f>IFERROR(IF(VLOOKUP(AI42,'Acompanhamento (DMP)'!$B$17:$V$400,14,FALSE)="","",VLOOKUP(AI42,'Acompanhamento (DMP)'!$B$17:$V$400,14,FALSE)),"")</f>
        <v/>
      </c>
      <c r="BA42" t="str">
        <f>IFERROR(IF(VLOOKUP(AI42,'Acompanhamento (DMP)'!$B$17:$V$400,15,FALSE)="","",VLOOKUP(AI42,'Acompanhamento (DMP)'!$B$17:$V$400,15,FALSE)),"")</f>
        <v/>
      </c>
      <c r="BB42" s="88" t="str">
        <f>IFERROR(IF(VLOOKUP(AI42,'Acompanhamento (DMP)'!$B$17:$V$400,16,FALSE)="","",VLOOKUP(AI42,'Acompanhamento (DMP)'!$B$17:$V$400,16,FALSE)),"")</f>
        <v/>
      </c>
      <c r="BC42" s="88" t="str">
        <f>IFERROR(IF(VLOOKUP(AI42,'Acompanhamento (DMP)'!$B$17:$V$400,17,FALSE)="","",VLOOKUP(AI42,'Acompanhamento (DMP)'!$B$17:$V$400,17,FALSE)),"")</f>
        <v/>
      </c>
      <c r="BD42" s="88" t="str">
        <f>IFERROR(IF(VLOOKUP(AI42,'Acompanhamento (DMP)'!$B$17:$V$400,18,FALSE)="","",VLOOKUP(AI42,'Acompanhamento (DMP)'!$B$17:$V$400,18,FALSE)),"")</f>
        <v/>
      </c>
      <c r="BE42" s="88" t="str">
        <f>IFERROR(IF(VLOOKUP(AI42,'Acompanhamento (DMP)'!$B$17:$V$400,19,FALSE)="","",VLOOKUP(AI42,'Acompanhamento (DMP)'!$B$17:$V$400,19,FALSE)),"")</f>
        <v/>
      </c>
      <c r="BF42" s="88" t="str">
        <f>IFERROR(IF(VLOOKUP(AI42,'Acompanhamento (DMP)'!$B$17:$V$400,20,FALSE)="","",VLOOKUP(AI42,'Acompanhamento (DMP)'!$B$17:$V$400,20,FALSE)),"")</f>
        <v/>
      </c>
      <c r="BG42" s="88" t="str">
        <f>IFERROR(IF(VLOOKUP(AI42,'Acompanhamento (DMP)'!$B$17:$V$400,21,FALSE)="","",VLOOKUP(AI42,'Acompanhamento (DMP)'!$B$17:$V$400,21,FALSE)),"")</f>
        <v/>
      </c>
      <c r="BH42" s="239" t="str">
        <f t="shared" si="0"/>
        <v/>
      </c>
    </row>
    <row r="43" spans="6:60" ht="15.75" customHeight="1" x14ac:dyDescent="0.25">
      <c r="F43" s="2" t="s">
        <v>1916</v>
      </c>
      <c r="G43" s="2" t="s">
        <v>709</v>
      </c>
      <c r="AC43" t="str">
        <v>DGDM 170</v>
      </c>
      <c r="AD43" s="250">
        <v>96</v>
      </c>
      <c r="AE43" t="s">
        <v>188</v>
      </c>
      <c r="AI43" t="str">
        <f>IF('PCA Licitação, Dispensa e Inex.'!B47="","",'PCA Licitação, Dispensa e Inex.'!B47)</f>
        <v>DGDM 170</v>
      </c>
      <c r="AJ43" t="str">
        <f>IF('PCA Licitação, Dispensa e Inex.'!C47="","",'PCA Licitação, Dispensa e Inex.'!C47)</f>
        <v>DGDM</v>
      </c>
      <c r="AK43" t="str">
        <f>IF('PCA Licitação, Dispensa e Inex.'!D47="","",'PCA Licitação, Dispensa e Inex.'!D47)</f>
        <v>Estantes para armazenamento de caixas com processos</v>
      </c>
      <c r="AL43" t="str">
        <f>IF('PCA Licitação, Dispensa e Inex.'!H47="","",'PCA Licitação, Dispensa e Inex.'!H47)</f>
        <v>Pregão</v>
      </c>
      <c r="AM43" t="str">
        <f>IF('PCA Licitação, Dispensa e Inex.'!K47="","",'PCA Licitação, Dispensa e Inex.'!K47)</f>
        <v>Não</v>
      </c>
      <c r="AN43" t="str">
        <f>IF('PCA Licitação, Dispensa e Inex.'!L47="","",'PCA Licitação, Dispensa e Inex.'!L47)</f>
        <v>Sim</v>
      </c>
      <c r="AO43" t="str">
        <f>IF('PCA Licitação, Dispensa e Inex.'!M47="","",'PCA Licitação, Dispensa e Inex.'!M47)</f>
        <v>Sim</v>
      </c>
      <c r="AP43" t="str">
        <f>IF('PCA Licitação, Dispensa e Inex.'!N47="","",'PCA Licitação, Dispensa e Inex.'!N47)</f>
        <v>Médio</v>
      </c>
      <c r="AQ43" s="88">
        <f>IF('PCA Licitação, Dispensa e Inex.'!O47="","",'PCA Licitação, Dispensa e Inex.'!O47)</f>
        <v>46054</v>
      </c>
      <c r="AR43" s="88">
        <f>IF('PCA Licitação, Dispensa e Inex.'!P47="","",'PCA Licitação, Dispensa e Inex.'!P47)</f>
        <v>46080</v>
      </c>
      <c r="AS43" s="88">
        <f>IF('PCA Licitação, Dispensa e Inex.'!Q47="","",'PCA Licitação, Dispensa e Inex.'!Q47)</f>
        <v>46054</v>
      </c>
      <c r="AT43" s="88">
        <f>IF('PCA Licitação, Dispensa e Inex.'!R47="","",'PCA Licitação, Dispensa e Inex.'!R47)</f>
        <v>46111</v>
      </c>
      <c r="AU43" s="88">
        <f>IF('PCA Licitação, Dispensa e Inex.'!S47="","",'PCA Licitação, Dispensa e Inex.'!S47)</f>
        <v>46171</v>
      </c>
      <c r="AV43" s="88" t="str">
        <f>IFERROR(VLOOKUP(AI43,'Acompanhamento (DMP)'!$B$17:$L$400,10,FALSE),"")</f>
        <v>Monica</v>
      </c>
      <c r="AW43" t="str">
        <f>IFERROR(IF(VLOOKUP(AI43,'Acompanhamento (DMP)'!$B$17:$V$400,11,FALSE)="","",VLOOKUP(AI43,'Acompanhamento (DMP)'!$B$17:$V$400,11,FALSE)),"")</f>
        <v/>
      </c>
      <c r="AX43" s="88" t="str">
        <f>IFERROR(VLOOKUP(AI43,'Acompanhamento (DMP)'!$B$17:$V$400,12,FALSE),"")</f>
        <v>Não se aplica</v>
      </c>
      <c r="AY43" s="88" t="str">
        <f>IFERROR(IF(VLOOKUP(AI43,'Acompanhamento (DMP)'!$B$17:$V$400,13,FALSE)="","",VLOOKUP(AI43,'Acompanhamento (DMP)'!$B$17:$V$400,13,FALSE)),"")</f>
        <v/>
      </c>
      <c r="AZ43" t="str">
        <f>IFERROR(IF(VLOOKUP(AI43,'Acompanhamento (DMP)'!$B$17:$V$400,14,FALSE)="","",VLOOKUP(AI43,'Acompanhamento (DMP)'!$B$17:$V$400,14,FALSE)),"")</f>
        <v/>
      </c>
      <c r="BA43" t="str">
        <f>IFERROR(IF(VLOOKUP(AI43,'Acompanhamento (DMP)'!$B$17:$V$400,15,FALSE)="","",VLOOKUP(AI43,'Acompanhamento (DMP)'!$B$17:$V$400,15,FALSE)),"")</f>
        <v/>
      </c>
      <c r="BB43" s="88" t="str">
        <f>IFERROR(IF(VLOOKUP(AI43,'Acompanhamento (DMP)'!$B$17:$V$400,16,FALSE)="","",VLOOKUP(AI43,'Acompanhamento (DMP)'!$B$17:$V$400,16,FALSE)),"")</f>
        <v/>
      </c>
      <c r="BC43" s="88" t="str">
        <f>IFERROR(IF(VLOOKUP(AI43,'Acompanhamento (DMP)'!$B$17:$V$400,17,FALSE)="","",VLOOKUP(AI43,'Acompanhamento (DMP)'!$B$17:$V$400,17,FALSE)),"")</f>
        <v/>
      </c>
      <c r="BD43" s="88" t="str">
        <f>IFERROR(IF(VLOOKUP(AI43,'Acompanhamento (DMP)'!$B$17:$V$400,18,FALSE)="","",VLOOKUP(AI43,'Acompanhamento (DMP)'!$B$17:$V$400,18,FALSE)),"")</f>
        <v/>
      </c>
      <c r="BE43" s="88" t="str">
        <f>IFERROR(IF(VLOOKUP(AI43,'Acompanhamento (DMP)'!$B$17:$V$400,19,FALSE)="","",VLOOKUP(AI43,'Acompanhamento (DMP)'!$B$17:$V$400,19,FALSE)),"")</f>
        <v/>
      </c>
      <c r="BF43" s="88" t="str">
        <f>IFERROR(IF(VLOOKUP(AI43,'Acompanhamento (DMP)'!$B$17:$V$400,20,FALSE)="","",VLOOKUP(AI43,'Acompanhamento (DMP)'!$B$17:$V$400,20,FALSE)),"")</f>
        <v/>
      </c>
      <c r="BG43" s="88" t="str">
        <f>IFERROR(IF(VLOOKUP(AI43,'Acompanhamento (DMP)'!$B$17:$V$400,21,FALSE)="","",VLOOKUP(AI43,'Acompanhamento (DMP)'!$B$17:$V$400,21,FALSE)),"")</f>
        <v/>
      </c>
      <c r="BH43" s="239" t="str">
        <f t="shared" si="0"/>
        <v/>
      </c>
    </row>
    <row r="44" spans="6:60" ht="15.75" customHeight="1" x14ac:dyDescent="0.25">
      <c r="F44" s="2" t="s">
        <v>1917</v>
      </c>
      <c r="G44" s="2" t="s">
        <v>710</v>
      </c>
      <c r="AC44" t="str">
        <v>DGDM 171</v>
      </c>
      <c r="AD44" s="249">
        <v>97</v>
      </c>
      <c r="AE44" t="s">
        <v>177</v>
      </c>
      <c r="AI44" t="str">
        <f>IF('PCA Licitação, Dispensa e Inex.'!B48="","",'PCA Licitação, Dispensa e Inex.'!B48)</f>
        <v>DGDM 171</v>
      </c>
      <c r="AJ44" t="str">
        <f>IF('PCA Licitação, Dispensa e Inex.'!C48="","",'PCA Licitação, Dispensa e Inex.'!C48)</f>
        <v>DGDM</v>
      </c>
      <c r="AK44" t="str">
        <f>IF('PCA Licitação, Dispensa e Inex.'!D48="","",'PCA Licitação, Dispensa e Inex.'!D48)</f>
        <v>Aquisição de empilhadeira elétrica para a Divisão de Arquivo</v>
      </c>
      <c r="AL44" t="str">
        <f>IF('PCA Licitação, Dispensa e Inex.'!H48="","",'PCA Licitação, Dispensa e Inex.'!H48)</f>
        <v>Pregão</v>
      </c>
      <c r="AM44" t="str">
        <f>IF('PCA Licitação, Dispensa e Inex.'!K48="","",'PCA Licitação, Dispensa e Inex.'!K48)</f>
        <v>Não</v>
      </c>
      <c r="AN44" t="str">
        <f>IF('PCA Licitação, Dispensa e Inex.'!L48="","",'PCA Licitação, Dispensa e Inex.'!L48)</f>
        <v>Sim</v>
      </c>
      <c r="AO44" t="str">
        <f>IF('PCA Licitação, Dispensa e Inex.'!M48="","",'PCA Licitação, Dispensa e Inex.'!M48)</f>
        <v>Sim</v>
      </c>
      <c r="AP44" t="str">
        <f>IF('PCA Licitação, Dispensa e Inex.'!N48="","",'PCA Licitação, Dispensa e Inex.'!N48)</f>
        <v>Médio</v>
      </c>
      <c r="AQ44" s="88">
        <f>IF('PCA Licitação, Dispensa e Inex.'!O48="","",'PCA Licitação, Dispensa e Inex.'!O48)</f>
        <v>46082</v>
      </c>
      <c r="AR44" s="88">
        <f>IF('PCA Licitação, Dispensa e Inex.'!P48="","",'PCA Licitação, Dispensa e Inex.'!P48)</f>
        <v>46112</v>
      </c>
      <c r="AS44" s="88">
        <f>IF('PCA Licitação, Dispensa e Inex.'!Q48="","",'PCA Licitação, Dispensa e Inex.'!Q48)</f>
        <v>46082</v>
      </c>
      <c r="AT44" s="88">
        <f>IF('PCA Licitação, Dispensa e Inex.'!R48="","",'PCA Licitação, Dispensa e Inex.'!R48)</f>
        <v>46142</v>
      </c>
      <c r="AU44" s="88">
        <f>IF('PCA Licitação, Dispensa e Inex.'!S48="","",'PCA Licitação, Dispensa e Inex.'!S48)</f>
        <v>46203</v>
      </c>
      <c r="AV44" s="88" t="str">
        <f>IFERROR(VLOOKUP(AI44,'Acompanhamento (DMP)'!$B$17:$L$400,10,FALSE),"")</f>
        <v>Monica</v>
      </c>
      <c r="AW44" t="str">
        <f>IFERROR(IF(VLOOKUP(AI44,'Acompanhamento (DMP)'!$B$17:$V$400,11,FALSE)="","",VLOOKUP(AI44,'Acompanhamento (DMP)'!$B$17:$V$400,11,FALSE)),"")</f>
        <v/>
      </c>
      <c r="AX44" s="88" t="str">
        <f>IFERROR(VLOOKUP(AI44,'Acompanhamento (DMP)'!$B$17:$V$400,12,FALSE),"")</f>
        <v>Não se aplica</v>
      </c>
      <c r="AY44" s="88" t="str">
        <f>IFERROR(IF(VLOOKUP(AI44,'Acompanhamento (DMP)'!$B$17:$V$400,13,FALSE)="","",VLOOKUP(AI44,'Acompanhamento (DMP)'!$B$17:$V$400,13,FALSE)),"")</f>
        <v/>
      </c>
      <c r="AZ44" t="str">
        <f>IFERROR(IF(VLOOKUP(AI44,'Acompanhamento (DMP)'!$B$17:$V$400,14,FALSE)="","",VLOOKUP(AI44,'Acompanhamento (DMP)'!$B$17:$V$400,14,FALSE)),"")</f>
        <v/>
      </c>
      <c r="BA44" t="str">
        <f>IFERROR(IF(VLOOKUP(AI44,'Acompanhamento (DMP)'!$B$17:$V$400,15,FALSE)="","",VLOOKUP(AI44,'Acompanhamento (DMP)'!$B$17:$V$400,15,FALSE)),"")</f>
        <v/>
      </c>
      <c r="BB44" s="88" t="str">
        <f>IFERROR(IF(VLOOKUP(AI44,'Acompanhamento (DMP)'!$B$17:$V$400,16,FALSE)="","",VLOOKUP(AI44,'Acompanhamento (DMP)'!$B$17:$V$400,16,FALSE)),"")</f>
        <v/>
      </c>
      <c r="BC44" s="88" t="str">
        <f>IFERROR(IF(VLOOKUP(AI44,'Acompanhamento (DMP)'!$B$17:$V$400,17,FALSE)="","",VLOOKUP(AI44,'Acompanhamento (DMP)'!$B$17:$V$400,17,FALSE)),"")</f>
        <v/>
      </c>
      <c r="BD44" s="88" t="str">
        <f>IFERROR(IF(VLOOKUP(AI44,'Acompanhamento (DMP)'!$B$17:$V$400,18,FALSE)="","",VLOOKUP(AI44,'Acompanhamento (DMP)'!$B$17:$V$400,18,FALSE)),"")</f>
        <v/>
      </c>
      <c r="BE44" s="88" t="str">
        <f>IFERROR(IF(VLOOKUP(AI44,'Acompanhamento (DMP)'!$B$17:$V$400,19,FALSE)="","",VLOOKUP(AI44,'Acompanhamento (DMP)'!$B$17:$V$400,19,FALSE)),"")</f>
        <v/>
      </c>
      <c r="BF44" s="88" t="str">
        <f>IFERROR(IF(VLOOKUP(AI44,'Acompanhamento (DMP)'!$B$17:$V$400,20,FALSE)="","",VLOOKUP(AI44,'Acompanhamento (DMP)'!$B$17:$V$400,20,FALSE)),"")</f>
        <v/>
      </c>
      <c r="BG44" s="88" t="str">
        <f>IFERROR(IF(VLOOKUP(AI44,'Acompanhamento (DMP)'!$B$17:$V$400,21,FALSE)="","",VLOOKUP(AI44,'Acompanhamento (DMP)'!$B$17:$V$400,21,FALSE)),"")</f>
        <v/>
      </c>
      <c r="BH44" s="239" t="str">
        <f t="shared" si="0"/>
        <v/>
      </c>
    </row>
    <row r="45" spans="6:60" ht="15.75" customHeight="1" x14ac:dyDescent="0.25">
      <c r="F45" s="2" t="s">
        <v>1918</v>
      </c>
      <c r="G45" s="2" t="s">
        <v>711</v>
      </c>
      <c r="AC45" t="str">
        <v>DGDM 172</v>
      </c>
      <c r="AD45" s="251">
        <v>98</v>
      </c>
      <c r="AE45" t="s">
        <v>180</v>
      </c>
      <c r="AI45" t="str">
        <f>IF('PCA Licitação, Dispensa e Inex.'!B49="","",'PCA Licitação, Dispensa e Inex.'!B49)</f>
        <v>DGDM 172</v>
      </c>
      <c r="AJ45" t="str">
        <f>IF('PCA Licitação, Dispensa e Inex.'!C49="","",'PCA Licitação, Dispensa e Inex.'!C49)</f>
        <v>DGDM</v>
      </c>
      <c r="AK45" t="str">
        <f>IF('PCA Licitação, Dispensa e Inex.'!D49="","",'PCA Licitação, Dispensa e Inex.'!D49)</f>
        <v>Aquisição de caixa de arquivo em papelão</v>
      </c>
      <c r="AL45" t="str">
        <f>IF('PCA Licitação, Dispensa e Inex.'!H49="","",'PCA Licitação, Dispensa e Inex.'!H49)</f>
        <v>Pregão</v>
      </c>
      <c r="AM45" t="str">
        <f>IF('PCA Licitação, Dispensa e Inex.'!K49="","",'PCA Licitação, Dispensa e Inex.'!K49)</f>
        <v>Não</v>
      </c>
      <c r="AN45" t="str">
        <f>IF('PCA Licitação, Dispensa e Inex.'!L49="","",'PCA Licitação, Dispensa e Inex.'!L49)</f>
        <v>Sim</v>
      </c>
      <c r="AO45" t="str">
        <f>IF('PCA Licitação, Dispensa e Inex.'!M49="","",'PCA Licitação, Dispensa e Inex.'!M49)</f>
        <v>Sim</v>
      </c>
      <c r="AP45" t="str">
        <f>IF('PCA Licitação, Dispensa e Inex.'!N49="","",'PCA Licitação, Dispensa e Inex.'!N49)</f>
        <v>Médio</v>
      </c>
      <c r="AQ45" s="88">
        <f>IF('PCA Licitação, Dispensa e Inex.'!O49="","",'PCA Licitação, Dispensa e Inex.'!O49)</f>
        <v>46143</v>
      </c>
      <c r="AR45" s="88">
        <f>IF('PCA Licitação, Dispensa e Inex.'!P49="","",'PCA Licitação, Dispensa e Inex.'!P49)</f>
        <v>46173</v>
      </c>
      <c r="AS45" s="88">
        <f>IF('PCA Licitação, Dispensa e Inex.'!Q49="","",'PCA Licitação, Dispensa e Inex.'!Q49)</f>
        <v>46174</v>
      </c>
      <c r="AT45" s="88">
        <f>IF('PCA Licitação, Dispensa e Inex.'!R49="","",'PCA Licitação, Dispensa e Inex.'!R49)</f>
        <v>46233</v>
      </c>
      <c r="AU45" s="88">
        <f>IF('PCA Licitação, Dispensa e Inex.'!S49="","",'PCA Licitação, Dispensa e Inex.'!S49)</f>
        <v>46295</v>
      </c>
      <c r="AV45" s="88" t="str">
        <f>IFERROR(VLOOKUP(AI45,'Acompanhamento (DMP)'!$B$17:$L$400,10,FALSE),"")</f>
        <v>Vanessa Borges</v>
      </c>
      <c r="AW45" t="str">
        <f>IFERROR(IF(VLOOKUP(AI45,'Acompanhamento (DMP)'!$B$17:$V$400,11,FALSE)="","",VLOOKUP(AI45,'Acompanhamento (DMP)'!$B$17:$V$400,11,FALSE)),"")</f>
        <v/>
      </c>
      <c r="AX45" s="88" t="str">
        <f>IFERROR(VLOOKUP(AI45,'Acompanhamento (DMP)'!$B$17:$V$400,12,FALSE),"")</f>
        <v>Não se aplica</v>
      </c>
      <c r="AY45" s="88" t="str">
        <f>IFERROR(IF(VLOOKUP(AI45,'Acompanhamento (DMP)'!$B$17:$V$400,13,FALSE)="","",VLOOKUP(AI45,'Acompanhamento (DMP)'!$B$17:$V$400,13,FALSE)),"")</f>
        <v/>
      </c>
      <c r="AZ45" t="str">
        <f>IFERROR(IF(VLOOKUP(AI45,'Acompanhamento (DMP)'!$B$17:$V$400,14,FALSE)="","",VLOOKUP(AI45,'Acompanhamento (DMP)'!$B$17:$V$400,14,FALSE)),"")</f>
        <v/>
      </c>
      <c r="BA45" t="str">
        <f>IFERROR(IF(VLOOKUP(AI45,'Acompanhamento (DMP)'!$B$17:$V$400,15,FALSE)="","",VLOOKUP(AI45,'Acompanhamento (DMP)'!$B$17:$V$400,15,FALSE)),"")</f>
        <v/>
      </c>
      <c r="BB45" s="88" t="str">
        <f>IFERROR(IF(VLOOKUP(AI45,'Acompanhamento (DMP)'!$B$17:$V$400,16,FALSE)="","",VLOOKUP(AI45,'Acompanhamento (DMP)'!$B$17:$V$400,16,FALSE)),"")</f>
        <v/>
      </c>
      <c r="BC45" s="88" t="str">
        <f>IFERROR(IF(VLOOKUP(AI45,'Acompanhamento (DMP)'!$B$17:$V$400,17,FALSE)="","",VLOOKUP(AI45,'Acompanhamento (DMP)'!$B$17:$V$400,17,FALSE)),"")</f>
        <v/>
      </c>
      <c r="BD45" s="88" t="str">
        <f>IFERROR(IF(VLOOKUP(AI45,'Acompanhamento (DMP)'!$B$17:$V$400,18,FALSE)="","",VLOOKUP(AI45,'Acompanhamento (DMP)'!$B$17:$V$400,18,FALSE)),"")</f>
        <v/>
      </c>
      <c r="BE45" s="88" t="str">
        <f>IFERROR(IF(VLOOKUP(AI45,'Acompanhamento (DMP)'!$B$17:$V$400,19,FALSE)="","",VLOOKUP(AI45,'Acompanhamento (DMP)'!$B$17:$V$400,19,FALSE)),"")</f>
        <v/>
      </c>
      <c r="BF45" s="88" t="str">
        <f>IFERROR(IF(VLOOKUP(AI45,'Acompanhamento (DMP)'!$B$17:$V$400,20,FALSE)="","",VLOOKUP(AI45,'Acompanhamento (DMP)'!$B$17:$V$400,20,FALSE)),"")</f>
        <v/>
      </c>
      <c r="BG45" s="88" t="str">
        <f>IFERROR(IF(VLOOKUP(AI45,'Acompanhamento (DMP)'!$B$17:$V$400,21,FALSE)="","",VLOOKUP(AI45,'Acompanhamento (DMP)'!$B$17:$V$400,21,FALSE)),"")</f>
        <v/>
      </c>
      <c r="BH45" s="239" t="str">
        <f t="shared" si="0"/>
        <v/>
      </c>
    </row>
    <row r="46" spans="6:60" ht="15.75" customHeight="1" x14ac:dyDescent="0.25">
      <c r="F46" s="2" t="s">
        <v>1919</v>
      </c>
      <c r="G46" s="2" t="s">
        <v>712</v>
      </c>
      <c r="AC46" t="str">
        <v>DGDM 173</v>
      </c>
      <c r="AD46" s="252">
        <v>99</v>
      </c>
      <c r="AE46" t="s">
        <v>182</v>
      </c>
      <c r="AI46" t="str">
        <f>IF('PCA Licitação, Dispensa e Inex.'!B50="","",'PCA Licitação, Dispensa e Inex.'!B50)</f>
        <v>DGDM 173</v>
      </c>
      <c r="AJ46" t="str">
        <f>IF('PCA Licitação, Dispensa e Inex.'!C50="","",'PCA Licitação, Dispensa e Inex.'!C50)</f>
        <v>DGDM</v>
      </c>
      <c r="AK46" t="str">
        <f>IF('PCA Licitação, Dispensa e Inex.'!D50="","",'PCA Licitação, Dispensa e Inex.'!D50)</f>
        <v>Celebração de convênio com o Instituto Brasileiro de Informação em Ciência e Tecnologia (IBICT) para pesquisa aplicada para a implantação do Modelo Hipátia de preservação digital no âmbito do Poder Judiciário de Santa Catarina, utilizando as soluções tecnológicas BarraPres, Archivematica e AtoM.</v>
      </c>
      <c r="AL46" t="str">
        <f>IF('PCA Licitação, Dispensa e Inex.'!H50="","",'PCA Licitação, Dispensa e Inex.'!H50)</f>
        <v>Inexigibilidade
- Convênio</v>
      </c>
      <c r="AM46" t="str">
        <f>IF('PCA Licitação, Dispensa e Inex.'!K50="","",'PCA Licitação, Dispensa e Inex.'!K50)</f>
        <v>Sim</v>
      </c>
      <c r="AN46" t="str">
        <f>IF('PCA Licitação, Dispensa e Inex.'!L50="","",'PCA Licitação, Dispensa e Inex.'!L50)</f>
        <v>Não</v>
      </c>
      <c r="AO46" t="str">
        <f>IF('PCA Licitação, Dispensa e Inex.'!M50="","",'PCA Licitação, Dispensa e Inex.'!M50)</f>
        <v>Sim</v>
      </c>
      <c r="AP46" t="str">
        <f>IF('PCA Licitação, Dispensa e Inex.'!N50="","",'PCA Licitação, Dispensa e Inex.'!N50)</f>
        <v>Alto</v>
      </c>
      <c r="AQ46" s="88">
        <f>IF('PCA Licitação, Dispensa e Inex.'!O50="","",'PCA Licitação, Dispensa e Inex.'!O50)</f>
        <v>46082</v>
      </c>
      <c r="AR46" s="88">
        <f>IF('PCA Licitação, Dispensa e Inex.'!P50="","",'PCA Licitação, Dispensa e Inex.'!P50)</f>
        <v>46143</v>
      </c>
      <c r="AS46" s="88">
        <f>IF('PCA Licitação, Dispensa e Inex.'!Q50="","",'PCA Licitação, Dispensa e Inex.'!Q50)</f>
        <v>46174</v>
      </c>
      <c r="AT46" s="88">
        <f>IF('PCA Licitação, Dispensa e Inex.'!R50="","",'PCA Licitação, Dispensa e Inex.'!R50)</f>
        <v>46233</v>
      </c>
      <c r="AU46" s="88">
        <f>IF('PCA Licitação, Dispensa e Inex.'!S50="","",'PCA Licitação, Dispensa e Inex.'!S50)</f>
        <v>46295</v>
      </c>
      <c r="AV46" s="88" t="str">
        <f>IFERROR(VLOOKUP(AI46,'Acompanhamento (DMP)'!$B$17:$L$400,10,FALSE),"")</f>
        <v>Paola</v>
      </c>
      <c r="AW46" t="str">
        <f>IFERROR(IF(VLOOKUP(AI46,'Acompanhamento (DMP)'!$B$17:$V$400,11,FALSE)="","",VLOOKUP(AI46,'Acompanhamento (DMP)'!$B$17:$V$400,11,FALSE)),"")</f>
        <v/>
      </c>
      <c r="AX46" s="88" t="str">
        <f>IFERROR(VLOOKUP(AI46,'Acompanhamento (DMP)'!$B$17:$V$400,12,FALSE),"")</f>
        <v>Vanessa Borges</v>
      </c>
      <c r="AY46" s="88" t="str">
        <f>IFERROR(IF(VLOOKUP(AI46,'Acompanhamento (DMP)'!$B$17:$V$400,13,FALSE)="","",VLOOKUP(AI46,'Acompanhamento (DMP)'!$B$17:$V$400,13,FALSE)),"")</f>
        <v/>
      </c>
      <c r="AZ46" t="str">
        <f>IFERROR(IF(VLOOKUP(AI46,'Acompanhamento (DMP)'!$B$17:$V$400,14,FALSE)="","",VLOOKUP(AI46,'Acompanhamento (DMP)'!$B$17:$V$400,14,FALSE)),"")</f>
        <v/>
      </c>
      <c r="BA46" t="str">
        <f>IFERROR(IF(VLOOKUP(AI46,'Acompanhamento (DMP)'!$B$17:$V$400,15,FALSE)="","",VLOOKUP(AI46,'Acompanhamento (DMP)'!$B$17:$V$400,15,FALSE)),"")</f>
        <v/>
      </c>
      <c r="BB46" s="88" t="str">
        <f>IFERROR(IF(VLOOKUP(AI46,'Acompanhamento (DMP)'!$B$17:$V$400,16,FALSE)="","",VLOOKUP(AI46,'Acompanhamento (DMP)'!$B$17:$V$400,16,FALSE)),"")</f>
        <v/>
      </c>
      <c r="BC46" s="88" t="str">
        <f>IFERROR(IF(VLOOKUP(AI46,'Acompanhamento (DMP)'!$B$17:$V$400,17,FALSE)="","",VLOOKUP(AI46,'Acompanhamento (DMP)'!$B$17:$V$400,17,FALSE)),"")</f>
        <v/>
      </c>
      <c r="BD46" s="88" t="str">
        <f>IFERROR(IF(VLOOKUP(AI46,'Acompanhamento (DMP)'!$B$17:$V$400,18,FALSE)="","",VLOOKUP(AI46,'Acompanhamento (DMP)'!$B$17:$V$400,18,FALSE)),"")</f>
        <v/>
      </c>
      <c r="BE46" s="88" t="str">
        <f>IFERROR(IF(VLOOKUP(AI46,'Acompanhamento (DMP)'!$B$17:$V$400,19,FALSE)="","",VLOOKUP(AI46,'Acompanhamento (DMP)'!$B$17:$V$400,19,FALSE)),"")</f>
        <v/>
      </c>
      <c r="BF46" s="88" t="str">
        <f>IFERROR(IF(VLOOKUP(AI46,'Acompanhamento (DMP)'!$B$17:$V$400,20,FALSE)="","",VLOOKUP(AI46,'Acompanhamento (DMP)'!$B$17:$V$400,20,FALSE)),"")</f>
        <v/>
      </c>
      <c r="BG46" s="88" t="str">
        <f>IFERROR(IF(VLOOKUP(AI46,'Acompanhamento (DMP)'!$B$17:$V$400,21,FALSE)="","",VLOOKUP(AI46,'Acompanhamento (DMP)'!$B$17:$V$400,21,FALSE)),"")</f>
        <v/>
      </c>
      <c r="BH46" s="239" t="str">
        <f t="shared" si="0"/>
        <v/>
      </c>
    </row>
    <row r="47" spans="6:60" ht="15.75" customHeight="1" x14ac:dyDescent="0.25">
      <c r="F47" s="2" t="s">
        <v>1920</v>
      </c>
      <c r="G47" s="2" t="s">
        <v>906</v>
      </c>
      <c r="AC47" t="str">
        <v>DGDM161</v>
      </c>
      <c r="AD47" s="251">
        <v>100</v>
      </c>
      <c r="AE47" t="s">
        <v>184</v>
      </c>
      <c r="AI47" t="str">
        <f>IF('PCA Licitação, Dispensa e Inex.'!B51="","",'PCA Licitação, Dispensa e Inex.'!B51)</f>
        <v>DGDM161</v>
      </c>
      <c r="AJ47" t="str">
        <f>IF('PCA Licitação, Dispensa e Inex.'!C51="","",'PCA Licitação, Dispensa e Inex.'!C51)</f>
        <v>DGDM</v>
      </c>
      <c r="AK47" t="str">
        <f>IF('PCA Licitação, Dispensa e Inex.'!D51="","",'PCA Licitação, Dispensa e Inex.'!D51)</f>
        <v>Aquisição e instalação de catracas, controladores biométrico facial e licenças de software de controle de acesso</v>
      </c>
      <c r="AL47" t="str">
        <f>IF('PCA Licitação, Dispensa e Inex.'!H51="","",'PCA Licitação, Dispensa e Inex.'!H51)</f>
        <v>Inexigibilidade</v>
      </c>
      <c r="AM47" t="str">
        <f>IF('PCA Licitação, Dispensa e Inex.'!K51="","",'PCA Licitação, Dispensa e Inex.'!K51)</f>
        <v>Não</v>
      </c>
      <c r="AN47" t="str">
        <f>IF('PCA Licitação, Dispensa e Inex.'!L51="","",'PCA Licitação, Dispensa e Inex.'!L51)</f>
        <v>Sim</v>
      </c>
      <c r="AO47" t="str">
        <f>IF('PCA Licitação, Dispensa e Inex.'!M51="","",'PCA Licitação, Dispensa e Inex.'!M51)</f>
        <v>Sim</v>
      </c>
      <c r="AP47" t="str">
        <f>IF('PCA Licitação, Dispensa e Inex.'!N51="","",'PCA Licitação, Dispensa e Inex.'!N51)</f>
        <v>Alto</v>
      </c>
      <c r="AQ47" s="88">
        <f>IF('PCA Licitação, Dispensa e Inex.'!O51="","",'PCA Licitação, Dispensa e Inex.'!O51)</f>
        <v>45936</v>
      </c>
      <c r="AR47" s="88">
        <f>IF('PCA Licitação, Dispensa e Inex.'!P51="","",'PCA Licitação, Dispensa e Inex.'!P51)</f>
        <v>45954</v>
      </c>
      <c r="AS47" s="88">
        <f>IF('PCA Licitação, Dispensa e Inex.'!Q51="","",'PCA Licitação, Dispensa e Inex.'!Q51)</f>
        <v>45964</v>
      </c>
      <c r="AT47" s="88">
        <f>IF('PCA Licitação, Dispensa e Inex.'!R51="","",'PCA Licitação, Dispensa e Inex.'!R51)</f>
        <v>46052</v>
      </c>
      <c r="AU47" s="88">
        <f>IF('PCA Licitação, Dispensa e Inex.'!S51="","",'PCA Licitação, Dispensa e Inex.'!S51)</f>
        <v>46112</v>
      </c>
      <c r="AV47" s="88" t="str">
        <f>IFERROR(VLOOKUP(AI47,'Acompanhamento (DMP)'!$B$17:$L$400,10,FALSE),"")</f>
        <v>Adriana</v>
      </c>
      <c r="AW47" t="str">
        <f>IFERROR(IF(VLOOKUP(AI47,'Acompanhamento (DMP)'!$B$17:$V$400,11,FALSE)="","",VLOOKUP(AI47,'Acompanhamento (DMP)'!$B$17:$V$400,11,FALSE)),"")</f>
        <v/>
      </c>
      <c r="AX47" s="88" t="str">
        <f>IFERROR(VLOOKUP(AI47,'Acompanhamento (DMP)'!$B$17:$V$400,12,FALSE),"")</f>
        <v>Não se aplica</v>
      </c>
      <c r="AY47" s="88" t="str">
        <f>IFERROR(IF(VLOOKUP(AI47,'Acompanhamento (DMP)'!$B$17:$V$400,13,FALSE)="","",VLOOKUP(AI47,'Acompanhamento (DMP)'!$B$17:$V$400,13,FALSE)),"")</f>
        <v/>
      </c>
      <c r="AZ47" t="str">
        <f>IFERROR(IF(VLOOKUP(AI47,'Acompanhamento (DMP)'!$B$17:$V$400,14,FALSE)="","",VLOOKUP(AI47,'Acompanhamento (DMP)'!$B$17:$V$400,14,FALSE)),"")</f>
        <v/>
      </c>
      <c r="BA47" t="str">
        <f>IFERROR(IF(VLOOKUP(AI47,'Acompanhamento (DMP)'!$B$17:$V$400,15,FALSE)="","",VLOOKUP(AI47,'Acompanhamento (DMP)'!$B$17:$V$400,15,FALSE)),"")</f>
        <v/>
      </c>
      <c r="BB47" s="88" t="str">
        <f>IFERROR(IF(VLOOKUP(AI47,'Acompanhamento (DMP)'!$B$17:$V$400,16,FALSE)="","",VLOOKUP(AI47,'Acompanhamento (DMP)'!$B$17:$V$400,16,FALSE)),"")</f>
        <v/>
      </c>
      <c r="BC47" s="88" t="str">
        <f>IFERROR(IF(VLOOKUP(AI47,'Acompanhamento (DMP)'!$B$17:$V$400,17,FALSE)="","",VLOOKUP(AI47,'Acompanhamento (DMP)'!$B$17:$V$400,17,FALSE)),"")</f>
        <v/>
      </c>
      <c r="BD47" s="88" t="str">
        <f>IFERROR(IF(VLOOKUP(AI47,'Acompanhamento (DMP)'!$B$17:$V$400,18,FALSE)="","",VLOOKUP(AI47,'Acompanhamento (DMP)'!$B$17:$V$400,18,FALSE)),"")</f>
        <v/>
      </c>
      <c r="BE47" s="88" t="str">
        <f>IFERROR(IF(VLOOKUP(AI47,'Acompanhamento (DMP)'!$B$17:$V$400,19,FALSE)="","",VLOOKUP(AI47,'Acompanhamento (DMP)'!$B$17:$V$400,19,FALSE)),"")</f>
        <v/>
      </c>
      <c r="BF47" s="88" t="str">
        <f>IFERROR(IF(VLOOKUP(AI47,'Acompanhamento (DMP)'!$B$17:$V$400,20,FALSE)="","",VLOOKUP(AI47,'Acompanhamento (DMP)'!$B$17:$V$400,20,FALSE)),"")</f>
        <v/>
      </c>
      <c r="BG47" s="88" t="str">
        <f>IFERROR(IF(VLOOKUP(AI47,'Acompanhamento (DMP)'!$B$17:$V$400,21,FALSE)="","",VLOOKUP(AI47,'Acompanhamento (DMP)'!$B$17:$V$400,21,FALSE)),"")</f>
        <v/>
      </c>
      <c r="BH47" s="239" t="str">
        <f t="shared" si="0"/>
        <v/>
      </c>
    </row>
    <row r="48" spans="6:60" ht="15.75" customHeight="1" x14ac:dyDescent="0.25">
      <c r="F48" s="2" t="s">
        <v>1921</v>
      </c>
      <c r="G48" s="2" t="s">
        <v>714</v>
      </c>
      <c r="AC48" t="str">
        <v>DIE 249</v>
      </c>
      <c r="AD48" s="252">
        <v>37</v>
      </c>
      <c r="AE48" t="s">
        <v>237</v>
      </c>
      <c r="AI48" t="str">
        <f>IF('PCA Licitação, Dispensa e Inex.'!B52="","",'PCA Licitação, Dispensa e Inex.'!B52)</f>
        <v>DIE 249</v>
      </c>
      <c r="AJ48" t="str">
        <f>IF('PCA Licitação, Dispensa e Inex.'!C52="","",'PCA Licitação, Dispensa e Inex.'!C52)</f>
        <v>DIE</v>
      </c>
      <c r="AK48" t="str">
        <f>IF('PCA Licitação, Dispensa e Inex.'!D52="","",'PCA Licitação, Dispensa e Inex.'!D52)</f>
        <v>Contratação de fornecimento contínuo de equipamentos e insumos de copa e limpeza</v>
      </c>
      <c r="AL48" t="str">
        <f>IF('PCA Licitação, Dispensa e Inex.'!H52="","",'PCA Licitação, Dispensa e Inex.'!H52)</f>
        <v>Pregão</v>
      </c>
      <c r="AM48" t="str">
        <f>IF('PCA Licitação, Dispensa e Inex.'!K52="","",'PCA Licitação, Dispensa e Inex.'!K52)</f>
        <v>NÃO</v>
      </c>
      <c r="AN48" t="str">
        <f>IF('PCA Licitação, Dispensa e Inex.'!L52="","",'PCA Licitação, Dispensa e Inex.'!L52)</f>
        <v>Sim</v>
      </c>
      <c r="AO48" t="str">
        <f>IF('PCA Licitação, Dispensa e Inex.'!M52="","",'PCA Licitação, Dispensa e Inex.'!M52)</f>
        <v>Sim</v>
      </c>
      <c r="AP48" t="str">
        <f>IF('PCA Licitação, Dispensa e Inex.'!N52="","",'PCA Licitação, Dispensa e Inex.'!N52)</f>
        <v>Médio</v>
      </c>
      <c r="AQ48" s="88">
        <f>IF('PCA Licitação, Dispensa e Inex.'!O52="","",'PCA Licitação, Dispensa e Inex.'!O52)</f>
        <v>46029</v>
      </c>
      <c r="AR48" s="88">
        <f>IF('PCA Licitação, Dispensa e Inex.'!P52="","",'PCA Licitação, Dispensa e Inex.'!P52)</f>
        <v>46060</v>
      </c>
      <c r="AS48" s="88">
        <f>IF('PCA Licitação, Dispensa e Inex.'!Q52="","",'PCA Licitação, Dispensa e Inex.'!Q52)</f>
        <v>46060</v>
      </c>
      <c r="AT48" s="88">
        <f>IF('PCA Licitação, Dispensa e Inex.'!R52="","",'PCA Licitação, Dispensa e Inex.'!R52)</f>
        <v>46127</v>
      </c>
      <c r="AU48" s="88">
        <f>IF('PCA Licitação, Dispensa e Inex.'!S52="","",'PCA Licitação, Dispensa e Inex.'!S52)</f>
        <v>46188</v>
      </c>
      <c r="AV48" s="88" t="str">
        <f>IFERROR(VLOOKUP(AI48,'Acompanhamento (DMP)'!$B$17:$L$400,10,FALSE),"")</f>
        <v>Mariana Abreu</v>
      </c>
      <c r="AW48" t="str">
        <f>IFERROR(IF(VLOOKUP(AI48,'Acompanhamento (DMP)'!$B$17:$V$400,11,FALSE)="","",VLOOKUP(AI48,'Acompanhamento (DMP)'!$B$17:$V$400,11,FALSE)),"")</f>
        <v/>
      </c>
      <c r="AX48" s="88" t="str">
        <f>IFERROR(VLOOKUP(AI48,'Acompanhamento (DMP)'!$B$17:$V$400,12,FALSE),"")</f>
        <v>Não se aplica</v>
      </c>
      <c r="AY48" s="88" t="str">
        <f>IFERROR(IF(VLOOKUP(AI48,'Acompanhamento (DMP)'!$B$17:$V$400,13,FALSE)="","",VLOOKUP(AI48,'Acompanhamento (DMP)'!$B$17:$V$400,13,FALSE)),"")</f>
        <v/>
      </c>
      <c r="AZ48" t="str">
        <f>IFERROR(IF(VLOOKUP(AI48,'Acompanhamento (DMP)'!$B$17:$V$400,14,FALSE)="","",VLOOKUP(AI48,'Acompanhamento (DMP)'!$B$17:$V$400,14,FALSE)),"")</f>
        <v/>
      </c>
      <c r="BA48" t="str">
        <f>IFERROR(IF(VLOOKUP(AI48,'Acompanhamento (DMP)'!$B$17:$V$400,15,FALSE)="","",VLOOKUP(AI48,'Acompanhamento (DMP)'!$B$17:$V$400,15,FALSE)),"")</f>
        <v/>
      </c>
      <c r="BB48" s="88" t="str">
        <f>IFERROR(IF(VLOOKUP(AI48,'Acompanhamento (DMP)'!$B$17:$V$400,16,FALSE)="","",VLOOKUP(AI48,'Acompanhamento (DMP)'!$B$17:$V$400,16,FALSE)),"")</f>
        <v/>
      </c>
      <c r="BC48" s="88" t="str">
        <f>IFERROR(IF(VLOOKUP(AI48,'Acompanhamento (DMP)'!$B$17:$V$400,17,FALSE)="","",VLOOKUP(AI48,'Acompanhamento (DMP)'!$B$17:$V$400,17,FALSE)),"")</f>
        <v/>
      </c>
      <c r="BD48" s="88" t="str">
        <f>IFERROR(IF(VLOOKUP(AI48,'Acompanhamento (DMP)'!$B$17:$V$400,18,FALSE)="","",VLOOKUP(AI48,'Acompanhamento (DMP)'!$B$17:$V$400,18,FALSE)),"")</f>
        <v/>
      </c>
      <c r="BE48" s="88" t="str">
        <f>IFERROR(IF(VLOOKUP(AI48,'Acompanhamento (DMP)'!$B$17:$V$400,19,FALSE)="","",VLOOKUP(AI48,'Acompanhamento (DMP)'!$B$17:$V$400,19,FALSE)),"")</f>
        <v/>
      </c>
      <c r="BF48" s="88" t="str">
        <f>IFERROR(IF(VLOOKUP(AI48,'Acompanhamento (DMP)'!$B$17:$V$400,20,FALSE)="","",VLOOKUP(AI48,'Acompanhamento (DMP)'!$B$17:$V$400,20,FALSE)),"")</f>
        <v/>
      </c>
      <c r="BG48" s="88" t="str">
        <f>IFERROR(IF(VLOOKUP(AI48,'Acompanhamento (DMP)'!$B$17:$V$400,21,FALSE)="","",VLOOKUP(AI48,'Acompanhamento (DMP)'!$B$17:$V$400,21,FALSE)),"")</f>
        <v/>
      </c>
      <c r="BH48" s="239" t="str">
        <f t="shared" si="0"/>
        <v/>
      </c>
    </row>
    <row r="49" spans="6:60" ht="15.75" customHeight="1" x14ac:dyDescent="0.25">
      <c r="F49" s="2" t="s">
        <v>1922</v>
      </c>
      <c r="G49" s="2" t="s">
        <v>808</v>
      </c>
      <c r="AC49" t="str">
        <v>DIE 250</v>
      </c>
      <c r="AD49" s="251">
        <v>65</v>
      </c>
      <c r="AE49" t="s">
        <v>241</v>
      </c>
      <c r="AI49" t="str">
        <f>IF('PCA Licitação, Dispensa e Inex.'!B53="","",'PCA Licitação, Dispensa e Inex.'!B53)</f>
        <v>DIE 250</v>
      </c>
      <c r="AJ49" t="str">
        <f>IF('PCA Licitação, Dispensa e Inex.'!C53="","",'PCA Licitação, Dispensa e Inex.'!C53)</f>
        <v>DIE</v>
      </c>
      <c r="AK49" t="str">
        <f>IF('PCA Licitação, Dispensa e Inex.'!D53="","",'PCA Licitação, Dispensa e Inex.'!D53)</f>
        <v>Contratação de fornecimento contínuo de leite UHT</v>
      </c>
      <c r="AL49" t="str">
        <f>IF('PCA Licitação, Dispensa e Inex.'!H53="","",'PCA Licitação, Dispensa e Inex.'!H53)</f>
        <v>Pregão</v>
      </c>
      <c r="AM49" t="str">
        <f>IF('PCA Licitação, Dispensa e Inex.'!K53="","",'PCA Licitação, Dispensa e Inex.'!K53)</f>
        <v>NÃO</v>
      </c>
      <c r="AN49" t="str">
        <f>IF('PCA Licitação, Dispensa e Inex.'!L53="","",'PCA Licitação, Dispensa e Inex.'!L53)</f>
        <v>Sim</v>
      </c>
      <c r="AO49" t="str">
        <f>IF('PCA Licitação, Dispensa e Inex.'!M53="","",'PCA Licitação, Dispensa e Inex.'!M53)</f>
        <v>Sim</v>
      </c>
      <c r="AP49" t="str">
        <f>IF('PCA Licitação, Dispensa e Inex.'!N53="","",'PCA Licitação, Dispensa e Inex.'!N53)</f>
        <v>Alto</v>
      </c>
      <c r="AQ49" s="88">
        <f>IF('PCA Licitação, Dispensa e Inex.'!O53="","",'PCA Licitação, Dispensa e Inex.'!O53)</f>
        <v>45998</v>
      </c>
      <c r="AR49" s="88">
        <f>IF('PCA Licitação, Dispensa e Inex.'!P53="","",'PCA Licitação, Dispensa e Inex.'!P53)</f>
        <v>46029</v>
      </c>
      <c r="AS49" s="88">
        <f>IF('PCA Licitação, Dispensa e Inex.'!Q53="","",'PCA Licitação, Dispensa e Inex.'!Q53)</f>
        <v>46029</v>
      </c>
      <c r="AT49" s="88">
        <f>IF('PCA Licitação, Dispensa e Inex.'!R53="","",'PCA Licitação, Dispensa e Inex.'!R53)</f>
        <v>46060</v>
      </c>
      <c r="AU49" s="88">
        <f>IF('PCA Licitação, Dispensa e Inex.'!S53="","",'PCA Licitação, Dispensa e Inex.'!S53)</f>
        <v>46118</v>
      </c>
      <c r="AV49" s="88" t="str">
        <f>IFERROR(VLOOKUP(AI49,'Acompanhamento (DMP)'!$B$17:$L$400,10,FALSE),"")</f>
        <v>Luciano</v>
      </c>
      <c r="AW49" t="str">
        <f>IFERROR(IF(VLOOKUP(AI49,'Acompanhamento (DMP)'!$B$17:$V$400,11,FALSE)="","",VLOOKUP(AI49,'Acompanhamento (DMP)'!$B$17:$V$400,11,FALSE)),"")</f>
        <v/>
      </c>
      <c r="AX49" s="88" t="str">
        <f>IFERROR(VLOOKUP(AI49,'Acompanhamento (DMP)'!$B$17:$V$400,12,FALSE),"")</f>
        <v>Não se aplica</v>
      </c>
      <c r="AY49" s="88" t="str">
        <f>IFERROR(IF(VLOOKUP(AI49,'Acompanhamento (DMP)'!$B$17:$V$400,13,FALSE)="","",VLOOKUP(AI49,'Acompanhamento (DMP)'!$B$17:$V$400,13,FALSE)),"")</f>
        <v/>
      </c>
      <c r="AZ49" t="str">
        <f>IFERROR(IF(VLOOKUP(AI49,'Acompanhamento (DMP)'!$B$17:$V$400,14,FALSE)="","",VLOOKUP(AI49,'Acompanhamento (DMP)'!$B$17:$V$400,14,FALSE)),"")</f>
        <v/>
      </c>
      <c r="BA49" t="str">
        <f>IFERROR(IF(VLOOKUP(AI49,'Acompanhamento (DMP)'!$B$17:$V$400,15,FALSE)="","",VLOOKUP(AI49,'Acompanhamento (DMP)'!$B$17:$V$400,15,FALSE)),"")</f>
        <v/>
      </c>
      <c r="BB49" s="88" t="str">
        <f>IFERROR(IF(VLOOKUP(AI49,'Acompanhamento (DMP)'!$B$17:$V$400,16,FALSE)="","",VLOOKUP(AI49,'Acompanhamento (DMP)'!$B$17:$V$400,16,FALSE)),"")</f>
        <v/>
      </c>
      <c r="BC49" s="88" t="str">
        <f>IFERROR(IF(VLOOKUP(AI49,'Acompanhamento (DMP)'!$B$17:$V$400,17,FALSE)="","",VLOOKUP(AI49,'Acompanhamento (DMP)'!$B$17:$V$400,17,FALSE)),"")</f>
        <v/>
      </c>
      <c r="BD49" s="88" t="str">
        <f>IFERROR(IF(VLOOKUP(AI49,'Acompanhamento (DMP)'!$B$17:$V$400,18,FALSE)="","",VLOOKUP(AI49,'Acompanhamento (DMP)'!$B$17:$V$400,18,FALSE)),"")</f>
        <v/>
      </c>
      <c r="BE49" s="88" t="str">
        <f>IFERROR(IF(VLOOKUP(AI49,'Acompanhamento (DMP)'!$B$17:$V$400,19,FALSE)="","",VLOOKUP(AI49,'Acompanhamento (DMP)'!$B$17:$V$400,19,FALSE)),"")</f>
        <v/>
      </c>
      <c r="BF49" s="88" t="str">
        <f>IFERROR(IF(VLOOKUP(AI49,'Acompanhamento (DMP)'!$B$17:$V$400,20,FALSE)="","",VLOOKUP(AI49,'Acompanhamento (DMP)'!$B$17:$V$400,20,FALSE)),"")</f>
        <v/>
      </c>
      <c r="BG49" s="88" t="str">
        <f>IFERROR(IF(VLOOKUP(AI49,'Acompanhamento (DMP)'!$B$17:$V$400,21,FALSE)="","",VLOOKUP(AI49,'Acompanhamento (DMP)'!$B$17:$V$400,21,FALSE)),"")</f>
        <v/>
      </c>
      <c r="BH49" s="239" t="str">
        <f t="shared" si="0"/>
        <v/>
      </c>
    </row>
    <row r="50" spans="6:60" ht="15.75" customHeight="1" x14ac:dyDescent="0.25">
      <c r="F50" s="2" t="s">
        <v>1923</v>
      </c>
      <c r="G50" s="2" t="s">
        <v>715</v>
      </c>
      <c r="AC50" t="str">
        <v>DIE 251</v>
      </c>
      <c r="AD50" s="249">
        <v>66</v>
      </c>
      <c r="AE50" t="s">
        <v>193</v>
      </c>
      <c r="AI50" t="str">
        <f>IF('PCA Licitação, Dispensa e Inex.'!B54="","",'PCA Licitação, Dispensa e Inex.'!B54)</f>
        <v>DIE 251</v>
      </c>
      <c r="AJ50" t="str">
        <f>IF('PCA Licitação, Dispensa e Inex.'!C54="","",'PCA Licitação, Dispensa e Inex.'!C54)</f>
        <v>DIE</v>
      </c>
      <c r="AK50" t="str">
        <f>IF('PCA Licitação, Dispensa e Inex.'!D54="","",'PCA Licitação, Dispensa e Inex.'!D54)</f>
        <v xml:space="preserve">Contratação de fornecimento contínuo de água mineral </v>
      </c>
      <c r="AL50" t="str">
        <f>IF('PCA Licitação, Dispensa e Inex.'!H54="","",'PCA Licitação, Dispensa e Inex.'!H54)</f>
        <v>Pregão</v>
      </c>
      <c r="AM50" t="str">
        <f>IF('PCA Licitação, Dispensa e Inex.'!K54="","",'PCA Licitação, Dispensa e Inex.'!K54)</f>
        <v>NÃO</v>
      </c>
      <c r="AN50" t="str">
        <f>IF('PCA Licitação, Dispensa e Inex.'!L54="","",'PCA Licitação, Dispensa e Inex.'!L54)</f>
        <v>Sim</v>
      </c>
      <c r="AO50" t="str">
        <f>IF('PCA Licitação, Dispensa e Inex.'!M54="","",'PCA Licitação, Dispensa e Inex.'!M54)</f>
        <v>Sim</v>
      </c>
      <c r="AP50" t="str">
        <f>IF('PCA Licitação, Dispensa e Inex.'!N54="","",'PCA Licitação, Dispensa e Inex.'!N54)</f>
        <v>Alto</v>
      </c>
      <c r="AQ50" s="88">
        <f>IF('PCA Licitação, Dispensa e Inex.'!O54="","",'PCA Licitação, Dispensa e Inex.'!O54)</f>
        <v>46175</v>
      </c>
      <c r="AR50" s="88">
        <f>IF('PCA Licitação, Dispensa e Inex.'!P54="","",'PCA Licitação, Dispensa e Inex.'!P54)</f>
        <v>46205</v>
      </c>
      <c r="AS50" s="88">
        <f>IF('PCA Licitação, Dispensa e Inex.'!Q54="","",'PCA Licitação, Dispensa e Inex.'!Q54)</f>
        <v>46205</v>
      </c>
      <c r="AT50" s="88">
        <f>IF('PCA Licitação, Dispensa e Inex.'!R54="","",'PCA Licitação, Dispensa e Inex.'!R54)</f>
        <v>46236</v>
      </c>
      <c r="AU50" s="88">
        <f>IF('PCA Licitação, Dispensa e Inex.'!S54="","",'PCA Licitação, Dispensa e Inex.'!S54)</f>
        <v>46297</v>
      </c>
      <c r="AV50" s="88" t="str">
        <f>IFERROR(VLOOKUP(AI50,'Acompanhamento (DMP)'!$B$17:$L$400,10,FALSE),"")</f>
        <v>Anna</v>
      </c>
      <c r="AW50" t="str">
        <f>IFERROR(IF(VLOOKUP(AI50,'Acompanhamento (DMP)'!$B$17:$V$400,11,FALSE)="","",VLOOKUP(AI50,'Acompanhamento (DMP)'!$B$17:$V$400,11,FALSE)),"")</f>
        <v/>
      </c>
      <c r="AX50" s="88" t="str">
        <f>IFERROR(VLOOKUP(AI50,'Acompanhamento (DMP)'!$B$17:$V$400,12,FALSE),"")</f>
        <v>Não se aplica</v>
      </c>
      <c r="AY50" s="88" t="str">
        <f>IFERROR(IF(VLOOKUP(AI50,'Acompanhamento (DMP)'!$B$17:$V$400,13,FALSE)="","",VLOOKUP(AI50,'Acompanhamento (DMP)'!$B$17:$V$400,13,FALSE)),"")</f>
        <v/>
      </c>
      <c r="AZ50" t="str">
        <f>IFERROR(IF(VLOOKUP(AI50,'Acompanhamento (DMP)'!$B$17:$V$400,14,FALSE)="","",VLOOKUP(AI50,'Acompanhamento (DMP)'!$B$17:$V$400,14,FALSE)),"")</f>
        <v/>
      </c>
      <c r="BA50" t="str">
        <f>IFERROR(IF(VLOOKUP(AI50,'Acompanhamento (DMP)'!$B$17:$V$400,15,FALSE)="","",VLOOKUP(AI50,'Acompanhamento (DMP)'!$B$17:$V$400,15,FALSE)),"")</f>
        <v/>
      </c>
      <c r="BB50" s="88" t="str">
        <f>IFERROR(IF(VLOOKUP(AI50,'Acompanhamento (DMP)'!$B$17:$V$400,16,FALSE)="","",VLOOKUP(AI50,'Acompanhamento (DMP)'!$B$17:$V$400,16,FALSE)),"")</f>
        <v/>
      </c>
      <c r="BC50" s="88" t="str">
        <f>IFERROR(IF(VLOOKUP(AI50,'Acompanhamento (DMP)'!$B$17:$V$400,17,FALSE)="","",VLOOKUP(AI50,'Acompanhamento (DMP)'!$B$17:$V$400,17,FALSE)),"")</f>
        <v/>
      </c>
      <c r="BD50" s="88" t="str">
        <f>IFERROR(IF(VLOOKUP(AI50,'Acompanhamento (DMP)'!$B$17:$V$400,18,FALSE)="","",VLOOKUP(AI50,'Acompanhamento (DMP)'!$B$17:$V$400,18,FALSE)),"")</f>
        <v/>
      </c>
      <c r="BE50" s="88" t="str">
        <f>IFERROR(IF(VLOOKUP(AI50,'Acompanhamento (DMP)'!$B$17:$V$400,19,FALSE)="","",VLOOKUP(AI50,'Acompanhamento (DMP)'!$B$17:$V$400,19,FALSE)),"")</f>
        <v/>
      </c>
      <c r="BF50" s="88" t="str">
        <f>IFERROR(IF(VLOOKUP(AI50,'Acompanhamento (DMP)'!$B$17:$V$400,20,FALSE)="","",VLOOKUP(AI50,'Acompanhamento (DMP)'!$B$17:$V$400,20,FALSE)),"")</f>
        <v/>
      </c>
      <c r="BG50" s="88" t="str">
        <f>IFERROR(IF(VLOOKUP(AI50,'Acompanhamento (DMP)'!$B$17:$V$400,21,FALSE)="","",VLOOKUP(AI50,'Acompanhamento (DMP)'!$B$17:$V$400,21,FALSE)),"")</f>
        <v/>
      </c>
      <c r="BH50" s="239" t="str">
        <f t="shared" si="0"/>
        <v/>
      </c>
    </row>
    <row r="51" spans="6:60" ht="15.75" customHeight="1" x14ac:dyDescent="0.25">
      <c r="F51" s="2" t="s">
        <v>1924</v>
      </c>
      <c r="G51" s="2" t="s">
        <v>811</v>
      </c>
      <c r="AC51" t="str">
        <v>DIE 252</v>
      </c>
      <c r="AD51" s="250">
        <v>67</v>
      </c>
      <c r="AE51" t="s">
        <v>199</v>
      </c>
      <c r="AI51" t="str">
        <f>IF('PCA Licitação, Dispensa e Inex.'!B55="","",'PCA Licitação, Dispensa e Inex.'!B55)</f>
        <v>DIE 252</v>
      </c>
      <c r="AJ51" t="str">
        <f>IF('PCA Licitação, Dispensa e Inex.'!C55="","",'PCA Licitação, Dispensa e Inex.'!C55)</f>
        <v>DIE</v>
      </c>
      <c r="AK51" t="str">
        <f>IF('PCA Licitação, Dispensa e Inex.'!D55="","",'PCA Licitação, Dispensa e Inex.'!D55)</f>
        <v>Contratação de fornecimento contínuo de insumos de copa ( café e açucar )</v>
      </c>
      <c r="AL51" t="str">
        <f>IF('PCA Licitação, Dispensa e Inex.'!H55="","",'PCA Licitação, Dispensa e Inex.'!H55)</f>
        <v>Pregão</v>
      </c>
      <c r="AM51" t="str">
        <f>IF('PCA Licitação, Dispensa e Inex.'!K55="","",'PCA Licitação, Dispensa e Inex.'!K55)</f>
        <v>NÃO</v>
      </c>
      <c r="AN51" t="str">
        <f>IF('PCA Licitação, Dispensa e Inex.'!L55="","",'PCA Licitação, Dispensa e Inex.'!L55)</f>
        <v>Sim</v>
      </c>
      <c r="AO51" t="str">
        <f>IF('PCA Licitação, Dispensa e Inex.'!M55="","",'PCA Licitação, Dispensa e Inex.'!M55)</f>
        <v>Sim</v>
      </c>
      <c r="AP51" t="str">
        <f>IF('PCA Licitação, Dispensa e Inex.'!N55="","",'PCA Licitação, Dispensa e Inex.'!N55)</f>
        <v>Médio</v>
      </c>
      <c r="AQ51" s="88">
        <f>IF('PCA Licitação, Dispensa e Inex.'!O55="","",'PCA Licitação, Dispensa e Inex.'!O55)</f>
        <v>46110</v>
      </c>
      <c r="AR51" s="88">
        <f>IF('PCA Licitação, Dispensa e Inex.'!P55="","",'PCA Licitação, Dispensa e Inex.'!P55)</f>
        <v>46141</v>
      </c>
      <c r="AS51" s="88">
        <f>IF('PCA Licitação, Dispensa e Inex.'!Q55="","",'PCA Licitação, Dispensa e Inex.'!Q55)</f>
        <v>46141</v>
      </c>
      <c r="AT51" s="88">
        <f>IF('PCA Licitação, Dispensa e Inex.'!R55="","",'PCA Licitação, Dispensa e Inex.'!R55)</f>
        <v>46171</v>
      </c>
      <c r="AU51" s="88">
        <f>IF('PCA Licitação, Dispensa e Inex.'!S55="","",'PCA Licitação, Dispensa e Inex.'!S55)</f>
        <v>46212</v>
      </c>
      <c r="AV51" s="88" t="str">
        <f>IFERROR(VLOOKUP(AI51,'Acompanhamento (DMP)'!$B$17:$L$400,10,FALSE),"")</f>
        <v>Mariana Abreu</v>
      </c>
      <c r="AW51" t="str">
        <f>IFERROR(IF(VLOOKUP(AI51,'Acompanhamento (DMP)'!$B$17:$V$400,11,FALSE)="","",VLOOKUP(AI51,'Acompanhamento (DMP)'!$B$17:$V$400,11,FALSE)),"")</f>
        <v/>
      </c>
      <c r="AX51" s="88" t="str">
        <f>IFERROR(VLOOKUP(AI51,'Acompanhamento (DMP)'!$B$17:$V$400,12,FALSE),"")</f>
        <v>Não se aplica</v>
      </c>
      <c r="AY51" s="88" t="str">
        <f>IFERROR(IF(VLOOKUP(AI51,'Acompanhamento (DMP)'!$B$17:$V$400,13,FALSE)="","",VLOOKUP(AI51,'Acompanhamento (DMP)'!$B$17:$V$400,13,FALSE)),"")</f>
        <v/>
      </c>
      <c r="AZ51" t="str">
        <f>IFERROR(IF(VLOOKUP(AI51,'Acompanhamento (DMP)'!$B$17:$V$400,14,FALSE)="","",VLOOKUP(AI51,'Acompanhamento (DMP)'!$B$17:$V$400,14,FALSE)),"")</f>
        <v/>
      </c>
      <c r="BA51" t="str">
        <f>IFERROR(IF(VLOOKUP(AI51,'Acompanhamento (DMP)'!$B$17:$V$400,15,FALSE)="","",VLOOKUP(AI51,'Acompanhamento (DMP)'!$B$17:$V$400,15,FALSE)),"")</f>
        <v/>
      </c>
      <c r="BB51" s="88" t="str">
        <f>IFERROR(IF(VLOOKUP(AI51,'Acompanhamento (DMP)'!$B$17:$V$400,16,FALSE)="","",VLOOKUP(AI51,'Acompanhamento (DMP)'!$B$17:$V$400,16,FALSE)),"")</f>
        <v/>
      </c>
      <c r="BC51" s="88" t="str">
        <f>IFERROR(IF(VLOOKUP(AI51,'Acompanhamento (DMP)'!$B$17:$V$400,17,FALSE)="","",VLOOKUP(AI51,'Acompanhamento (DMP)'!$B$17:$V$400,17,FALSE)),"")</f>
        <v/>
      </c>
      <c r="BD51" s="88" t="str">
        <f>IFERROR(IF(VLOOKUP(AI51,'Acompanhamento (DMP)'!$B$17:$V$400,18,FALSE)="","",VLOOKUP(AI51,'Acompanhamento (DMP)'!$B$17:$V$400,18,FALSE)),"")</f>
        <v/>
      </c>
      <c r="BE51" s="88" t="str">
        <f>IFERROR(IF(VLOOKUP(AI51,'Acompanhamento (DMP)'!$B$17:$V$400,19,FALSE)="","",VLOOKUP(AI51,'Acompanhamento (DMP)'!$B$17:$V$400,19,FALSE)),"")</f>
        <v/>
      </c>
      <c r="BF51" s="88" t="str">
        <f>IFERROR(IF(VLOOKUP(AI51,'Acompanhamento (DMP)'!$B$17:$V$400,20,FALSE)="","",VLOOKUP(AI51,'Acompanhamento (DMP)'!$B$17:$V$400,20,FALSE)),"")</f>
        <v/>
      </c>
      <c r="BG51" s="88" t="str">
        <f>IFERROR(IF(VLOOKUP(AI51,'Acompanhamento (DMP)'!$B$17:$V$400,21,FALSE)="","",VLOOKUP(AI51,'Acompanhamento (DMP)'!$B$17:$V$400,21,FALSE)),"")</f>
        <v/>
      </c>
      <c r="BH51" s="239" t="str">
        <f t="shared" si="0"/>
        <v/>
      </c>
    </row>
    <row r="52" spans="6:60" ht="15.75" customHeight="1" x14ac:dyDescent="0.25">
      <c r="F52" s="2" t="s">
        <v>1925</v>
      </c>
      <c r="G52" s="2" t="s">
        <v>716</v>
      </c>
      <c r="AC52" t="str">
        <v>DIE 253</v>
      </c>
      <c r="AD52" s="249">
        <v>68</v>
      </c>
      <c r="AE52" t="s">
        <v>202</v>
      </c>
      <c r="AI52" t="str">
        <f>IF('PCA Licitação, Dispensa e Inex.'!B56="","",'PCA Licitação, Dispensa e Inex.'!B56)</f>
        <v>DIE 253</v>
      </c>
      <c r="AJ52" t="str">
        <f>IF('PCA Licitação, Dispensa e Inex.'!C56="","",'PCA Licitação, Dispensa e Inex.'!C56)</f>
        <v>DIE</v>
      </c>
      <c r="AK52" t="str">
        <f>IF('PCA Licitação, Dispensa e Inex.'!D56="","",'PCA Licitação, Dispensa e Inex.'!D56)</f>
        <v xml:space="preserve">Contratação de refeições com bebidas (almoços e jantares) e/ou lanches para os participantes das sessões do Tribunal de Júri da Comarca da Capital (lanche), Balneário Camboriu (refeição e lanche), Laguna (lanche), Joinville (refeição/lanche) e Navegantes (refeição/lanche). </v>
      </c>
      <c r="AL52" t="str">
        <f>IF('PCA Licitação, Dispensa e Inex.'!H56="","",'PCA Licitação, Dispensa e Inex.'!H56)</f>
        <v>Pregão</v>
      </c>
      <c r="AM52" t="str">
        <f>IF('PCA Licitação, Dispensa e Inex.'!K56="","",'PCA Licitação, Dispensa e Inex.'!K56)</f>
        <v>NÃO</v>
      </c>
      <c r="AN52" t="str">
        <f>IF('PCA Licitação, Dispensa e Inex.'!L56="","",'PCA Licitação, Dispensa e Inex.'!L56)</f>
        <v>Não</v>
      </c>
      <c r="AO52" t="str">
        <f>IF('PCA Licitação, Dispensa e Inex.'!M56="","",'PCA Licitação, Dispensa e Inex.'!M56)</f>
        <v>Sim</v>
      </c>
      <c r="AP52" t="str">
        <f>IF('PCA Licitação, Dispensa e Inex.'!N56="","",'PCA Licitação, Dispensa e Inex.'!N56)</f>
        <v>Alto</v>
      </c>
      <c r="AQ52" s="88">
        <f>IF('PCA Licitação, Dispensa e Inex.'!O56="","",'PCA Licitação, Dispensa e Inex.'!O56)</f>
        <v>46062</v>
      </c>
      <c r="AR52" s="88">
        <f>IF('PCA Licitação, Dispensa e Inex.'!P56="","",'PCA Licitação, Dispensa e Inex.'!P56)</f>
        <v>46090</v>
      </c>
      <c r="AS52" s="88">
        <f>IF('PCA Licitação, Dispensa e Inex.'!Q56="","",'PCA Licitação, Dispensa e Inex.'!Q56)</f>
        <v>46090</v>
      </c>
      <c r="AT52" s="88">
        <f>IF('PCA Licitação, Dispensa e Inex.'!R56="","",'PCA Licitação, Dispensa e Inex.'!R56)</f>
        <v>46121</v>
      </c>
      <c r="AU52" s="88">
        <f>IF('PCA Licitação, Dispensa e Inex.'!S56="","",'PCA Licitação, Dispensa e Inex.'!S56)</f>
        <v>46182</v>
      </c>
      <c r="AV52" s="88" t="str">
        <f>IFERROR(VLOOKUP(AI52,'Acompanhamento (DMP)'!$B$17:$L$400,10,FALSE),"")</f>
        <v>Fabiana</v>
      </c>
      <c r="AW52" t="str">
        <f>IFERROR(IF(VLOOKUP(AI52,'Acompanhamento (DMP)'!$B$17:$V$400,11,FALSE)="","",VLOOKUP(AI52,'Acompanhamento (DMP)'!$B$17:$V$400,11,FALSE)),"")</f>
        <v/>
      </c>
      <c r="AX52" s="88" t="str">
        <f>IFERROR(VLOOKUP(AI52,'Acompanhamento (DMP)'!$B$17:$V$400,12,FALSE),"")</f>
        <v>Não se aplica</v>
      </c>
      <c r="AY52" s="88" t="str">
        <f>IFERROR(IF(VLOOKUP(AI52,'Acompanhamento (DMP)'!$B$17:$V$400,13,FALSE)="","",VLOOKUP(AI52,'Acompanhamento (DMP)'!$B$17:$V$400,13,FALSE)),"")</f>
        <v/>
      </c>
      <c r="AZ52" t="str">
        <f>IFERROR(IF(VLOOKUP(AI52,'Acompanhamento (DMP)'!$B$17:$V$400,14,FALSE)="","",VLOOKUP(AI52,'Acompanhamento (DMP)'!$B$17:$V$400,14,FALSE)),"")</f>
        <v/>
      </c>
      <c r="BA52" t="str">
        <f>IFERROR(IF(VLOOKUP(AI52,'Acompanhamento (DMP)'!$B$17:$V$400,15,FALSE)="","",VLOOKUP(AI52,'Acompanhamento (DMP)'!$B$17:$V$400,15,FALSE)),"")</f>
        <v/>
      </c>
      <c r="BB52" s="88" t="str">
        <f>IFERROR(IF(VLOOKUP(AI52,'Acompanhamento (DMP)'!$B$17:$V$400,16,FALSE)="","",VLOOKUP(AI52,'Acompanhamento (DMP)'!$B$17:$V$400,16,FALSE)),"")</f>
        <v/>
      </c>
      <c r="BC52" s="88" t="str">
        <f>IFERROR(IF(VLOOKUP(AI52,'Acompanhamento (DMP)'!$B$17:$V$400,17,FALSE)="","",VLOOKUP(AI52,'Acompanhamento (DMP)'!$B$17:$V$400,17,FALSE)),"")</f>
        <v/>
      </c>
      <c r="BD52" s="88" t="str">
        <f>IFERROR(IF(VLOOKUP(AI52,'Acompanhamento (DMP)'!$B$17:$V$400,18,FALSE)="","",VLOOKUP(AI52,'Acompanhamento (DMP)'!$B$17:$V$400,18,FALSE)),"")</f>
        <v/>
      </c>
      <c r="BE52" s="88" t="str">
        <f>IFERROR(IF(VLOOKUP(AI52,'Acompanhamento (DMP)'!$B$17:$V$400,19,FALSE)="","",VLOOKUP(AI52,'Acompanhamento (DMP)'!$B$17:$V$400,19,FALSE)),"")</f>
        <v/>
      </c>
      <c r="BF52" s="88" t="str">
        <f>IFERROR(IF(VLOOKUP(AI52,'Acompanhamento (DMP)'!$B$17:$V$400,20,FALSE)="","",VLOOKUP(AI52,'Acompanhamento (DMP)'!$B$17:$V$400,20,FALSE)),"")</f>
        <v/>
      </c>
      <c r="BG52" s="88" t="str">
        <f>IFERROR(IF(VLOOKUP(AI52,'Acompanhamento (DMP)'!$B$17:$V$400,21,FALSE)="","",VLOOKUP(AI52,'Acompanhamento (DMP)'!$B$17:$V$400,21,FALSE)),"")</f>
        <v/>
      </c>
      <c r="BH52" s="239" t="str">
        <f t="shared" si="0"/>
        <v/>
      </c>
    </row>
    <row r="53" spans="6:60" ht="15.75" customHeight="1" x14ac:dyDescent="0.25">
      <c r="F53" s="2" t="s">
        <v>1926</v>
      </c>
      <c r="G53" s="2" t="s">
        <v>717</v>
      </c>
      <c r="AC53" t="str">
        <v>DIE 254</v>
      </c>
      <c r="AD53" s="250">
        <v>69</v>
      </c>
      <c r="AE53" t="s">
        <v>207</v>
      </c>
      <c r="AI53" t="str">
        <f>IF('PCA Licitação, Dispensa e Inex.'!B57="","",'PCA Licitação, Dispensa e Inex.'!B57)</f>
        <v>DIE 254</v>
      </c>
      <c r="AJ53" t="str">
        <f>IF('PCA Licitação, Dispensa e Inex.'!C57="","",'PCA Licitação, Dispensa e Inex.'!C57)</f>
        <v>DIE</v>
      </c>
      <c r="AK53" t="str">
        <f>IF('PCA Licitação, Dispensa e Inex.'!D57="","",'PCA Licitação, Dispensa e Inex.'!D57)</f>
        <v xml:space="preserve">Seguro da frota própria do PJSC. </v>
      </c>
      <c r="AL53" t="str">
        <f>IF('PCA Licitação, Dispensa e Inex.'!H57="","",'PCA Licitação, Dispensa e Inex.'!H57)</f>
        <v>Pregão</v>
      </c>
      <c r="AM53" t="str">
        <f>IF('PCA Licitação, Dispensa e Inex.'!K57="","",'PCA Licitação, Dispensa e Inex.'!K57)</f>
        <v>NÃO</v>
      </c>
      <c r="AN53" t="str">
        <f>IF('PCA Licitação, Dispensa e Inex.'!L57="","",'PCA Licitação, Dispensa e Inex.'!L57)</f>
        <v>NÃO</v>
      </c>
      <c r="AO53" t="str">
        <f>IF('PCA Licitação, Dispensa e Inex.'!M57="","",'PCA Licitação, Dispensa e Inex.'!M57)</f>
        <v>Sim</v>
      </c>
      <c r="AP53" t="str">
        <f>IF('PCA Licitação, Dispensa e Inex.'!N57="","",'PCA Licitação, Dispensa e Inex.'!N57)</f>
        <v>Alto</v>
      </c>
      <c r="AQ53" s="88">
        <f>IF('PCA Licitação, Dispensa e Inex.'!O57="","",'PCA Licitação, Dispensa e Inex.'!O57)</f>
        <v>45945</v>
      </c>
      <c r="AR53" s="88">
        <f>IF('PCA Licitação, Dispensa e Inex.'!P57="","",'PCA Licitação, Dispensa e Inex.'!P57)</f>
        <v>45976</v>
      </c>
      <c r="AS53" s="88">
        <f>IF('PCA Licitação, Dispensa e Inex.'!Q57="","",'PCA Licitação, Dispensa e Inex.'!Q57)</f>
        <v>46006</v>
      </c>
      <c r="AT53" s="88">
        <f>IF('PCA Licitação, Dispensa e Inex.'!R57="","",'PCA Licitação, Dispensa e Inex.'!R57)</f>
        <v>46054</v>
      </c>
      <c r="AU53" s="88">
        <f>IF('PCA Licitação, Dispensa e Inex.'!S57="","",'PCA Licitação, Dispensa e Inex.'!S57)</f>
        <v>46143</v>
      </c>
      <c r="AV53" s="88" t="str">
        <f>IFERROR(VLOOKUP(AI53,'Acompanhamento (DMP)'!$B$17:$L$400,10,FALSE),"")</f>
        <v>Fabiana</v>
      </c>
      <c r="AW53" t="str">
        <f>IFERROR(IF(VLOOKUP(AI53,'Acompanhamento (DMP)'!$B$17:$V$400,11,FALSE)="","",VLOOKUP(AI53,'Acompanhamento (DMP)'!$B$17:$V$400,11,FALSE)),"")</f>
        <v/>
      </c>
      <c r="AX53" s="88" t="str">
        <f>IFERROR(VLOOKUP(AI53,'Acompanhamento (DMP)'!$B$17:$V$400,12,FALSE),"")</f>
        <v>Não se aplica</v>
      </c>
      <c r="AY53" s="88" t="str">
        <f>IFERROR(IF(VLOOKUP(AI53,'Acompanhamento (DMP)'!$B$17:$V$400,13,FALSE)="","",VLOOKUP(AI53,'Acompanhamento (DMP)'!$B$17:$V$400,13,FALSE)),"")</f>
        <v/>
      </c>
      <c r="AZ53" t="str">
        <f>IFERROR(IF(VLOOKUP(AI53,'Acompanhamento (DMP)'!$B$17:$V$400,14,FALSE)="","",VLOOKUP(AI53,'Acompanhamento (DMP)'!$B$17:$V$400,14,FALSE)),"")</f>
        <v/>
      </c>
      <c r="BA53" t="str">
        <f>IFERROR(IF(VLOOKUP(AI53,'Acompanhamento (DMP)'!$B$17:$V$400,15,FALSE)="","",VLOOKUP(AI53,'Acompanhamento (DMP)'!$B$17:$V$400,15,FALSE)),"")</f>
        <v/>
      </c>
      <c r="BB53" s="88" t="str">
        <f>IFERROR(IF(VLOOKUP(AI53,'Acompanhamento (DMP)'!$B$17:$V$400,16,FALSE)="","",VLOOKUP(AI53,'Acompanhamento (DMP)'!$B$17:$V$400,16,FALSE)),"")</f>
        <v/>
      </c>
      <c r="BC53" s="88" t="str">
        <f>IFERROR(IF(VLOOKUP(AI53,'Acompanhamento (DMP)'!$B$17:$V$400,17,FALSE)="","",VLOOKUP(AI53,'Acompanhamento (DMP)'!$B$17:$V$400,17,FALSE)),"")</f>
        <v/>
      </c>
      <c r="BD53" s="88" t="str">
        <f>IFERROR(IF(VLOOKUP(AI53,'Acompanhamento (DMP)'!$B$17:$V$400,18,FALSE)="","",VLOOKUP(AI53,'Acompanhamento (DMP)'!$B$17:$V$400,18,FALSE)),"")</f>
        <v/>
      </c>
      <c r="BE53" s="88" t="str">
        <f>IFERROR(IF(VLOOKUP(AI53,'Acompanhamento (DMP)'!$B$17:$V$400,19,FALSE)="","",VLOOKUP(AI53,'Acompanhamento (DMP)'!$B$17:$V$400,19,FALSE)),"")</f>
        <v/>
      </c>
      <c r="BF53" s="88" t="str">
        <f>IFERROR(IF(VLOOKUP(AI53,'Acompanhamento (DMP)'!$B$17:$V$400,20,FALSE)="","",VLOOKUP(AI53,'Acompanhamento (DMP)'!$B$17:$V$400,20,FALSE)),"")</f>
        <v/>
      </c>
      <c r="BG53" s="88" t="str">
        <f>IFERROR(IF(VLOOKUP(AI53,'Acompanhamento (DMP)'!$B$17:$V$400,21,FALSE)="","",VLOOKUP(AI53,'Acompanhamento (DMP)'!$B$17:$V$400,21,FALSE)),"")</f>
        <v/>
      </c>
      <c r="BH53" s="239" t="str">
        <f t="shared" si="0"/>
        <v/>
      </c>
    </row>
    <row r="54" spans="6:60" ht="15.75" customHeight="1" x14ac:dyDescent="0.25">
      <c r="F54" s="2" t="s">
        <v>1927</v>
      </c>
      <c r="G54" s="2" t="s">
        <v>776</v>
      </c>
      <c r="AC54" t="str">
        <v>DIE 255</v>
      </c>
      <c r="AD54" s="249">
        <v>70</v>
      </c>
      <c r="AE54" t="s">
        <v>212</v>
      </c>
      <c r="AI54" t="str">
        <f>IF('PCA Licitação, Dispensa e Inex.'!B58="","",'PCA Licitação, Dispensa e Inex.'!B58)</f>
        <v>DIE 255</v>
      </c>
      <c r="AJ54" t="str">
        <f>IF('PCA Licitação, Dispensa e Inex.'!C58="","",'PCA Licitação, Dispensa e Inex.'!C58)</f>
        <v>DIE</v>
      </c>
      <c r="AK54" t="str">
        <f>IF('PCA Licitação, Dispensa e Inex.'!D58="","",'PCA Licitação, Dispensa e Inex.'!D58)</f>
        <v>Contratação de prestação de serviços continuados de motorista, em regime de dedicação exclusiva de mão de obra, a serem executados nas sedes administrativas do TJSC</v>
      </c>
      <c r="AL54" t="str">
        <f>IF('PCA Licitação, Dispensa e Inex.'!H58="","",'PCA Licitação, Dispensa e Inex.'!H58)</f>
        <v>Pregão</v>
      </c>
      <c r="AM54" t="str">
        <f>IF('PCA Licitação, Dispensa e Inex.'!K58="","",'PCA Licitação, Dispensa e Inex.'!K58)</f>
        <v>Sim</v>
      </c>
      <c r="AN54" t="str">
        <f>IF('PCA Licitação, Dispensa e Inex.'!L58="","",'PCA Licitação, Dispensa e Inex.'!L58)</f>
        <v>Não</v>
      </c>
      <c r="AO54" t="str">
        <f>IF('PCA Licitação, Dispensa e Inex.'!M58="","",'PCA Licitação, Dispensa e Inex.'!M58)</f>
        <v>Sim</v>
      </c>
      <c r="AP54" t="str">
        <f>IF('PCA Licitação, Dispensa e Inex.'!N58="","",'PCA Licitação, Dispensa e Inex.'!N58)</f>
        <v>Médio</v>
      </c>
      <c r="AQ54" s="88">
        <f>IF('PCA Licitação, Dispensa e Inex.'!O58="","",'PCA Licitação, Dispensa e Inex.'!O58)</f>
        <v>46055</v>
      </c>
      <c r="AR54" s="88">
        <f>IF('PCA Licitação, Dispensa e Inex.'!P58="","",'PCA Licitação, Dispensa e Inex.'!P58)</f>
        <v>46146</v>
      </c>
      <c r="AS54" s="88">
        <f>IF('PCA Licitação, Dispensa e Inex.'!Q58="","",'PCA Licitação, Dispensa e Inex.'!Q58)</f>
        <v>46174</v>
      </c>
      <c r="AT54" s="88">
        <f>IF('PCA Licitação, Dispensa e Inex.'!R58="","",'PCA Licitação, Dispensa e Inex.'!R58)</f>
        <v>46204</v>
      </c>
      <c r="AU54" s="88">
        <f>IF('PCA Licitação, Dispensa e Inex.'!S58="","",'PCA Licitação, Dispensa e Inex.'!S58)</f>
        <v>46296</v>
      </c>
      <c r="AV54" s="88" t="str">
        <f>IFERROR(VLOOKUP(AI54,'Acompanhamento (DMP)'!$B$17:$L$400,10,FALSE),"")</f>
        <v>Fabiana</v>
      </c>
      <c r="AW54" t="str">
        <f>IFERROR(IF(VLOOKUP(AI54,'Acompanhamento (DMP)'!$B$17:$V$400,11,FALSE)="","",VLOOKUP(AI54,'Acompanhamento (DMP)'!$B$17:$V$400,11,FALSE)),"")</f>
        <v/>
      </c>
      <c r="AX54" s="88" t="str">
        <f>IFERROR(VLOOKUP(AI54,'Acompanhamento (DMP)'!$B$17:$V$400,12,FALSE),"")</f>
        <v>Luciano</v>
      </c>
      <c r="AY54" s="88" t="str">
        <f>IFERROR(IF(VLOOKUP(AI54,'Acompanhamento (DMP)'!$B$17:$V$400,13,FALSE)="","",VLOOKUP(AI54,'Acompanhamento (DMP)'!$B$17:$V$400,13,FALSE)),"")</f>
        <v/>
      </c>
      <c r="AZ54" t="str">
        <f>IFERROR(IF(VLOOKUP(AI54,'Acompanhamento (DMP)'!$B$17:$V$400,14,FALSE)="","",VLOOKUP(AI54,'Acompanhamento (DMP)'!$B$17:$V$400,14,FALSE)),"")</f>
        <v/>
      </c>
      <c r="BA54" t="str">
        <f>IFERROR(IF(VLOOKUP(AI54,'Acompanhamento (DMP)'!$B$17:$V$400,15,FALSE)="","",VLOOKUP(AI54,'Acompanhamento (DMP)'!$B$17:$V$400,15,FALSE)),"")</f>
        <v/>
      </c>
      <c r="BB54" s="88" t="str">
        <f>IFERROR(IF(VLOOKUP(AI54,'Acompanhamento (DMP)'!$B$17:$V$400,16,FALSE)="","",VLOOKUP(AI54,'Acompanhamento (DMP)'!$B$17:$V$400,16,FALSE)),"")</f>
        <v/>
      </c>
      <c r="BC54" s="88" t="str">
        <f>IFERROR(IF(VLOOKUP(AI54,'Acompanhamento (DMP)'!$B$17:$V$400,17,FALSE)="","",VLOOKUP(AI54,'Acompanhamento (DMP)'!$B$17:$V$400,17,FALSE)),"")</f>
        <v/>
      </c>
      <c r="BD54" s="88" t="str">
        <f>IFERROR(IF(VLOOKUP(AI54,'Acompanhamento (DMP)'!$B$17:$V$400,18,FALSE)="","",VLOOKUP(AI54,'Acompanhamento (DMP)'!$B$17:$V$400,18,FALSE)),"")</f>
        <v/>
      </c>
      <c r="BE54" s="88" t="str">
        <f>IFERROR(IF(VLOOKUP(AI54,'Acompanhamento (DMP)'!$B$17:$V$400,19,FALSE)="","",VLOOKUP(AI54,'Acompanhamento (DMP)'!$B$17:$V$400,19,FALSE)),"")</f>
        <v/>
      </c>
      <c r="BF54" s="88" t="str">
        <f>IFERROR(IF(VLOOKUP(AI54,'Acompanhamento (DMP)'!$B$17:$V$400,20,FALSE)="","",VLOOKUP(AI54,'Acompanhamento (DMP)'!$B$17:$V$400,20,FALSE)),"")</f>
        <v/>
      </c>
      <c r="BG54" s="88" t="str">
        <f>IFERROR(IF(VLOOKUP(AI54,'Acompanhamento (DMP)'!$B$17:$V$400,21,FALSE)="","",VLOOKUP(AI54,'Acompanhamento (DMP)'!$B$17:$V$400,21,FALSE)),"")</f>
        <v/>
      </c>
      <c r="BH54" s="239" t="str">
        <f t="shared" si="0"/>
        <v/>
      </c>
    </row>
    <row r="55" spans="6:60" ht="15.75" customHeight="1" x14ac:dyDescent="0.25">
      <c r="F55" s="2" t="s">
        <v>1928</v>
      </c>
      <c r="G55" s="2" t="s">
        <v>718</v>
      </c>
      <c r="AC55" t="str">
        <v>DIE 257</v>
      </c>
      <c r="AD55" s="251">
        <v>71</v>
      </c>
      <c r="AE55" t="s">
        <v>216</v>
      </c>
      <c r="AI55" t="str">
        <f>IF('PCA Licitação, Dispensa e Inex.'!B59="","",'PCA Licitação, Dispensa e Inex.'!B59)</f>
        <v>DIE 257</v>
      </c>
      <c r="AJ55" t="str">
        <f>IF('PCA Licitação, Dispensa e Inex.'!C59="","",'PCA Licitação, Dispensa e Inex.'!C59)</f>
        <v>DIE</v>
      </c>
      <c r="AK55" t="str">
        <f>IF('PCA Licitação, Dispensa e Inex.'!D59="","",'PCA Licitação, Dispensa e Inex.'!D59)</f>
        <v>Aluguel de veículos elétricos ou híbridos para 27 comarcas e Locação mensal para 4 veículos do curso de direção.</v>
      </c>
      <c r="AL55" t="str">
        <f>IF('PCA Licitação, Dispensa e Inex.'!H59="","",'PCA Licitação, Dispensa e Inex.'!H59)</f>
        <v>Pregão</v>
      </c>
      <c r="AM55" t="str">
        <f>IF('PCA Licitação, Dispensa e Inex.'!K59="","",'PCA Licitação, Dispensa e Inex.'!K59)</f>
        <v>NÃO</v>
      </c>
      <c r="AN55" t="str">
        <f>IF('PCA Licitação, Dispensa e Inex.'!L59="","",'PCA Licitação, Dispensa e Inex.'!L59)</f>
        <v>NÃO</v>
      </c>
      <c r="AO55" t="str">
        <f>IF('PCA Licitação, Dispensa e Inex.'!M59="","",'PCA Licitação, Dispensa e Inex.'!M59)</f>
        <v>Sim</v>
      </c>
      <c r="AP55" t="str">
        <f>IF('PCA Licitação, Dispensa e Inex.'!N59="","",'PCA Licitação, Dispensa e Inex.'!N59)</f>
        <v>Médio</v>
      </c>
      <c r="AQ55" s="88">
        <f>IF('PCA Licitação, Dispensa e Inex.'!O59="","",'PCA Licitação, Dispensa e Inex.'!O59)</f>
        <v>45981</v>
      </c>
      <c r="AR55" s="88">
        <f>IF('PCA Licitação, Dispensa e Inex.'!P59="","",'PCA Licitação, Dispensa e Inex.'!P59)</f>
        <v>46011</v>
      </c>
      <c r="AS55" s="88">
        <f>IF('PCA Licitação, Dispensa e Inex.'!Q59="","",'PCA Licitação, Dispensa e Inex.'!Q59)</f>
        <v>46054</v>
      </c>
      <c r="AT55" s="88">
        <f>IF('PCA Licitação, Dispensa e Inex.'!R59="","",'PCA Licitação, Dispensa e Inex.'!R59)</f>
        <v>46082</v>
      </c>
      <c r="AU55" s="88">
        <f>IF('PCA Licitação, Dispensa e Inex.'!S59="","",'PCA Licitação, Dispensa e Inex.'!S59)</f>
        <v>46174</v>
      </c>
      <c r="AV55" s="88" t="str">
        <f>IFERROR(VLOOKUP(AI55,'Acompanhamento (DMP)'!$B$17:$L$400,10,FALSE),"")</f>
        <v>Vanessa Borges</v>
      </c>
      <c r="AW55" t="str">
        <f>IFERROR(IF(VLOOKUP(AI55,'Acompanhamento (DMP)'!$B$17:$V$400,11,FALSE)="","",VLOOKUP(AI55,'Acompanhamento (DMP)'!$B$17:$V$400,11,FALSE)),"")</f>
        <v/>
      </c>
      <c r="AX55" s="88" t="str">
        <f>IFERROR(VLOOKUP(AI55,'Acompanhamento (DMP)'!$B$17:$V$400,12,FALSE),"")</f>
        <v>Não se aplica</v>
      </c>
      <c r="AY55" s="88" t="str">
        <f>IFERROR(IF(VLOOKUP(AI55,'Acompanhamento (DMP)'!$B$17:$V$400,13,FALSE)="","",VLOOKUP(AI55,'Acompanhamento (DMP)'!$B$17:$V$400,13,FALSE)),"")</f>
        <v/>
      </c>
      <c r="AZ55" t="str">
        <f>IFERROR(IF(VLOOKUP(AI55,'Acompanhamento (DMP)'!$B$17:$V$400,14,FALSE)="","",VLOOKUP(AI55,'Acompanhamento (DMP)'!$B$17:$V$400,14,FALSE)),"")</f>
        <v/>
      </c>
      <c r="BA55" t="str">
        <f>IFERROR(IF(VLOOKUP(AI55,'Acompanhamento (DMP)'!$B$17:$V$400,15,FALSE)="","",VLOOKUP(AI55,'Acompanhamento (DMP)'!$B$17:$V$400,15,FALSE)),"")</f>
        <v/>
      </c>
      <c r="BB55" s="88" t="str">
        <f>IFERROR(IF(VLOOKUP(AI55,'Acompanhamento (DMP)'!$B$17:$V$400,16,FALSE)="","",VLOOKUP(AI55,'Acompanhamento (DMP)'!$B$17:$V$400,16,FALSE)),"")</f>
        <v/>
      </c>
      <c r="BC55" s="88" t="str">
        <f>IFERROR(IF(VLOOKUP(AI55,'Acompanhamento (DMP)'!$B$17:$V$400,17,FALSE)="","",VLOOKUP(AI55,'Acompanhamento (DMP)'!$B$17:$V$400,17,FALSE)),"")</f>
        <v/>
      </c>
      <c r="BD55" s="88" t="str">
        <f>IFERROR(IF(VLOOKUP(AI55,'Acompanhamento (DMP)'!$B$17:$V$400,18,FALSE)="","",VLOOKUP(AI55,'Acompanhamento (DMP)'!$B$17:$V$400,18,FALSE)),"")</f>
        <v/>
      </c>
      <c r="BE55" s="88" t="str">
        <f>IFERROR(IF(VLOOKUP(AI55,'Acompanhamento (DMP)'!$B$17:$V$400,19,FALSE)="","",VLOOKUP(AI55,'Acompanhamento (DMP)'!$B$17:$V$400,19,FALSE)),"")</f>
        <v/>
      </c>
      <c r="BF55" s="88" t="str">
        <f>IFERROR(IF(VLOOKUP(AI55,'Acompanhamento (DMP)'!$B$17:$V$400,20,FALSE)="","",VLOOKUP(AI55,'Acompanhamento (DMP)'!$B$17:$V$400,20,FALSE)),"")</f>
        <v/>
      </c>
      <c r="BG55" s="88" t="str">
        <f>IFERROR(IF(VLOOKUP(AI55,'Acompanhamento (DMP)'!$B$17:$V$400,21,FALSE)="","",VLOOKUP(AI55,'Acompanhamento (DMP)'!$B$17:$V$400,21,FALSE)),"")</f>
        <v/>
      </c>
      <c r="BH55" s="239" t="str">
        <f t="shared" si="0"/>
        <v/>
      </c>
    </row>
    <row r="56" spans="6:60" ht="15.75" customHeight="1" x14ac:dyDescent="0.25">
      <c r="F56" s="2" t="s">
        <v>1929</v>
      </c>
      <c r="G56" s="2" t="s">
        <v>719</v>
      </c>
      <c r="AC56" t="str">
        <v>DIE 258</v>
      </c>
      <c r="AD56" s="252">
        <v>72</v>
      </c>
      <c r="AE56" t="s">
        <v>223</v>
      </c>
      <c r="AI56" t="str">
        <f>IF('PCA Licitação, Dispensa e Inex.'!B60="","",'PCA Licitação, Dispensa e Inex.'!B60)</f>
        <v>DIE 258</v>
      </c>
      <c r="AJ56" t="str">
        <f>IF('PCA Licitação, Dispensa e Inex.'!C60="","",'PCA Licitação, Dispensa e Inex.'!C60)</f>
        <v>DIE</v>
      </c>
      <c r="AK56" t="str">
        <f>IF('PCA Licitação, Dispensa e Inex.'!D60="","",'PCA Licitação, Dispensa e Inex.'!D60)</f>
        <v>Prestação de serviços continuados de locação de veículos, sem motorista e sem combustível, com quilometragem livre, para o Poder Judiciário do Estado de Santa Catarina – PJSC (Corolla CTI). Serviço de locação eventual de veículos.</v>
      </c>
      <c r="AL56" t="str">
        <f>IF('PCA Licitação, Dispensa e Inex.'!H60="","",'PCA Licitação, Dispensa e Inex.'!H60)</f>
        <v>Pregão</v>
      </c>
      <c r="AM56" t="str">
        <f>IF('PCA Licitação, Dispensa e Inex.'!K60="","",'PCA Licitação, Dispensa e Inex.'!K60)</f>
        <v>NÃO</v>
      </c>
      <c r="AN56" t="str">
        <f>IF('PCA Licitação, Dispensa e Inex.'!L60="","",'PCA Licitação, Dispensa e Inex.'!L60)</f>
        <v>Não</v>
      </c>
      <c r="AO56" t="str">
        <f>IF('PCA Licitação, Dispensa e Inex.'!M60="","",'PCA Licitação, Dispensa e Inex.'!M60)</f>
        <v>Sim</v>
      </c>
      <c r="AP56" t="str">
        <f>IF('PCA Licitação, Dispensa e Inex.'!N60="","",'PCA Licitação, Dispensa e Inex.'!N60)</f>
        <v>Alto</v>
      </c>
      <c r="AQ56" s="88">
        <f>IF('PCA Licitação, Dispensa e Inex.'!O60="","",'PCA Licitação, Dispensa e Inex.'!O60)</f>
        <v>46241</v>
      </c>
      <c r="AR56" s="88">
        <f>IF('PCA Licitação, Dispensa e Inex.'!P60="","",'PCA Licitação, Dispensa e Inex.'!P60)</f>
        <v>46302</v>
      </c>
      <c r="AS56" s="88">
        <f>IF('PCA Licitação, Dispensa e Inex.'!Q60="","",'PCA Licitação, Dispensa e Inex.'!Q60)</f>
        <v>46333</v>
      </c>
      <c r="AT56" s="88">
        <f>IF('PCA Licitação, Dispensa e Inex.'!R60="","",'PCA Licitação, Dispensa e Inex.'!R60)</f>
        <v>46363</v>
      </c>
      <c r="AU56" s="88">
        <f>IF('PCA Licitação, Dispensa e Inex.'!S60="","",'PCA Licitação, Dispensa e Inex.'!S60)</f>
        <v>46425</v>
      </c>
      <c r="AV56" s="88" t="str">
        <f>IFERROR(VLOOKUP(AI56,'Acompanhamento (DMP)'!$B$17:$L$400,10,FALSE),"")</f>
        <v>Anna</v>
      </c>
      <c r="AW56" t="str">
        <f>IFERROR(IF(VLOOKUP(AI56,'Acompanhamento (DMP)'!$B$17:$V$400,11,FALSE)="","",VLOOKUP(AI56,'Acompanhamento (DMP)'!$B$17:$V$400,11,FALSE)),"")</f>
        <v/>
      </c>
      <c r="AX56" s="88" t="str">
        <f>IFERROR(VLOOKUP(AI56,'Acompanhamento (DMP)'!$B$17:$V$400,12,FALSE),"")</f>
        <v>Não se aplica</v>
      </c>
      <c r="AY56" s="88" t="str">
        <f>IFERROR(IF(VLOOKUP(AI56,'Acompanhamento (DMP)'!$B$17:$V$400,13,FALSE)="","",VLOOKUP(AI56,'Acompanhamento (DMP)'!$B$17:$V$400,13,FALSE)),"")</f>
        <v/>
      </c>
      <c r="AZ56" t="str">
        <f>IFERROR(IF(VLOOKUP(AI56,'Acompanhamento (DMP)'!$B$17:$V$400,14,FALSE)="","",VLOOKUP(AI56,'Acompanhamento (DMP)'!$B$17:$V$400,14,FALSE)),"")</f>
        <v/>
      </c>
      <c r="BA56" t="str">
        <f>IFERROR(IF(VLOOKUP(AI56,'Acompanhamento (DMP)'!$B$17:$V$400,15,FALSE)="","",VLOOKUP(AI56,'Acompanhamento (DMP)'!$B$17:$V$400,15,FALSE)),"")</f>
        <v/>
      </c>
      <c r="BB56" s="88" t="str">
        <f>IFERROR(IF(VLOOKUP(AI56,'Acompanhamento (DMP)'!$B$17:$V$400,16,FALSE)="","",VLOOKUP(AI56,'Acompanhamento (DMP)'!$B$17:$V$400,16,FALSE)),"")</f>
        <v/>
      </c>
      <c r="BC56" s="88" t="str">
        <f>IFERROR(IF(VLOOKUP(AI56,'Acompanhamento (DMP)'!$B$17:$V$400,17,FALSE)="","",VLOOKUP(AI56,'Acompanhamento (DMP)'!$B$17:$V$400,17,FALSE)),"")</f>
        <v/>
      </c>
      <c r="BD56" s="88" t="str">
        <f>IFERROR(IF(VLOOKUP(AI56,'Acompanhamento (DMP)'!$B$17:$V$400,18,FALSE)="","",VLOOKUP(AI56,'Acompanhamento (DMP)'!$B$17:$V$400,18,FALSE)),"")</f>
        <v/>
      </c>
      <c r="BE56" s="88" t="str">
        <f>IFERROR(IF(VLOOKUP(AI56,'Acompanhamento (DMP)'!$B$17:$V$400,19,FALSE)="","",VLOOKUP(AI56,'Acompanhamento (DMP)'!$B$17:$V$400,19,FALSE)),"")</f>
        <v/>
      </c>
      <c r="BF56" s="88" t="str">
        <f>IFERROR(IF(VLOOKUP(AI56,'Acompanhamento (DMP)'!$B$17:$V$400,20,FALSE)="","",VLOOKUP(AI56,'Acompanhamento (DMP)'!$B$17:$V$400,20,FALSE)),"")</f>
        <v/>
      </c>
      <c r="BG56" s="88" t="str">
        <f>IFERROR(IF(VLOOKUP(AI56,'Acompanhamento (DMP)'!$B$17:$V$400,21,FALSE)="","",VLOOKUP(AI56,'Acompanhamento (DMP)'!$B$17:$V$400,21,FALSE)),"")</f>
        <v/>
      </c>
      <c r="BH56" s="239" t="str">
        <f t="shared" si="0"/>
        <v/>
      </c>
    </row>
    <row r="57" spans="6:60" ht="15.75" customHeight="1" x14ac:dyDescent="0.25">
      <c r="F57" s="2" t="s">
        <v>1930</v>
      </c>
      <c r="G57" s="2" t="s">
        <v>720</v>
      </c>
      <c r="AC57" t="str">
        <v>DIE 259</v>
      </c>
      <c r="AD57" s="251">
        <v>73</v>
      </c>
      <c r="AE57" t="s">
        <v>220</v>
      </c>
      <c r="AI57" t="str">
        <f>IF('PCA Licitação, Dispensa e Inex.'!B61="","",'PCA Licitação, Dispensa e Inex.'!B61)</f>
        <v>DIE 259</v>
      </c>
      <c r="AJ57" t="str">
        <f>IF('PCA Licitação, Dispensa e Inex.'!C61="","",'PCA Licitação, Dispensa e Inex.'!C61)</f>
        <v>DIE</v>
      </c>
      <c r="AK57" t="str">
        <f>IF('PCA Licitação, Dispensa e Inex.'!D61="","",'PCA Licitação, Dispensa e Inex.'!D61)</f>
        <v>Prestação de serviço continuado de intermediação e agenciamento de transporte de passageiros, por meio de serviço de transporte remunerado privado individual de passageiros ou de serviço de táxi, no regime de empreitada por preço unitário, com fornecimento de plataforma web e aplicativo para smartphone, a fim de atender às necessidades de deslocamento do Poder Judiciário do Estado de Santa Catarina</v>
      </c>
      <c r="AL57" t="str">
        <f>IF('PCA Licitação, Dispensa e Inex.'!H61="","",'PCA Licitação, Dispensa e Inex.'!H61)</f>
        <v>Pregão</v>
      </c>
      <c r="AM57" t="str">
        <f>IF('PCA Licitação, Dispensa e Inex.'!K61="","",'PCA Licitação, Dispensa e Inex.'!K61)</f>
        <v>NÃO</v>
      </c>
      <c r="AN57" t="str">
        <f>IF('PCA Licitação, Dispensa e Inex.'!L61="","",'PCA Licitação, Dispensa e Inex.'!L61)</f>
        <v>Não</v>
      </c>
      <c r="AO57" t="str">
        <f>IF('PCA Licitação, Dispensa e Inex.'!M61="","",'PCA Licitação, Dispensa e Inex.'!M61)</f>
        <v>Sim</v>
      </c>
      <c r="AP57" t="str">
        <f>IF('PCA Licitação, Dispensa e Inex.'!N61="","",'PCA Licitação, Dispensa e Inex.'!N61)</f>
        <v>Alto</v>
      </c>
      <c r="AQ57" s="88">
        <f>IF('PCA Licitação, Dispensa e Inex.'!O61="","",'PCA Licitação, Dispensa e Inex.'!O61)</f>
        <v>46249</v>
      </c>
      <c r="AR57" s="88">
        <f>IF('PCA Licitação, Dispensa e Inex.'!P61="","",'PCA Licitação, Dispensa e Inex.'!P61)</f>
        <v>46310</v>
      </c>
      <c r="AS57" s="88">
        <f>IF('PCA Licitação, Dispensa e Inex.'!Q61="","",'PCA Licitação, Dispensa e Inex.'!Q61)</f>
        <v>46341</v>
      </c>
      <c r="AT57" s="88">
        <f>IF('PCA Licitação, Dispensa e Inex.'!R61="","",'PCA Licitação, Dispensa e Inex.'!R61)</f>
        <v>46371</v>
      </c>
      <c r="AU57" s="88">
        <f>IF('PCA Licitação, Dispensa e Inex.'!S61="","",'PCA Licitação, Dispensa e Inex.'!S61)</f>
        <v>46461</v>
      </c>
      <c r="AV57" s="88" t="str">
        <f>IFERROR(VLOOKUP(AI57,'Acompanhamento (DMP)'!$B$17:$L$400,10,FALSE),"")</f>
        <v>Fabiana</v>
      </c>
      <c r="AW57" t="str">
        <f>IFERROR(IF(VLOOKUP(AI57,'Acompanhamento (DMP)'!$B$17:$V$400,11,FALSE)="","",VLOOKUP(AI57,'Acompanhamento (DMP)'!$B$17:$V$400,11,FALSE)),"")</f>
        <v/>
      </c>
      <c r="AX57" s="88" t="str">
        <f>IFERROR(VLOOKUP(AI57,'Acompanhamento (DMP)'!$B$17:$V$400,12,FALSE),"")</f>
        <v>Não se aplica</v>
      </c>
      <c r="AY57" s="88" t="str">
        <f>IFERROR(IF(VLOOKUP(AI57,'Acompanhamento (DMP)'!$B$17:$V$400,13,FALSE)="","",VLOOKUP(AI57,'Acompanhamento (DMP)'!$B$17:$V$400,13,FALSE)),"")</f>
        <v/>
      </c>
      <c r="AZ57" t="str">
        <f>IFERROR(IF(VLOOKUP(AI57,'Acompanhamento (DMP)'!$B$17:$V$400,14,FALSE)="","",VLOOKUP(AI57,'Acompanhamento (DMP)'!$B$17:$V$400,14,FALSE)),"")</f>
        <v/>
      </c>
      <c r="BA57" t="str">
        <f>IFERROR(IF(VLOOKUP(AI57,'Acompanhamento (DMP)'!$B$17:$V$400,15,FALSE)="","",VLOOKUP(AI57,'Acompanhamento (DMP)'!$B$17:$V$400,15,FALSE)),"")</f>
        <v/>
      </c>
      <c r="BB57" s="88" t="str">
        <f>IFERROR(IF(VLOOKUP(AI57,'Acompanhamento (DMP)'!$B$17:$V$400,16,FALSE)="","",VLOOKUP(AI57,'Acompanhamento (DMP)'!$B$17:$V$400,16,FALSE)),"")</f>
        <v/>
      </c>
      <c r="BC57" s="88" t="str">
        <f>IFERROR(IF(VLOOKUP(AI57,'Acompanhamento (DMP)'!$B$17:$V$400,17,FALSE)="","",VLOOKUP(AI57,'Acompanhamento (DMP)'!$B$17:$V$400,17,FALSE)),"")</f>
        <v/>
      </c>
      <c r="BD57" s="88" t="str">
        <f>IFERROR(IF(VLOOKUP(AI57,'Acompanhamento (DMP)'!$B$17:$V$400,18,FALSE)="","",VLOOKUP(AI57,'Acompanhamento (DMP)'!$B$17:$V$400,18,FALSE)),"")</f>
        <v/>
      </c>
      <c r="BE57" s="88" t="str">
        <f>IFERROR(IF(VLOOKUP(AI57,'Acompanhamento (DMP)'!$B$17:$V$400,19,FALSE)="","",VLOOKUP(AI57,'Acompanhamento (DMP)'!$B$17:$V$400,19,FALSE)),"")</f>
        <v/>
      </c>
      <c r="BF57" s="88" t="str">
        <f>IFERROR(IF(VLOOKUP(AI57,'Acompanhamento (DMP)'!$B$17:$V$400,20,FALSE)="","",VLOOKUP(AI57,'Acompanhamento (DMP)'!$B$17:$V$400,20,FALSE)),"")</f>
        <v/>
      </c>
      <c r="BG57" s="88" t="str">
        <f>IFERROR(IF(VLOOKUP(AI57,'Acompanhamento (DMP)'!$B$17:$V$400,21,FALSE)="","",VLOOKUP(AI57,'Acompanhamento (DMP)'!$B$17:$V$400,21,FALSE)),"")</f>
        <v/>
      </c>
      <c r="BH57" s="239" t="str">
        <f t="shared" si="0"/>
        <v/>
      </c>
    </row>
    <row r="58" spans="6:60" ht="15.75" customHeight="1" x14ac:dyDescent="0.25">
      <c r="F58" s="2" t="s">
        <v>1931</v>
      </c>
      <c r="G58" s="2" t="s">
        <v>778</v>
      </c>
      <c r="AC58" t="str">
        <v>DIE 260</v>
      </c>
      <c r="AD58" s="249">
        <v>74</v>
      </c>
      <c r="AE58" t="s">
        <v>226</v>
      </c>
      <c r="AI58" t="str">
        <f>IF('PCA Licitação, Dispensa e Inex.'!B62="","",'PCA Licitação, Dispensa e Inex.'!B62)</f>
        <v>DIE 260</v>
      </c>
      <c r="AJ58" t="str">
        <f>IF('PCA Licitação, Dispensa e Inex.'!C62="","",'PCA Licitação, Dispensa e Inex.'!C62)</f>
        <v>DIE</v>
      </c>
      <c r="AK58" t="str">
        <f>IF('PCA Licitação, Dispensa e Inex.'!D62="","",'PCA Licitação, Dispensa e Inex.'!D62)</f>
        <v>Prestação de serviços continuados de agenciamento de viagens, compreendendo cotação, reserva, emissão, alteração, remarcação e/ou cancelamento de passagens aéreas, nacionais ou internacionais, e emissão de seguro de assistência em viagem internacional, com disponibilização de sistema informatizado de gestão de viagens corporativas (selfbooking), sem ônus para o Poder Judiciário do Estado de Santa Catarina</v>
      </c>
      <c r="AL58" t="str">
        <f>IF('PCA Licitação, Dispensa e Inex.'!H62="","",'PCA Licitação, Dispensa e Inex.'!H62)</f>
        <v>Pregão</v>
      </c>
      <c r="AM58" t="str">
        <f>IF('PCA Licitação, Dispensa e Inex.'!K62="","",'PCA Licitação, Dispensa e Inex.'!K62)</f>
        <v>SIM</v>
      </c>
      <c r="AN58" t="str">
        <f>IF('PCA Licitação, Dispensa e Inex.'!L62="","",'PCA Licitação, Dispensa e Inex.'!L62)</f>
        <v>Não</v>
      </c>
      <c r="AO58" t="str">
        <f>IF('PCA Licitação, Dispensa e Inex.'!M62="","",'PCA Licitação, Dispensa e Inex.'!M62)</f>
        <v>Sim</v>
      </c>
      <c r="AP58" t="str">
        <f>IF('PCA Licitação, Dispensa e Inex.'!N62="","",'PCA Licitação, Dispensa e Inex.'!N62)</f>
        <v>Alto</v>
      </c>
      <c r="AQ58" s="88">
        <f>IF('PCA Licitação, Dispensa e Inex.'!O62="","",'PCA Licitação, Dispensa e Inex.'!O62)</f>
        <v>46240</v>
      </c>
      <c r="AR58" s="88">
        <f>IF('PCA Licitação, Dispensa e Inex.'!P62="","",'PCA Licitação, Dispensa e Inex.'!P62)</f>
        <v>46301</v>
      </c>
      <c r="AS58" s="88">
        <f>IF('PCA Licitação, Dispensa e Inex.'!Q62="","",'PCA Licitação, Dispensa e Inex.'!Q62)</f>
        <v>46332</v>
      </c>
      <c r="AT58" s="88">
        <f>IF('PCA Licitação, Dispensa e Inex.'!R62="","",'PCA Licitação, Dispensa e Inex.'!R62)</f>
        <v>46362</v>
      </c>
      <c r="AU58" s="88">
        <f>IF('PCA Licitação, Dispensa e Inex.'!S62="","",'PCA Licitação, Dispensa e Inex.'!S62)</f>
        <v>46452</v>
      </c>
      <c r="AV58" s="88" t="str">
        <f>IFERROR(VLOOKUP(AI58,'Acompanhamento (DMP)'!$B$17:$L$400,10,FALSE),"")</f>
        <v>Vanessa Borges</v>
      </c>
      <c r="AW58" t="str">
        <f>IFERROR(IF(VLOOKUP(AI58,'Acompanhamento (DMP)'!$B$17:$V$400,11,FALSE)="","",VLOOKUP(AI58,'Acompanhamento (DMP)'!$B$17:$V$400,11,FALSE)),"")</f>
        <v/>
      </c>
      <c r="AX58" s="88" t="str">
        <f>IFERROR(VLOOKUP(AI58,'Acompanhamento (DMP)'!$B$17:$V$400,12,FALSE),"")</f>
        <v>Anna</v>
      </c>
      <c r="AY58" s="88" t="str">
        <f>IFERROR(IF(VLOOKUP(AI58,'Acompanhamento (DMP)'!$B$17:$V$400,13,FALSE)="","",VLOOKUP(AI58,'Acompanhamento (DMP)'!$B$17:$V$400,13,FALSE)),"")</f>
        <v/>
      </c>
      <c r="AZ58" t="str">
        <f>IFERROR(IF(VLOOKUP(AI58,'Acompanhamento (DMP)'!$B$17:$V$400,14,FALSE)="","",VLOOKUP(AI58,'Acompanhamento (DMP)'!$B$17:$V$400,14,FALSE)),"")</f>
        <v/>
      </c>
      <c r="BA58" t="str">
        <f>IFERROR(IF(VLOOKUP(AI58,'Acompanhamento (DMP)'!$B$17:$V$400,15,FALSE)="","",VLOOKUP(AI58,'Acompanhamento (DMP)'!$B$17:$V$400,15,FALSE)),"")</f>
        <v/>
      </c>
      <c r="BB58" s="88" t="str">
        <f>IFERROR(IF(VLOOKUP(AI58,'Acompanhamento (DMP)'!$B$17:$V$400,16,FALSE)="","",VLOOKUP(AI58,'Acompanhamento (DMP)'!$B$17:$V$400,16,FALSE)),"")</f>
        <v/>
      </c>
      <c r="BC58" s="88" t="str">
        <f>IFERROR(IF(VLOOKUP(AI58,'Acompanhamento (DMP)'!$B$17:$V$400,17,FALSE)="","",VLOOKUP(AI58,'Acompanhamento (DMP)'!$B$17:$V$400,17,FALSE)),"")</f>
        <v/>
      </c>
      <c r="BD58" s="88" t="str">
        <f>IFERROR(IF(VLOOKUP(AI58,'Acompanhamento (DMP)'!$B$17:$V$400,18,FALSE)="","",VLOOKUP(AI58,'Acompanhamento (DMP)'!$B$17:$V$400,18,FALSE)),"")</f>
        <v/>
      </c>
      <c r="BE58" s="88" t="str">
        <f>IFERROR(IF(VLOOKUP(AI58,'Acompanhamento (DMP)'!$B$17:$V$400,19,FALSE)="","",VLOOKUP(AI58,'Acompanhamento (DMP)'!$B$17:$V$400,19,FALSE)),"")</f>
        <v/>
      </c>
      <c r="BF58" s="88" t="str">
        <f>IFERROR(IF(VLOOKUP(AI58,'Acompanhamento (DMP)'!$B$17:$V$400,20,FALSE)="","",VLOOKUP(AI58,'Acompanhamento (DMP)'!$B$17:$V$400,20,FALSE)),"")</f>
        <v/>
      </c>
      <c r="BG58" s="88" t="str">
        <f>IFERROR(IF(VLOOKUP(AI58,'Acompanhamento (DMP)'!$B$17:$V$400,21,FALSE)="","",VLOOKUP(AI58,'Acompanhamento (DMP)'!$B$17:$V$400,21,FALSE)),"")</f>
        <v/>
      </c>
      <c r="BH58" s="239" t="str">
        <f t="shared" si="0"/>
        <v/>
      </c>
    </row>
    <row r="59" spans="6:60" ht="15.75" customHeight="1" x14ac:dyDescent="0.25">
      <c r="F59" s="2" t="s">
        <v>1932</v>
      </c>
      <c r="G59" s="2" t="s">
        <v>721</v>
      </c>
      <c r="AC59" t="str">
        <v>DIE247</v>
      </c>
      <c r="AD59" s="251">
        <v>75</v>
      </c>
      <c r="AE59" t="s">
        <v>230</v>
      </c>
      <c r="AI59" t="str">
        <f>IF('PCA Licitação, Dispensa e Inex.'!B63="","",'PCA Licitação, Dispensa e Inex.'!B63)</f>
        <v>DIE247</v>
      </c>
      <c r="AJ59" t="str">
        <f>IF('PCA Licitação, Dispensa e Inex.'!C63="","",'PCA Licitação, Dispensa e Inex.'!C63)</f>
        <v>DIE</v>
      </c>
      <c r="AK59" t="str">
        <f>IF('PCA Licitação, Dispensa e Inex.'!D63="","",'PCA Licitação, Dispensa e Inex.'!D63)</f>
        <v>A contratação de serviços continuados de apoio técnico especializado em tecnologia da informação, com dedicação exclusiva, em razão da necessidade de ampliar a capacidade de atendimento às crescentes demandas internas e externas relacionadas ao desenvolvimento, sustentação e segurança de sistemas. </v>
      </c>
      <c r="AL59" t="str">
        <f>IF('PCA Licitação, Dispensa e Inex.'!H63="","",'PCA Licitação, Dispensa e Inex.'!H63)</f>
        <v>Pregão</v>
      </c>
      <c r="AM59" t="str">
        <f>IF('PCA Licitação, Dispensa e Inex.'!K63="","",'PCA Licitação, Dispensa e Inex.'!K63)</f>
        <v>SIM</v>
      </c>
      <c r="AN59" t="str">
        <f>IF('PCA Licitação, Dispensa e Inex.'!L63="","",'PCA Licitação, Dispensa e Inex.'!L63)</f>
        <v>Não</v>
      </c>
      <c r="AO59" t="str">
        <f>IF('PCA Licitação, Dispensa e Inex.'!M63="","",'PCA Licitação, Dispensa e Inex.'!M63)</f>
        <v>Sim</v>
      </c>
      <c r="AP59" t="str">
        <f>IF('PCA Licitação, Dispensa e Inex.'!N63="","",'PCA Licitação, Dispensa e Inex.'!N63)</f>
        <v>Médio</v>
      </c>
      <c r="AQ59" s="88">
        <f>IF('PCA Licitação, Dispensa e Inex.'!O63="","",'PCA Licitação, Dispensa e Inex.'!O63)</f>
        <v>46082</v>
      </c>
      <c r="AR59" s="88">
        <f>IF('PCA Licitação, Dispensa e Inex.'!P63="","",'PCA Licitação, Dispensa e Inex.'!P63)</f>
        <v>46174</v>
      </c>
      <c r="AS59" s="88">
        <f>IF('PCA Licitação, Dispensa e Inex.'!Q63="","",'PCA Licitação, Dispensa e Inex.'!Q63)</f>
        <v>46175</v>
      </c>
      <c r="AT59" s="88">
        <f>IF('PCA Licitação, Dispensa e Inex.'!R63="","",'PCA Licitação, Dispensa e Inex.'!R63)</f>
        <v>46266</v>
      </c>
      <c r="AU59" s="88">
        <f>IF('PCA Licitação, Dispensa e Inex.'!S63="","",'PCA Licitação, Dispensa e Inex.'!S63)</f>
        <v>46357</v>
      </c>
      <c r="AV59" s="88" t="str">
        <f>IFERROR(VLOOKUP(AI59,'Acompanhamento (DMP)'!$B$17:$L$400,10,FALSE),"")</f>
        <v>Mariana Abreu</v>
      </c>
      <c r="AW59" t="str">
        <f>IFERROR(IF(VLOOKUP(AI59,'Acompanhamento (DMP)'!$B$17:$V$400,11,FALSE)="","",VLOOKUP(AI59,'Acompanhamento (DMP)'!$B$17:$V$400,11,FALSE)),"")</f>
        <v/>
      </c>
      <c r="AX59" s="88" t="str">
        <f>IFERROR(VLOOKUP(AI59,'Acompanhamento (DMP)'!$B$17:$V$400,12,FALSE),"")</f>
        <v>Vanessa Borges</v>
      </c>
      <c r="AY59" s="88" t="str">
        <f>IFERROR(IF(VLOOKUP(AI59,'Acompanhamento (DMP)'!$B$17:$V$400,13,FALSE)="","",VLOOKUP(AI59,'Acompanhamento (DMP)'!$B$17:$V$400,13,FALSE)),"")</f>
        <v>0041871-97.2025.8.24.0710</v>
      </c>
      <c r="AZ59" t="str">
        <f>IFERROR(IF(VLOOKUP(AI59,'Acompanhamento (DMP)'!$B$17:$V$400,14,FALSE)="","",VLOOKUP(AI59,'Acompanhamento (DMP)'!$B$17:$V$400,14,FALSE)),"")</f>
        <v/>
      </c>
      <c r="BA59" t="str">
        <f>IFERROR(IF(VLOOKUP(AI59,'Acompanhamento (DMP)'!$B$17:$V$400,15,FALSE)="","",VLOOKUP(AI59,'Acompanhamento (DMP)'!$B$17:$V$400,15,FALSE)),"")</f>
        <v/>
      </c>
      <c r="BB59" s="88" t="str">
        <f>IFERROR(IF(VLOOKUP(AI59,'Acompanhamento (DMP)'!$B$17:$V$400,16,FALSE)="","",VLOOKUP(AI59,'Acompanhamento (DMP)'!$B$17:$V$400,16,FALSE)),"")</f>
        <v/>
      </c>
      <c r="BC59" s="88" t="str">
        <f>IFERROR(IF(VLOOKUP(AI59,'Acompanhamento (DMP)'!$B$17:$V$400,17,FALSE)="","",VLOOKUP(AI59,'Acompanhamento (DMP)'!$B$17:$V$400,17,FALSE)),"")</f>
        <v/>
      </c>
      <c r="BD59" s="88" t="str">
        <f>IFERROR(IF(VLOOKUP(AI59,'Acompanhamento (DMP)'!$B$17:$V$400,18,FALSE)="","",VLOOKUP(AI59,'Acompanhamento (DMP)'!$B$17:$V$400,18,FALSE)),"")</f>
        <v/>
      </c>
      <c r="BE59" s="88" t="str">
        <f>IFERROR(IF(VLOOKUP(AI59,'Acompanhamento (DMP)'!$B$17:$V$400,19,FALSE)="","",VLOOKUP(AI59,'Acompanhamento (DMP)'!$B$17:$V$400,19,FALSE)),"")</f>
        <v/>
      </c>
      <c r="BF59" s="88" t="str">
        <f>IFERROR(IF(VLOOKUP(AI59,'Acompanhamento (DMP)'!$B$17:$V$400,20,FALSE)="","",VLOOKUP(AI59,'Acompanhamento (DMP)'!$B$17:$V$400,20,FALSE)),"")</f>
        <v/>
      </c>
      <c r="BG59" s="88" t="str">
        <f>IFERROR(IF(VLOOKUP(AI59,'Acompanhamento (DMP)'!$B$17:$V$400,21,FALSE)="","",VLOOKUP(AI59,'Acompanhamento (DMP)'!$B$17:$V$400,21,FALSE)),"")</f>
        <v/>
      </c>
      <c r="BH59" s="239" t="str">
        <f t="shared" si="0"/>
        <v/>
      </c>
    </row>
    <row r="60" spans="6:60" ht="15.75" customHeight="1" x14ac:dyDescent="0.25">
      <c r="F60" s="2" t="s">
        <v>1933</v>
      </c>
      <c r="G60" s="2" t="s">
        <v>722</v>
      </c>
      <c r="AC60" t="str">
        <v>DIE248</v>
      </c>
      <c r="AD60" s="252">
        <v>76</v>
      </c>
      <c r="AE60" t="s">
        <v>233</v>
      </c>
      <c r="AI60" t="str">
        <f>IF('PCA Licitação, Dispensa e Inex.'!B64="","",'PCA Licitação, Dispensa e Inex.'!B64)</f>
        <v>DIE248</v>
      </c>
      <c r="AJ60" t="str">
        <f>IF('PCA Licitação, Dispensa e Inex.'!C64="","",'PCA Licitação, Dispensa e Inex.'!C64)</f>
        <v>DIE</v>
      </c>
      <c r="AK60" t="str">
        <f>IF('PCA Licitação, Dispensa e Inex.'!D64="","",'PCA Licitação, Dispensa e Inex.'!D64)</f>
        <v>Contratação de serviços continuados de desinsetização para Comarcas da Grande Florianópolis, TJSC e unidades administrativas</v>
      </c>
      <c r="AL60" t="str">
        <f>IF('PCA Licitação, Dispensa e Inex.'!H64="","",'PCA Licitação, Dispensa e Inex.'!H64)</f>
        <v>Pregão</v>
      </c>
      <c r="AM60" t="str">
        <f>IF('PCA Licitação, Dispensa e Inex.'!K64="","",'PCA Licitação, Dispensa e Inex.'!K64)</f>
        <v>NÃO</v>
      </c>
      <c r="AN60" t="str">
        <f>IF('PCA Licitação, Dispensa e Inex.'!L64="","",'PCA Licitação, Dispensa e Inex.'!L64)</f>
        <v>Não</v>
      </c>
      <c r="AO60" t="str">
        <f>IF('PCA Licitação, Dispensa e Inex.'!M64="","",'PCA Licitação, Dispensa e Inex.'!M64)</f>
        <v>Sim</v>
      </c>
      <c r="AP60" t="str">
        <f>IF('PCA Licitação, Dispensa e Inex.'!N64="","",'PCA Licitação, Dispensa e Inex.'!N64)</f>
        <v>Médio</v>
      </c>
      <c r="AQ60" s="88">
        <f>IF('PCA Licitação, Dispensa e Inex.'!O64="","",'PCA Licitação, Dispensa e Inex.'!O64)</f>
        <v>46286</v>
      </c>
      <c r="AR60" s="88">
        <f>IF('PCA Licitação, Dispensa e Inex.'!P64="","",'PCA Licitação, Dispensa e Inex.'!P64)</f>
        <v>46316</v>
      </c>
      <c r="AS60" s="88">
        <f>IF('PCA Licitação, Dispensa e Inex.'!Q64="","",'PCA Licitação, Dispensa e Inex.'!Q64)</f>
        <v>46316</v>
      </c>
      <c r="AT60" s="88">
        <f>IF('PCA Licitação, Dispensa e Inex.'!R64="","",'PCA Licitação, Dispensa e Inex.'!R64)</f>
        <v>46375</v>
      </c>
      <c r="AU60" s="88">
        <f>IF('PCA Licitação, Dispensa e Inex.'!S64="","",'PCA Licitação, Dispensa e Inex.'!S64)</f>
        <v>46409</v>
      </c>
      <c r="AV60" s="88" t="str">
        <f>IFERROR(VLOOKUP(AI60,'Acompanhamento (DMP)'!$B$17:$L$400,10,FALSE),"")</f>
        <v>Luciano</v>
      </c>
      <c r="AW60" t="str">
        <f>IFERROR(IF(VLOOKUP(AI60,'Acompanhamento (DMP)'!$B$17:$V$400,11,FALSE)="","",VLOOKUP(AI60,'Acompanhamento (DMP)'!$B$17:$V$400,11,FALSE)),"")</f>
        <v/>
      </c>
      <c r="AX60" s="88" t="str">
        <f>IFERROR(VLOOKUP(AI60,'Acompanhamento (DMP)'!$B$17:$V$400,12,FALSE),"")</f>
        <v>Não se aplica</v>
      </c>
      <c r="AY60" s="88" t="str">
        <f>IFERROR(IF(VLOOKUP(AI60,'Acompanhamento (DMP)'!$B$17:$V$400,13,FALSE)="","",VLOOKUP(AI60,'Acompanhamento (DMP)'!$B$17:$V$400,13,FALSE)),"")</f>
        <v/>
      </c>
      <c r="AZ60" t="str">
        <f>IFERROR(IF(VLOOKUP(AI60,'Acompanhamento (DMP)'!$B$17:$V$400,14,FALSE)="","",VLOOKUP(AI60,'Acompanhamento (DMP)'!$B$17:$V$400,14,FALSE)),"")</f>
        <v/>
      </c>
      <c r="BA60" t="str">
        <f>IFERROR(IF(VLOOKUP(AI60,'Acompanhamento (DMP)'!$B$17:$V$400,15,FALSE)="","",VLOOKUP(AI60,'Acompanhamento (DMP)'!$B$17:$V$400,15,FALSE)),"")</f>
        <v/>
      </c>
      <c r="BB60" s="88" t="str">
        <f>IFERROR(IF(VLOOKUP(AI60,'Acompanhamento (DMP)'!$B$17:$V$400,16,FALSE)="","",VLOOKUP(AI60,'Acompanhamento (DMP)'!$B$17:$V$400,16,FALSE)),"")</f>
        <v/>
      </c>
      <c r="BC60" s="88" t="str">
        <f>IFERROR(IF(VLOOKUP(AI60,'Acompanhamento (DMP)'!$B$17:$V$400,17,FALSE)="","",VLOOKUP(AI60,'Acompanhamento (DMP)'!$B$17:$V$400,17,FALSE)),"")</f>
        <v/>
      </c>
      <c r="BD60" s="88" t="str">
        <f>IFERROR(IF(VLOOKUP(AI60,'Acompanhamento (DMP)'!$B$17:$V$400,18,FALSE)="","",VLOOKUP(AI60,'Acompanhamento (DMP)'!$B$17:$V$400,18,FALSE)),"")</f>
        <v/>
      </c>
      <c r="BE60" s="88" t="str">
        <f>IFERROR(IF(VLOOKUP(AI60,'Acompanhamento (DMP)'!$B$17:$V$400,19,FALSE)="","",VLOOKUP(AI60,'Acompanhamento (DMP)'!$B$17:$V$400,19,FALSE)),"")</f>
        <v/>
      </c>
      <c r="BF60" s="88" t="str">
        <f>IFERROR(IF(VLOOKUP(AI60,'Acompanhamento (DMP)'!$B$17:$V$400,20,FALSE)="","",VLOOKUP(AI60,'Acompanhamento (DMP)'!$B$17:$V$400,20,FALSE)),"")</f>
        <v/>
      </c>
      <c r="BG60" s="88" t="str">
        <f>IFERROR(IF(VLOOKUP(AI60,'Acompanhamento (DMP)'!$B$17:$V$400,21,FALSE)="","",VLOOKUP(AI60,'Acompanhamento (DMP)'!$B$17:$V$400,21,FALSE)),"")</f>
        <v/>
      </c>
      <c r="BH60" s="239" t="str">
        <f t="shared" si="0"/>
        <v/>
      </c>
    </row>
    <row r="61" spans="6:60" ht="15.75" customHeight="1" x14ac:dyDescent="0.25">
      <c r="F61" s="2" t="s">
        <v>1934</v>
      </c>
      <c r="G61" s="2" t="s">
        <v>723</v>
      </c>
      <c r="AC61" t="str">
        <v>DIE256</v>
      </c>
      <c r="AD61" s="251">
        <v>104</v>
      </c>
      <c r="AE61" t="s">
        <v>244</v>
      </c>
      <c r="AI61" t="str">
        <f>IF('PCA Licitação, Dispensa e Inex.'!B65="","",'PCA Licitação, Dispensa e Inex.'!B65)</f>
        <v>DIE256</v>
      </c>
      <c r="AJ61" t="str">
        <f>IF('PCA Licitação, Dispensa e Inex.'!C65="","",'PCA Licitação, Dispensa e Inex.'!C65)</f>
        <v>DIE</v>
      </c>
      <c r="AK61" t="str">
        <f>IF('PCA Licitação, Dispensa e Inex.'!D65="","",'PCA Licitação, Dispensa e Inex.'!D65)</f>
        <v>Contratação de serviços continuados de apoio técnico, suporte e desenvolvimento de análises de dados de caráter descritivo, diagnóstico, prescritivo e preditivo, por meio de cientistas de dados</v>
      </c>
      <c r="AL61" t="str">
        <f>IF('PCA Licitação, Dispensa e Inex.'!H65="","",'PCA Licitação, Dispensa e Inex.'!H65)</f>
        <v>Pregão</v>
      </c>
      <c r="AM61" t="str">
        <f>IF('PCA Licitação, Dispensa e Inex.'!K65="","",'PCA Licitação, Dispensa e Inex.'!K65)</f>
        <v>não</v>
      </c>
      <c r="AN61" t="str">
        <f>IF('PCA Licitação, Dispensa e Inex.'!L65="","",'PCA Licitação, Dispensa e Inex.'!L65)</f>
        <v>Não</v>
      </c>
      <c r="AO61" t="str">
        <f>IF('PCA Licitação, Dispensa e Inex.'!M65="","",'PCA Licitação, Dispensa e Inex.'!M65)</f>
        <v>Sim</v>
      </c>
      <c r="AP61" t="str">
        <f>IF('PCA Licitação, Dispensa e Inex.'!N65="","",'PCA Licitação, Dispensa e Inex.'!N65)</f>
        <v>Alto</v>
      </c>
      <c r="AQ61" s="88">
        <f>IF('PCA Licitação, Dispensa e Inex.'!O65="","",'PCA Licitação, Dispensa e Inex.'!O65)</f>
        <v>46000</v>
      </c>
      <c r="AR61" s="88">
        <f>IF('PCA Licitação, Dispensa e Inex.'!P65="","",'PCA Licitação, Dispensa e Inex.'!P65)</f>
        <v>46062</v>
      </c>
      <c r="AS61" s="88">
        <f>IF('PCA Licitação, Dispensa e Inex.'!Q65="","",'PCA Licitação, Dispensa e Inex.'!Q65)</f>
        <v>46090</v>
      </c>
      <c r="AT61" s="88">
        <f>IF('PCA Licitação, Dispensa e Inex.'!R65="","",'PCA Licitação, Dispensa e Inex.'!R65)</f>
        <v>46120</v>
      </c>
      <c r="AU61" s="88">
        <f>IF('PCA Licitação, Dispensa e Inex.'!S65="","",'PCA Licitação, Dispensa e Inex.'!S65)</f>
        <v>46211</v>
      </c>
      <c r="AV61" s="88" t="str">
        <f>IFERROR(VLOOKUP(AI61,'Acompanhamento (DMP)'!$B$17:$L$400,10,FALSE),"")</f>
        <v>Anna</v>
      </c>
      <c r="AW61" t="str">
        <f>IFERROR(IF(VLOOKUP(AI61,'Acompanhamento (DMP)'!$B$17:$V$400,11,FALSE)="","",VLOOKUP(AI61,'Acompanhamento (DMP)'!$B$17:$V$400,11,FALSE)),"")</f>
        <v/>
      </c>
      <c r="AX61" s="88" t="str">
        <f>IFERROR(VLOOKUP(AI61,'Acompanhamento (DMP)'!$B$17:$V$400,12,FALSE),"")</f>
        <v>Não se aplica</v>
      </c>
      <c r="AY61" s="88" t="str">
        <f>IFERROR(IF(VLOOKUP(AI61,'Acompanhamento (DMP)'!$B$17:$V$400,13,FALSE)="","",VLOOKUP(AI61,'Acompanhamento (DMP)'!$B$17:$V$400,13,FALSE)),"")</f>
        <v/>
      </c>
      <c r="AZ61" t="str">
        <f>IFERROR(IF(VLOOKUP(AI61,'Acompanhamento (DMP)'!$B$17:$V$400,14,FALSE)="","",VLOOKUP(AI61,'Acompanhamento (DMP)'!$B$17:$V$400,14,FALSE)),"")</f>
        <v/>
      </c>
      <c r="BA61" t="str">
        <f>IFERROR(IF(VLOOKUP(AI61,'Acompanhamento (DMP)'!$B$17:$V$400,15,FALSE)="","",VLOOKUP(AI61,'Acompanhamento (DMP)'!$B$17:$V$400,15,FALSE)),"")</f>
        <v/>
      </c>
      <c r="BB61" s="88" t="str">
        <f>IFERROR(IF(VLOOKUP(AI61,'Acompanhamento (DMP)'!$B$17:$V$400,16,FALSE)="","",VLOOKUP(AI61,'Acompanhamento (DMP)'!$B$17:$V$400,16,FALSE)),"")</f>
        <v/>
      </c>
      <c r="BC61" s="88" t="str">
        <f>IFERROR(IF(VLOOKUP(AI61,'Acompanhamento (DMP)'!$B$17:$V$400,17,FALSE)="","",VLOOKUP(AI61,'Acompanhamento (DMP)'!$B$17:$V$400,17,FALSE)),"")</f>
        <v/>
      </c>
      <c r="BD61" s="88" t="str">
        <f>IFERROR(IF(VLOOKUP(AI61,'Acompanhamento (DMP)'!$B$17:$V$400,18,FALSE)="","",VLOOKUP(AI61,'Acompanhamento (DMP)'!$B$17:$V$400,18,FALSE)),"")</f>
        <v/>
      </c>
      <c r="BE61" s="88" t="str">
        <f>IFERROR(IF(VLOOKUP(AI61,'Acompanhamento (DMP)'!$B$17:$V$400,19,FALSE)="","",VLOOKUP(AI61,'Acompanhamento (DMP)'!$B$17:$V$400,19,FALSE)),"")</f>
        <v/>
      </c>
      <c r="BF61" s="88" t="str">
        <f>IFERROR(IF(VLOOKUP(AI61,'Acompanhamento (DMP)'!$B$17:$V$400,20,FALSE)="","",VLOOKUP(AI61,'Acompanhamento (DMP)'!$B$17:$V$400,20,FALSE)),"")</f>
        <v/>
      </c>
      <c r="BG61" s="88" t="str">
        <f>IFERROR(IF(VLOOKUP(AI61,'Acompanhamento (DMP)'!$B$17:$V$400,21,FALSE)="","",VLOOKUP(AI61,'Acompanhamento (DMP)'!$B$17:$V$400,21,FALSE)),"")</f>
        <v/>
      </c>
      <c r="BH61" s="239" t="str">
        <f t="shared" si="0"/>
        <v/>
      </c>
    </row>
    <row r="62" spans="6:60" ht="15.75" customHeight="1" x14ac:dyDescent="0.25">
      <c r="F62" s="2" t="s">
        <v>1935</v>
      </c>
      <c r="G62" s="2" t="s">
        <v>724</v>
      </c>
      <c r="AC62" t="str">
        <v>DMP 001</v>
      </c>
      <c r="AD62" s="252">
        <v>78</v>
      </c>
      <c r="AE62" t="s">
        <v>247</v>
      </c>
      <c r="AI62" t="str">
        <f>IF('PCA Licitação, Dispensa e Inex.'!B66="","",'PCA Licitação, Dispensa e Inex.'!B66)</f>
        <v>DMP 001</v>
      </c>
      <c r="AJ62" t="str">
        <f>IF('PCA Licitação, Dispensa e Inex.'!C66="","",'PCA Licitação, Dispensa e Inex.'!C66)</f>
        <v>DMP</v>
      </c>
      <c r="AK62" t="str">
        <f>IF('PCA Licitação, Dispensa e Inex.'!D66="","",'PCA Licitação, Dispensa e Inex.'!D66)</f>
        <v>Fornecimento continuado estimado do item papel A4</v>
      </c>
      <c r="AL62" t="str">
        <f>IF('PCA Licitação, Dispensa e Inex.'!H66="","",'PCA Licitação, Dispensa e Inex.'!H66)</f>
        <v>Pregão</v>
      </c>
      <c r="AM62" t="str">
        <f>IF('PCA Licitação, Dispensa e Inex.'!K66="","",'PCA Licitação, Dispensa e Inex.'!K66)</f>
        <v>não</v>
      </c>
      <c r="AN62" t="str">
        <f>IF('PCA Licitação, Dispensa e Inex.'!L66="","",'PCA Licitação, Dispensa e Inex.'!L66)</f>
        <v>Sim</v>
      </c>
      <c r="AO62" t="str">
        <f>IF('PCA Licitação, Dispensa e Inex.'!M66="","",'PCA Licitação, Dispensa e Inex.'!M66)</f>
        <v>Sim</v>
      </c>
      <c r="AP62" t="str">
        <f>IF('PCA Licitação, Dispensa e Inex.'!N66="","",'PCA Licitação, Dispensa e Inex.'!N66)</f>
        <v>Médio</v>
      </c>
      <c r="AQ62" s="88">
        <f>IF('PCA Licitação, Dispensa e Inex.'!O66="","",'PCA Licitação, Dispensa e Inex.'!O66)</f>
        <v>46235</v>
      </c>
      <c r="AR62" s="88">
        <f>IF('PCA Licitação, Dispensa e Inex.'!P66="","",'PCA Licitação, Dispensa e Inex.'!P66)</f>
        <v>46254</v>
      </c>
      <c r="AS62" s="88">
        <f>IF('PCA Licitação, Dispensa e Inex.'!Q66="","",'PCA Licitação, Dispensa e Inex.'!Q66)</f>
        <v>46266</v>
      </c>
      <c r="AT62" s="88">
        <f>IF('PCA Licitação, Dispensa e Inex.'!R66="","",'PCA Licitação, Dispensa e Inex.'!R66)</f>
        <v>46281</v>
      </c>
      <c r="AU62" s="88">
        <f>IF('PCA Licitação, Dispensa e Inex.'!S66="","",'PCA Licitação, Dispensa e Inex.'!S66)</f>
        <v>46373</v>
      </c>
      <c r="AV62" s="88" t="str">
        <f>IFERROR(VLOOKUP(AI62,'Acompanhamento (DMP)'!$B$17:$L$400,10,FALSE),"")</f>
        <v>Mariana Abreu</v>
      </c>
      <c r="AW62" t="str">
        <f>IFERROR(IF(VLOOKUP(AI62,'Acompanhamento (DMP)'!$B$17:$V$400,11,FALSE)="","",VLOOKUP(AI62,'Acompanhamento (DMP)'!$B$17:$V$400,11,FALSE)),"")</f>
        <v/>
      </c>
      <c r="AX62" s="88" t="str">
        <f>IFERROR(VLOOKUP(AI62,'Acompanhamento (DMP)'!$B$17:$V$400,12,FALSE),"")</f>
        <v>Não se aplica</v>
      </c>
      <c r="AY62" s="88" t="str">
        <f>IFERROR(IF(VLOOKUP(AI62,'Acompanhamento (DMP)'!$B$17:$V$400,13,FALSE)="","",VLOOKUP(AI62,'Acompanhamento (DMP)'!$B$17:$V$400,13,FALSE)),"")</f>
        <v/>
      </c>
      <c r="AZ62" t="str">
        <f>IFERROR(IF(VLOOKUP(AI62,'Acompanhamento (DMP)'!$B$17:$V$400,14,FALSE)="","",VLOOKUP(AI62,'Acompanhamento (DMP)'!$B$17:$V$400,14,FALSE)),"")</f>
        <v/>
      </c>
      <c r="BA62" t="str">
        <f>IFERROR(IF(VLOOKUP(AI62,'Acompanhamento (DMP)'!$B$17:$V$400,15,FALSE)="","",VLOOKUP(AI62,'Acompanhamento (DMP)'!$B$17:$V$400,15,FALSE)),"")</f>
        <v/>
      </c>
      <c r="BB62" s="88" t="str">
        <f>IFERROR(IF(VLOOKUP(AI62,'Acompanhamento (DMP)'!$B$17:$V$400,16,FALSE)="","",VLOOKUP(AI62,'Acompanhamento (DMP)'!$B$17:$V$400,16,FALSE)),"")</f>
        <v/>
      </c>
      <c r="BC62" s="88" t="str">
        <f>IFERROR(IF(VLOOKUP(AI62,'Acompanhamento (DMP)'!$B$17:$V$400,17,FALSE)="","",VLOOKUP(AI62,'Acompanhamento (DMP)'!$B$17:$V$400,17,FALSE)),"")</f>
        <v/>
      </c>
      <c r="BD62" s="88" t="str">
        <f>IFERROR(IF(VLOOKUP(AI62,'Acompanhamento (DMP)'!$B$17:$V$400,18,FALSE)="","",VLOOKUP(AI62,'Acompanhamento (DMP)'!$B$17:$V$400,18,FALSE)),"")</f>
        <v/>
      </c>
      <c r="BE62" s="88" t="str">
        <f>IFERROR(IF(VLOOKUP(AI62,'Acompanhamento (DMP)'!$B$17:$V$400,19,FALSE)="","",VLOOKUP(AI62,'Acompanhamento (DMP)'!$B$17:$V$400,19,FALSE)),"")</f>
        <v/>
      </c>
      <c r="BF62" s="88" t="str">
        <f>IFERROR(IF(VLOOKUP(AI62,'Acompanhamento (DMP)'!$B$17:$V$400,20,FALSE)="","",VLOOKUP(AI62,'Acompanhamento (DMP)'!$B$17:$V$400,20,FALSE)),"")</f>
        <v/>
      </c>
      <c r="BG62" s="88" t="str">
        <f>IFERROR(IF(VLOOKUP(AI62,'Acompanhamento (DMP)'!$B$17:$V$400,21,FALSE)="","",VLOOKUP(AI62,'Acompanhamento (DMP)'!$B$17:$V$400,21,FALSE)),"")</f>
        <v/>
      </c>
      <c r="BH62" s="239" t="str">
        <f t="shared" si="0"/>
        <v/>
      </c>
    </row>
    <row r="63" spans="6:60" ht="15.75" customHeight="1" x14ac:dyDescent="0.25">
      <c r="F63" s="2" t="s">
        <v>1936</v>
      </c>
      <c r="G63" s="2" t="s">
        <v>725</v>
      </c>
      <c r="AC63" t="str">
        <v>DMP 002</v>
      </c>
      <c r="AD63" s="251">
        <v>79</v>
      </c>
      <c r="AE63" t="s">
        <v>252</v>
      </c>
      <c r="AI63" t="str">
        <f>IF('PCA Licitação, Dispensa e Inex.'!B67="","",'PCA Licitação, Dispensa e Inex.'!B67)</f>
        <v>DMP 002</v>
      </c>
      <c r="AJ63" t="str">
        <f>IF('PCA Licitação, Dispensa e Inex.'!C67="","",'PCA Licitação, Dispensa e Inex.'!C67)</f>
        <v>DMP</v>
      </c>
      <c r="AK63" t="str">
        <f>IF('PCA Licitação, Dispensa e Inex.'!D67="","",'PCA Licitação, Dispensa e Inex.'!D67)</f>
        <v>Fornecimento continuado estimado dos itens papel toalha e papel higiênico</v>
      </c>
      <c r="AL63" t="str">
        <f>IF('PCA Licitação, Dispensa e Inex.'!H67="","",'PCA Licitação, Dispensa e Inex.'!H67)</f>
        <v>Pregão</v>
      </c>
      <c r="AM63" t="str">
        <f>IF('PCA Licitação, Dispensa e Inex.'!K67="","",'PCA Licitação, Dispensa e Inex.'!K67)</f>
        <v>não</v>
      </c>
      <c r="AN63" t="str">
        <f>IF('PCA Licitação, Dispensa e Inex.'!L67="","",'PCA Licitação, Dispensa e Inex.'!L67)</f>
        <v>Sim</v>
      </c>
      <c r="AO63" t="str">
        <f>IF('PCA Licitação, Dispensa e Inex.'!M67="","",'PCA Licitação, Dispensa e Inex.'!M67)</f>
        <v>Sim</v>
      </c>
      <c r="AP63" t="str">
        <f>IF('PCA Licitação, Dispensa e Inex.'!N67="","",'PCA Licitação, Dispensa e Inex.'!N67)</f>
        <v>Médio</v>
      </c>
      <c r="AQ63" s="88">
        <f>IF('PCA Licitação, Dispensa e Inex.'!O67="","",'PCA Licitação, Dispensa e Inex.'!O67)</f>
        <v>46204</v>
      </c>
      <c r="AR63" s="88">
        <f>IF('PCA Licitação, Dispensa e Inex.'!P67="","",'PCA Licitação, Dispensa e Inex.'!P67)</f>
        <v>46223</v>
      </c>
      <c r="AS63" s="88">
        <f>IF('PCA Licitação, Dispensa e Inex.'!Q67="","",'PCA Licitação, Dispensa e Inex.'!Q67)</f>
        <v>46235</v>
      </c>
      <c r="AT63" s="88">
        <f>IF('PCA Licitação, Dispensa e Inex.'!R67="","",'PCA Licitação, Dispensa e Inex.'!R67)</f>
        <v>46250</v>
      </c>
      <c r="AU63" s="88">
        <f>IF('PCA Licitação, Dispensa e Inex.'!S67="","",'PCA Licitação, Dispensa e Inex.'!S67)</f>
        <v>46343</v>
      </c>
      <c r="AV63" s="88" t="str">
        <f>IFERROR(VLOOKUP(AI63,'Acompanhamento (DMP)'!$B$17:$L$400,10,FALSE),"")</f>
        <v>Luciano</v>
      </c>
      <c r="AW63" t="str">
        <f>IFERROR(IF(VLOOKUP(AI63,'Acompanhamento (DMP)'!$B$17:$V$400,11,FALSE)="","",VLOOKUP(AI63,'Acompanhamento (DMP)'!$B$17:$V$400,11,FALSE)),"")</f>
        <v/>
      </c>
      <c r="AX63" s="88" t="str">
        <f>IFERROR(VLOOKUP(AI63,'Acompanhamento (DMP)'!$B$17:$V$400,12,FALSE),"")</f>
        <v>Não se aplica</v>
      </c>
      <c r="AY63" s="88" t="str">
        <f>IFERROR(IF(VLOOKUP(AI63,'Acompanhamento (DMP)'!$B$17:$V$400,13,FALSE)="","",VLOOKUP(AI63,'Acompanhamento (DMP)'!$B$17:$V$400,13,FALSE)),"")</f>
        <v/>
      </c>
      <c r="AZ63" t="str">
        <f>IFERROR(IF(VLOOKUP(AI63,'Acompanhamento (DMP)'!$B$17:$V$400,14,FALSE)="","",VLOOKUP(AI63,'Acompanhamento (DMP)'!$B$17:$V$400,14,FALSE)),"")</f>
        <v/>
      </c>
      <c r="BA63" t="str">
        <f>IFERROR(IF(VLOOKUP(AI63,'Acompanhamento (DMP)'!$B$17:$V$400,15,FALSE)="","",VLOOKUP(AI63,'Acompanhamento (DMP)'!$B$17:$V$400,15,FALSE)),"")</f>
        <v/>
      </c>
      <c r="BB63" s="88" t="str">
        <f>IFERROR(IF(VLOOKUP(AI63,'Acompanhamento (DMP)'!$B$17:$V$400,16,FALSE)="","",VLOOKUP(AI63,'Acompanhamento (DMP)'!$B$17:$V$400,16,FALSE)),"")</f>
        <v/>
      </c>
      <c r="BC63" s="88" t="str">
        <f>IFERROR(IF(VLOOKUP(AI63,'Acompanhamento (DMP)'!$B$17:$V$400,17,FALSE)="","",VLOOKUP(AI63,'Acompanhamento (DMP)'!$B$17:$V$400,17,FALSE)),"")</f>
        <v/>
      </c>
      <c r="BD63" s="88" t="str">
        <f>IFERROR(IF(VLOOKUP(AI63,'Acompanhamento (DMP)'!$B$17:$V$400,18,FALSE)="","",VLOOKUP(AI63,'Acompanhamento (DMP)'!$B$17:$V$400,18,FALSE)),"")</f>
        <v/>
      </c>
      <c r="BE63" s="88" t="str">
        <f>IFERROR(IF(VLOOKUP(AI63,'Acompanhamento (DMP)'!$B$17:$V$400,19,FALSE)="","",VLOOKUP(AI63,'Acompanhamento (DMP)'!$B$17:$V$400,19,FALSE)),"")</f>
        <v/>
      </c>
      <c r="BF63" s="88" t="str">
        <f>IFERROR(IF(VLOOKUP(AI63,'Acompanhamento (DMP)'!$B$17:$V$400,20,FALSE)="","",VLOOKUP(AI63,'Acompanhamento (DMP)'!$B$17:$V$400,20,FALSE)),"")</f>
        <v/>
      </c>
      <c r="BG63" s="88" t="str">
        <f>IFERROR(IF(VLOOKUP(AI63,'Acompanhamento (DMP)'!$B$17:$V$400,21,FALSE)="","",VLOOKUP(AI63,'Acompanhamento (DMP)'!$B$17:$V$400,21,FALSE)),"")</f>
        <v/>
      </c>
      <c r="BH63" s="239" t="str">
        <f t="shared" si="0"/>
        <v/>
      </c>
    </row>
    <row r="64" spans="6:60" ht="15.75" customHeight="1" x14ac:dyDescent="0.25">
      <c r="F64" s="2" t="s">
        <v>1937</v>
      </c>
      <c r="G64" s="2" t="s">
        <v>726</v>
      </c>
      <c r="AC64" t="str">
        <v>DMP 003</v>
      </c>
      <c r="AD64" s="249">
        <v>80</v>
      </c>
      <c r="AE64" t="s">
        <v>257</v>
      </c>
      <c r="AI64" t="str">
        <f>IF('PCA Licitação, Dispensa e Inex.'!B68="","",'PCA Licitação, Dispensa e Inex.'!B68)</f>
        <v>DMP 003</v>
      </c>
      <c r="AJ64" t="str">
        <f>IF('PCA Licitação, Dispensa e Inex.'!C68="","",'PCA Licitação, Dispensa e Inex.'!C68)</f>
        <v>DMP</v>
      </c>
      <c r="AK64" t="str">
        <f>IF('PCA Licitação, Dispensa e Inex.'!D68="","",'PCA Licitação, Dispensa e Inex.'!D68)</f>
        <v>Fornecimento continuado estimado de itens de limpeza</v>
      </c>
      <c r="AL64" t="str">
        <f>IF('PCA Licitação, Dispensa e Inex.'!H68="","",'PCA Licitação, Dispensa e Inex.'!H68)</f>
        <v>Pregão</v>
      </c>
      <c r="AM64" t="str">
        <f>IF('PCA Licitação, Dispensa e Inex.'!K68="","",'PCA Licitação, Dispensa e Inex.'!K68)</f>
        <v>não</v>
      </c>
      <c r="AN64" t="str">
        <f>IF('PCA Licitação, Dispensa e Inex.'!L68="","",'PCA Licitação, Dispensa e Inex.'!L68)</f>
        <v>sim</v>
      </c>
      <c r="AO64" t="str">
        <f>IF('PCA Licitação, Dispensa e Inex.'!M68="","",'PCA Licitação, Dispensa e Inex.'!M68)</f>
        <v>Sim</v>
      </c>
      <c r="AP64" t="str">
        <f>IF('PCA Licitação, Dispensa e Inex.'!N68="","",'PCA Licitação, Dispensa e Inex.'!N68)</f>
        <v>Médio</v>
      </c>
      <c r="AQ64" s="88">
        <f>IF('PCA Licitação, Dispensa e Inex.'!O68="","",'PCA Licitação, Dispensa e Inex.'!O68)</f>
        <v>46218</v>
      </c>
      <c r="AR64" s="88">
        <f>IF('PCA Licitação, Dispensa e Inex.'!P68="","",'PCA Licitação, Dispensa e Inex.'!P68)</f>
        <v>46239</v>
      </c>
      <c r="AS64" s="88">
        <f>IF('PCA Licitação, Dispensa e Inex.'!Q68="","",'PCA Licitação, Dispensa e Inex.'!Q68)</f>
        <v>46249</v>
      </c>
      <c r="AT64" s="88">
        <f>IF('PCA Licitação, Dispensa e Inex.'!R68="","",'PCA Licitação, Dispensa e Inex.'!R68)</f>
        <v>46266</v>
      </c>
      <c r="AU64" s="88">
        <f>IF('PCA Licitação, Dispensa e Inex.'!S68="","",'PCA Licitação, Dispensa e Inex.'!S68)</f>
        <v>46366</v>
      </c>
      <c r="AV64" s="88" t="str">
        <f>IFERROR(VLOOKUP(AI64,'Acompanhamento (DMP)'!$B$17:$L$400,10,FALSE),"")</f>
        <v>Anna</v>
      </c>
      <c r="AW64" t="str">
        <f>IFERROR(IF(VLOOKUP(AI64,'Acompanhamento (DMP)'!$B$17:$V$400,11,FALSE)="","",VLOOKUP(AI64,'Acompanhamento (DMP)'!$B$17:$V$400,11,FALSE)),"")</f>
        <v/>
      </c>
      <c r="AX64" s="88" t="str">
        <f>IFERROR(VLOOKUP(AI64,'Acompanhamento (DMP)'!$B$17:$V$400,12,FALSE),"")</f>
        <v>Não se aplica</v>
      </c>
      <c r="AY64" s="88" t="str">
        <f>IFERROR(IF(VLOOKUP(AI64,'Acompanhamento (DMP)'!$B$17:$V$400,13,FALSE)="","",VLOOKUP(AI64,'Acompanhamento (DMP)'!$B$17:$V$400,13,FALSE)),"")</f>
        <v/>
      </c>
      <c r="AZ64" t="str">
        <f>IFERROR(IF(VLOOKUP(AI64,'Acompanhamento (DMP)'!$B$17:$V$400,14,FALSE)="","",VLOOKUP(AI64,'Acompanhamento (DMP)'!$B$17:$V$400,14,FALSE)),"")</f>
        <v/>
      </c>
      <c r="BA64" t="str">
        <f>IFERROR(IF(VLOOKUP(AI64,'Acompanhamento (DMP)'!$B$17:$V$400,15,FALSE)="","",VLOOKUP(AI64,'Acompanhamento (DMP)'!$B$17:$V$400,15,FALSE)),"")</f>
        <v/>
      </c>
      <c r="BB64" s="88" t="str">
        <f>IFERROR(IF(VLOOKUP(AI64,'Acompanhamento (DMP)'!$B$17:$V$400,16,FALSE)="","",VLOOKUP(AI64,'Acompanhamento (DMP)'!$B$17:$V$400,16,FALSE)),"")</f>
        <v/>
      </c>
      <c r="BC64" s="88" t="str">
        <f>IFERROR(IF(VLOOKUP(AI64,'Acompanhamento (DMP)'!$B$17:$V$400,17,FALSE)="","",VLOOKUP(AI64,'Acompanhamento (DMP)'!$B$17:$V$400,17,FALSE)),"")</f>
        <v/>
      </c>
      <c r="BD64" s="88" t="str">
        <f>IFERROR(IF(VLOOKUP(AI64,'Acompanhamento (DMP)'!$B$17:$V$400,18,FALSE)="","",VLOOKUP(AI64,'Acompanhamento (DMP)'!$B$17:$V$400,18,FALSE)),"")</f>
        <v/>
      </c>
      <c r="BE64" s="88" t="str">
        <f>IFERROR(IF(VLOOKUP(AI64,'Acompanhamento (DMP)'!$B$17:$V$400,19,FALSE)="","",VLOOKUP(AI64,'Acompanhamento (DMP)'!$B$17:$V$400,19,FALSE)),"")</f>
        <v/>
      </c>
      <c r="BF64" s="88" t="str">
        <f>IFERROR(IF(VLOOKUP(AI64,'Acompanhamento (DMP)'!$B$17:$V$400,20,FALSE)="","",VLOOKUP(AI64,'Acompanhamento (DMP)'!$B$17:$V$400,20,FALSE)),"")</f>
        <v/>
      </c>
      <c r="BG64" s="88" t="str">
        <f>IFERROR(IF(VLOOKUP(AI64,'Acompanhamento (DMP)'!$B$17:$V$400,21,FALSE)="","",VLOOKUP(AI64,'Acompanhamento (DMP)'!$B$17:$V$400,21,FALSE)),"")</f>
        <v/>
      </c>
      <c r="BH64" s="239" t="str">
        <f t="shared" si="0"/>
        <v/>
      </c>
    </row>
    <row r="65" spans="6:60" ht="15.75" customHeight="1" x14ac:dyDescent="0.25">
      <c r="F65" s="2" t="s">
        <v>1938</v>
      </c>
      <c r="G65" s="2" t="s">
        <v>822</v>
      </c>
      <c r="AC65" t="str">
        <v>DMP 004</v>
      </c>
      <c r="AD65" s="250">
        <v>81</v>
      </c>
      <c r="AE65" t="s">
        <v>262</v>
      </c>
      <c r="AI65" t="str">
        <f>IF('PCA Licitação, Dispensa e Inex.'!B69="","",'PCA Licitação, Dispensa e Inex.'!B69)</f>
        <v>DMP 004</v>
      </c>
      <c r="AJ65" t="str">
        <f>IF('PCA Licitação, Dispensa e Inex.'!C69="","",'PCA Licitação, Dispensa e Inex.'!C69)</f>
        <v>DMP</v>
      </c>
      <c r="AK65" t="str">
        <f>IF('PCA Licitação, Dispensa e Inex.'!D69="","",'PCA Licitação, Dispensa e Inex.'!D69)</f>
        <v>Fornecimento continuado estimado de suprimentos de informática estocáveis</v>
      </c>
      <c r="AL65" t="str">
        <f>IF('PCA Licitação, Dispensa e Inex.'!H69="","",'PCA Licitação, Dispensa e Inex.'!H69)</f>
        <v>Pregão</v>
      </c>
      <c r="AM65" t="str">
        <f>IF('PCA Licitação, Dispensa e Inex.'!K69="","",'PCA Licitação, Dispensa e Inex.'!K69)</f>
        <v>não</v>
      </c>
      <c r="AN65" t="str">
        <f>IF('PCA Licitação, Dispensa e Inex.'!L69="","",'PCA Licitação, Dispensa e Inex.'!L69)</f>
        <v>Sim</v>
      </c>
      <c r="AO65" t="str">
        <f>IF('PCA Licitação, Dispensa e Inex.'!M69="","",'PCA Licitação, Dispensa e Inex.'!M69)</f>
        <v>Sim</v>
      </c>
      <c r="AP65" t="str">
        <f>IF('PCA Licitação, Dispensa e Inex.'!N69="","",'PCA Licitação, Dispensa e Inex.'!N69)</f>
        <v>Médio</v>
      </c>
      <c r="AQ65" s="88">
        <f>IF('PCA Licitação, Dispensa e Inex.'!O69="","",'PCA Licitação, Dispensa e Inex.'!O69)</f>
        <v>46054</v>
      </c>
      <c r="AR65" s="88">
        <f>IF('PCA Licitação, Dispensa e Inex.'!P69="","",'PCA Licitação, Dispensa e Inex.'!P69)</f>
        <v>46081</v>
      </c>
      <c r="AS65" s="88">
        <f>IF('PCA Licitação, Dispensa e Inex.'!Q69="","",'PCA Licitação, Dispensa e Inex.'!Q69)</f>
        <v>46091</v>
      </c>
      <c r="AT65" s="88">
        <f>IF('PCA Licitação, Dispensa e Inex.'!R69="","",'PCA Licitação, Dispensa e Inex.'!R69)</f>
        <v>46113</v>
      </c>
      <c r="AU65" s="88">
        <f>IF('PCA Licitação, Dispensa e Inex.'!S69="","",'PCA Licitação, Dispensa e Inex.'!S69)</f>
        <v>46213</v>
      </c>
      <c r="AV65" s="88" t="str">
        <f>IFERROR(VLOOKUP(AI65,'Acompanhamento (DMP)'!$B$17:$L$400,10,FALSE),"")</f>
        <v>Vanessa Borges</v>
      </c>
      <c r="AW65" t="str">
        <f>IFERROR(IF(VLOOKUP(AI65,'Acompanhamento (DMP)'!$B$17:$V$400,11,FALSE)="","",VLOOKUP(AI65,'Acompanhamento (DMP)'!$B$17:$V$400,11,FALSE)),"")</f>
        <v/>
      </c>
      <c r="AX65" s="88" t="str">
        <f>IFERROR(VLOOKUP(AI65,'Acompanhamento (DMP)'!$B$17:$V$400,12,FALSE),"")</f>
        <v>Não se aplica</v>
      </c>
      <c r="AY65" s="88" t="str">
        <f>IFERROR(IF(VLOOKUP(AI65,'Acompanhamento (DMP)'!$B$17:$V$400,13,FALSE)="","",VLOOKUP(AI65,'Acompanhamento (DMP)'!$B$17:$V$400,13,FALSE)),"")</f>
        <v/>
      </c>
      <c r="AZ65" t="str">
        <f>IFERROR(IF(VLOOKUP(AI65,'Acompanhamento (DMP)'!$B$17:$V$400,14,FALSE)="","",VLOOKUP(AI65,'Acompanhamento (DMP)'!$B$17:$V$400,14,FALSE)),"")</f>
        <v/>
      </c>
      <c r="BA65" t="str">
        <f>IFERROR(IF(VLOOKUP(AI65,'Acompanhamento (DMP)'!$B$17:$V$400,15,FALSE)="","",VLOOKUP(AI65,'Acompanhamento (DMP)'!$B$17:$V$400,15,FALSE)),"")</f>
        <v/>
      </c>
      <c r="BB65" s="88" t="str">
        <f>IFERROR(IF(VLOOKUP(AI65,'Acompanhamento (DMP)'!$B$17:$V$400,16,FALSE)="","",VLOOKUP(AI65,'Acompanhamento (DMP)'!$B$17:$V$400,16,FALSE)),"")</f>
        <v/>
      </c>
      <c r="BC65" s="88" t="str">
        <f>IFERROR(IF(VLOOKUP(AI65,'Acompanhamento (DMP)'!$B$17:$V$400,17,FALSE)="","",VLOOKUP(AI65,'Acompanhamento (DMP)'!$B$17:$V$400,17,FALSE)),"")</f>
        <v/>
      </c>
      <c r="BD65" s="88" t="str">
        <f>IFERROR(IF(VLOOKUP(AI65,'Acompanhamento (DMP)'!$B$17:$V$400,18,FALSE)="","",VLOOKUP(AI65,'Acompanhamento (DMP)'!$B$17:$V$400,18,FALSE)),"")</f>
        <v/>
      </c>
      <c r="BE65" s="88" t="str">
        <f>IFERROR(IF(VLOOKUP(AI65,'Acompanhamento (DMP)'!$B$17:$V$400,19,FALSE)="","",VLOOKUP(AI65,'Acompanhamento (DMP)'!$B$17:$V$400,19,FALSE)),"")</f>
        <v/>
      </c>
      <c r="BF65" s="88" t="str">
        <f>IFERROR(IF(VLOOKUP(AI65,'Acompanhamento (DMP)'!$B$17:$V$400,20,FALSE)="","",VLOOKUP(AI65,'Acompanhamento (DMP)'!$B$17:$V$400,20,FALSE)),"")</f>
        <v/>
      </c>
      <c r="BG65" s="88" t="str">
        <f>IFERROR(IF(VLOOKUP(AI65,'Acompanhamento (DMP)'!$B$17:$V$400,21,FALSE)="","",VLOOKUP(AI65,'Acompanhamento (DMP)'!$B$17:$V$400,21,FALSE)),"")</f>
        <v/>
      </c>
      <c r="BH65" s="239" t="str">
        <f t="shared" si="0"/>
        <v/>
      </c>
    </row>
    <row r="66" spans="6:60" ht="15.75" customHeight="1" x14ac:dyDescent="0.25">
      <c r="F66" s="2" t="s">
        <v>1939</v>
      </c>
      <c r="G66" s="2" t="s">
        <v>727</v>
      </c>
      <c r="AC66" t="str">
        <v>DMP 005</v>
      </c>
      <c r="AD66" s="249">
        <v>82</v>
      </c>
      <c r="AE66" t="s">
        <v>267</v>
      </c>
      <c r="AI66" t="str">
        <f>IF('PCA Licitação, Dispensa e Inex.'!B70="","",'PCA Licitação, Dispensa e Inex.'!B70)</f>
        <v>DMP 005</v>
      </c>
      <c r="AJ66" t="str">
        <f>IF('PCA Licitação, Dispensa e Inex.'!C70="","",'PCA Licitação, Dispensa e Inex.'!C70)</f>
        <v>DMP</v>
      </c>
      <c r="AK66" t="str">
        <f>IF('PCA Licitação, Dispensa e Inex.'!D70="","",'PCA Licitação, Dispensa e Inex.'!D70)</f>
        <v>Aquisição de empihadeira elétrica</v>
      </c>
      <c r="AL66" t="str">
        <f>IF('PCA Licitação, Dispensa e Inex.'!H70="","",'PCA Licitação, Dispensa e Inex.'!H70)</f>
        <v>Pregão</v>
      </c>
      <c r="AM66" t="str">
        <f>IF('PCA Licitação, Dispensa e Inex.'!K70="","",'PCA Licitação, Dispensa e Inex.'!K70)</f>
        <v>não</v>
      </c>
      <c r="AN66" t="str">
        <f>IF('PCA Licitação, Dispensa e Inex.'!L70="","",'PCA Licitação, Dispensa e Inex.'!L70)</f>
        <v>Não</v>
      </c>
      <c r="AO66" t="str">
        <f>IF('PCA Licitação, Dispensa e Inex.'!M70="","",'PCA Licitação, Dispensa e Inex.'!M70)</f>
        <v>Sim</v>
      </c>
      <c r="AP66" t="str">
        <f>IF('PCA Licitação, Dispensa e Inex.'!N70="","",'PCA Licitação, Dispensa e Inex.'!N70)</f>
        <v>Médio</v>
      </c>
      <c r="AQ66" s="88">
        <f>IF('PCA Licitação, Dispensa e Inex.'!O70="","",'PCA Licitação, Dispensa e Inex.'!O70)</f>
        <v>46058</v>
      </c>
      <c r="AR66" s="88">
        <f>IF('PCA Licitação, Dispensa e Inex.'!P70="","",'PCA Licitação, Dispensa e Inex.'!P70)</f>
        <v>46081</v>
      </c>
      <c r="AS66" s="88">
        <f>IF('PCA Licitação, Dispensa e Inex.'!Q70="","",'PCA Licitação, Dispensa e Inex.'!Q70)</f>
        <v>46091</v>
      </c>
      <c r="AT66" s="88">
        <f>IF('PCA Licitação, Dispensa e Inex.'!R70="","",'PCA Licitação, Dispensa e Inex.'!R70)</f>
        <v>46113</v>
      </c>
      <c r="AU66" s="88">
        <f>IF('PCA Licitação, Dispensa e Inex.'!S70="","",'PCA Licitação, Dispensa e Inex.'!S70)</f>
        <v>46213</v>
      </c>
      <c r="AV66" s="88" t="str">
        <f>IFERROR(VLOOKUP(AI66,'Acompanhamento (DMP)'!$B$17:$L$400,10,FALSE),"")</f>
        <v>Mariana Abreu</v>
      </c>
      <c r="AW66" t="str">
        <f>IFERROR(IF(VLOOKUP(AI66,'Acompanhamento (DMP)'!$B$17:$V$400,11,FALSE)="","",VLOOKUP(AI66,'Acompanhamento (DMP)'!$B$17:$V$400,11,FALSE)),"")</f>
        <v/>
      </c>
      <c r="AX66" s="88" t="str">
        <f>IFERROR(VLOOKUP(AI66,'Acompanhamento (DMP)'!$B$17:$V$400,12,FALSE),"")</f>
        <v>Não se aplica</v>
      </c>
      <c r="AY66" s="88" t="str">
        <f>IFERROR(IF(VLOOKUP(AI66,'Acompanhamento (DMP)'!$B$17:$V$400,13,FALSE)="","",VLOOKUP(AI66,'Acompanhamento (DMP)'!$B$17:$V$400,13,FALSE)),"")</f>
        <v/>
      </c>
      <c r="AZ66" t="str">
        <f>IFERROR(IF(VLOOKUP(AI66,'Acompanhamento (DMP)'!$B$17:$V$400,14,FALSE)="","",VLOOKUP(AI66,'Acompanhamento (DMP)'!$B$17:$V$400,14,FALSE)),"")</f>
        <v/>
      </c>
      <c r="BA66" t="str">
        <f>IFERROR(IF(VLOOKUP(AI66,'Acompanhamento (DMP)'!$B$17:$V$400,15,FALSE)="","",VLOOKUP(AI66,'Acompanhamento (DMP)'!$B$17:$V$400,15,FALSE)),"")</f>
        <v/>
      </c>
      <c r="BB66" s="88" t="str">
        <f>IFERROR(IF(VLOOKUP(AI66,'Acompanhamento (DMP)'!$B$17:$V$400,16,FALSE)="","",VLOOKUP(AI66,'Acompanhamento (DMP)'!$B$17:$V$400,16,FALSE)),"")</f>
        <v/>
      </c>
      <c r="BC66" s="88" t="str">
        <f>IFERROR(IF(VLOOKUP(AI66,'Acompanhamento (DMP)'!$B$17:$V$400,17,FALSE)="","",VLOOKUP(AI66,'Acompanhamento (DMP)'!$B$17:$V$400,17,FALSE)),"")</f>
        <v/>
      </c>
      <c r="BD66" s="88" t="str">
        <f>IFERROR(IF(VLOOKUP(AI66,'Acompanhamento (DMP)'!$B$17:$V$400,18,FALSE)="","",VLOOKUP(AI66,'Acompanhamento (DMP)'!$B$17:$V$400,18,FALSE)),"")</f>
        <v/>
      </c>
      <c r="BE66" s="88" t="str">
        <f>IFERROR(IF(VLOOKUP(AI66,'Acompanhamento (DMP)'!$B$17:$V$400,19,FALSE)="","",VLOOKUP(AI66,'Acompanhamento (DMP)'!$B$17:$V$400,19,FALSE)),"")</f>
        <v/>
      </c>
      <c r="BF66" s="88" t="str">
        <f>IFERROR(IF(VLOOKUP(AI66,'Acompanhamento (DMP)'!$B$17:$V$400,20,FALSE)="","",VLOOKUP(AI66,'Acompanhamento (DMP)'!$B$17:$V$400,20,FALSE)),"")</f>
        <v/>
      </c>
      <c r="BG66" s="88" t="str">
        <f>IFERROR(IF(VLOOKUP(AI66,'Acompanhamento (DMP)'!$B$17:$V$400,21,FALSE)="","",VLOOKUP(AI66,'Acompanhamento (DMP)'!$B$17:$V$400,21,FALSE)),"")</f>
        <v/>
      </c>
      <c r="BH66" s="239" t="str">
        <f t="shared" si="0"/>
        <v/>
      </c>
    </row>
    <row r="67" spans="6:60" ht="15.75" customHeight="1" x14ac:dyDescent="0.25">
      <c r="F67" s="2" t="s">
        <v>1940</v>
      </c>
      <c r="G67" s="2" t="s">
        <v>728</v>
      </c>
      <c r="AC67" t="str">
        <v>DMP 006</v>
      </c>
      <c r="AD67" s="250">
        <v>83</v>
      </c>
      <c r="AE67" t="s">
        <v>270</v>
      </c>
      <c r="AI67" t="str">
        <f>IF('PCA Licitação, Dispensa e Inex.'!B71="","",'PCA Licitação, Dispensa e Inex.'!B71)</f>
        <v>DMP 006</v>
      </c>
      <c r="AJ67" t="str">
        <f>IF('PCA Licitação, Dispensa e Inex.'!C71="","",'PCA Licitação, Dispensa e Inex.'!C71)</f>
        <v>DMP</v>
      </c>
      <c r="AK67" t="str">
        <f>IF('PCA Licitação, Dispensa e Inex.'!D71="","",'PCA Licitação, Dispensa e Inex.'!D71)</f>
        <v>Contratação de serviços continuados de outsourcing para operação de Almoxarifado Virtual, buscando o fornecimento de materiais de consumo, sob demanda, com entrega porta-a-porta, destinados a todas as unidades judiciais e administrativas integrantes do Poder Judiciário do Estado de Santa Catarina.</v>
      </c>
      <c r="AL67" t="str">
        <f>IF('PCA Licitação, Dispensa e Inex.'!H71="","",'PCA Licitação, Dispensa e Inex.'!H71)</f>
        <v>Pregão</v>
      </c>
      <c r="AM67" t="str">
        <f>IF('PCA Licitação, Dispensa e Inex.'!K71="","",'PCA Licitação, Dispensa e Inex.'!K71)</f>
        <v>sim</v>
      </c>
      <c r="AN67" t="str">
        <f>IF('PCA Licitação, Dispensa e Inex.'!L71="","",'PCA Licitação, Dispensa e Inex.'!L71)</f>
        <v>Não</v>
      </c>
      <c r="AO67" t="str">
        <f>IF('PCA Licitação, Dispensa e Inex.'!M71="","",'PCA Licitação, Dispensa e Inex.'!M71)</f>
        <v>Sim</v>
      </c>
      <c r="AP67" t="str">
        <f>IF('PCA Licitação, Dispensa e Inex.'!N71="","",'PCA Licitação, Dispensa e Inex.'!N71)</f>
        <v>Alto</v>
      </c>
      <c r="AQ67" s="88">
        <f>IF('PCA Licitação, Dispensa e Inex.'!O71="","",'PCA Licitação, Dispensa e Inex.'!O71)</f>
        <v>45936</v>
      </c>
      <c r="AR67" s="88">
        <f>IF('PCA Licitação, Dispensa e Inex.'!P71="","",'PCA Licitação, Dispensa e Inex.'!P71)</f>
        <v>46045</v>
      </c>
      <c r="AS67" s="88">
        <f>IF('PCA Licitação, Dispensa e Inex.'!Q71="","",'PCA Licitação, Dispensa e Inex.'!Q71)</f>
        <v>46054</v>
      </c>
      <c r="AT67" s="88">
        <f>IF('PCA Licitação, Dispensa e Inex.'!R71="","",'PCA Licitação, Dispensa e Inex.'!R71)</f>
        <v>46082</v>
      </c>
      <c r="AU67" s="88">
        <f>IF('PCA Licitação, Dispensa e Inex.'!S71="","",'PCA Licitação, Dispensa e Inex.'!S71)</f>
        <v>46174</v>
      </c>
      <c r="AV67" s="88" t="str">
        <f>IFERROR(VLOOKUP(AI67,'Acompanhamento (DMP)'!$B$17:$L$400,10,FALSE),"")</f>
        <v>Monica</v>
      </c>
      <c r="AW67" t="str">
        <f>IFERROR(IF(VLOOKUP(AI67,'Acompanhamento (DMP)'!$B$17:$V$400,11,FALSE)="","",VLOOKUP(AI67,'Acompanhamento (DMP)'!$B$17:$V$400,11,FALSE)),"")</f>
        <v/>
      </c>
      <c r="AX67" s="88" t="str">
        <f>IFERROR(VLOOKUP(AI67,'Acompanhamento (DMP)'!$B$17:$V$400,12,FALSE),"")</f>
        <v>Vanessa Borges</v>
      </c>
      <c r="AY67" s="88" t="str">
        <f>IFERROR(IF(VLOOKUP(AI67,'Acompanhamento (DMP)'!$B$17:$V$400,13,FALSE)="","",VLOOKUP(AI67,'Acompanhamento (DMP)'!$B$17:$V$400,13,FALSE)),"")</f>
        <v>0082962-70.2025.8.24.0710</v>
      </c>
      <c r="AZ67" t="str">
        <f>IFERROR(IF(VLOOKUP(AI67,'Acompanhamento (DMP)'!$B$17:$V$400,14,FALSE)="","",VLOOKUP(AI67,'Acompanhamento (DMP)'!$B$17:$V$400,14,FALSE)),"")</f>
        <v/>
      </c>
      <c r="BA67" t="str">
        <f>IFERROR(IF(VLOOKUP(AI67,'Acompanhamento (DMP)'!$B$17:$V$400,15,FALSE)="","",VLOOKUP(AI67,'Acompanhamento (DMP)'!$B$17:$V$400,15,FALSE)),"")</f>
        <v/>
      </c>
      <c r="BB67" s="88" t="str">
        <f>IFERROR(IF(VLOOKUP(AI67,'Acompanhamento (DMP)'!$B$17:$V$400,16,FALSE)="","",VLOOKUP(AI67,'Acompanhamento (DMP)'!$B$17:$V$400,16,FALSE)),"")</f>
        <v/>
      </c>
      <c r="BC67" s="88" t="str">
        <f>IFERROR(IF(VLOOKUP(AI67,'Acompanhamento (DMP)'!$B$17:$V$400,17,FALSE)="","",VLOOKUP(AI67,'Acompanhamento (DMP)'!$B$17:$V$400,17,FALSE)),"")</f>
        <v/>
      </c>
      <c r="BD67" s="88" t="str">
        <f>IFERROR(IF(VLOOKUP(AI67,'Acompanhamento (DMP)'!$B$17:$V$400,18,FALSE)="","",VLOOKUP(AI67,'Acompanhamento (DMP)'!$B$17:$V$400,18,FALSE)),"")</f>
        <v/>
      </c>
      <c r="BE67" s="88" t="str">
        <f>IFERROR(IF(VLOOKUP(AI67,'Acompanhamento (DMP)'!$B$17:$V$400,19,FALSE)="","",VLOOKUP(AI67,'Acompanhamento (DMP)'!$B$17:$V$400,19,FALSE)),"")</f>
        <v/>
      </c>
      <c r="BF67" s="88" t="str">
        <f>IFERROR(IF(VLOOKUP(AI67,'Acompanhamento (DMP)'!$B$17:$V$400,20,FALSE)="","",VLOOKUP(AI67,'Acompanhamento (DMP)'!$B$17:$V$400,20,FALSE)),"")</f>
        <v/>
      </c>
      <c r="BG67" s="88" t="str">
        <f>IFERROR(IF(VLOOKUP(AI67,'Acompanhamento (DMP)'!$B$17:$V$400,21,FALSE)="","",VLOOKUP(AI67,'Acompanhamento (DMP)'!$B$17:$V$400,21,FALSE)),"")</f>
        <v/>
      </c>
      <c r="BH67" s="239" t="str">
        <f t="shared" ref="BH67:BH130" si="1">IF(BF67="","",BF67-BE67)</f>
        <v/>
      </c>
    </row>
    <row r="68" spans="6:60" ht="15.75" customHeight="1" x14ac:dyDescent="0.25">
      <c r="F68" s="2" t="s">
        <v>1941</v>
      </c>
      <c r="G68" s="2" t="s">
        <v>1942</v>
      </c>
      <c r="AC68" t="str">
        <v>DMP 007</v>
      </c>
      <c r="AD68" s="249">
        <v>84</v>
      </c>
      <c r="AE68" t="s">
        <v>275</v>
      </c>
      <c r="AI68" t="str">
        <f>IF('PCA Licitação, Dispensa e Inex.'!B72="","",'PCA Licitação, Dispensa e Inex.'!B72)</f>
        <v>DMP 007</v>
      </c>
      <c r="AJ68" t="str">
        <f>IF('PCA Licitação, Dispensa e Inex.'!C72="","",'PCA Licitação, Dispensa e Inex.'!C72)</f>
        <v>DMP</v>
      </c>
      <c r="AK68" t="str">
        <f>IF('PCA Licitação, Dispensa e Inex.'!D72="","",'PCA Licitação, Dispensa e Inex.'!D72)</f>
        <v xml:space="preserve">Fornecimento continuado estimado de Mobiliários Padronizados </v>
      </c>
      <c r="AL68" t="str">
        <f>IF('PCA Licitação, Dispensa e Inex.'!H72="","",'PCA Licitação, Dispensa e Inex.'!H72)</f>
        <v>Pregão</v>
      </c>
      <c r="AM68" t="str">
        <f>IF('PCA Licitação, Dispensa e Inex.'!K72="","",'PCA Licitação, Dispensa e Inex.'!K72)</f>
        <v>SIM</v>
      </c>
      <c r="AN68" t="str">
        <f>IF('PCA Licitação, Dispensa e Inex.'!L72="","",'PCA Licitação, Dispensa e Inex.'!L72)</f>
        <v>Sim</v>
      </c>
      <c r="AO68" t="str">
        <f>IF('PCA Licitação, Dispensa e Inex.'!M72="","",'PCA Licitação, Dispensa e Inex.'!M72)</f>
        <v>Sim</v>
      </c>
      <c r="AP68" t="str">
        <f>IF('PCA Licitação, Dispensa e Inex.'!N72="","",'PCA Licitação, Dispensa e Inex.'!N72)</f>
        <v>Médio</v>
      </c>
      <c r="AQ68" s="88">
        <f>IF('PCA Licitação, Dispensa e Inex.'!O72="","",'PCA Licitação, Dispensa e Inex.'!O72)</f>
        <v>46113</v>
      </c>
      <c r="AR68" s="88">
        <f>IF('PCA Licitação, Dispensa e Inex.'!P72="","",'PCA Licitação, Dispensa e Inex.'!P72)</f>
        <v>46193</v>
      </c>
      <c r="AS68" s="88">
        <f>IF('PCA Licitação, Dispensa e Inex.'!Q72="","",'PCA Licitação, Dispensa e Inex.'!Q72)</f>
        <v>46204</v>
      </c>
      <c r="AT68" s="88">
        <f>IF('PCA Licitação, Dispensa e Inex.'!R72="","",'PCA Licitação, Dispensa e Inex.'!R72)</f>
        <v>46266</v>
      </c>
      <c r="AU68" s="88">
        <f>IF('PCA Licitação, Dispensa e Inex.'!S72="","",'PCA Licitação, Dispensa e Inex.'!S72)</f>
        <v>46327</v>
      </c>
      <c r="AV68" s="88" t="str">
        <f>IFERROR(VLOOKUP(AI68,'Acompanhamento (DMP)'!$B$17:$L$400,10,FALSE),"")</f>
        <v>Monica</v>
      </c>
      <c r="AW68" t="str">
        <f>IFERROR(IF(VLOOKUP(AI68,'Acompanhamento (DMP)'!$B$17:$V$400,11,FALSE)="","",VLOOKUP(AI68,'Acompanhamento (DMP)'!$B$17:$V$400,11,FALSE)),"")</f>
        <v/>
      </c>
      <c r="AX68" s="88" t="str">
        <f>IFERROR(VLOOKUP(AI68,'Acompanhamento (DMP)'!$B$17:$V$400,12,FALSE),"")</f>
        <v>Anna</v>
      </c>
      <c r="AY68" s="88" t="str">
        <f>IFERROR(IF(VLOOKUP(AI68,'Acompanhamento (DMP)'!$B$17:$V$400,13,FALSE)="","",VLOOKUP(AI68,'Acompanhamento (DMP)'!$B$17:$V$400,13,FALSE)),"")</f>
        <v/>
      </c>
      <c r="AZ68" t="str">
        <f>IFERROR(IF(VLOOKUP(AI68,'Acompanhamento (DMP)'!$B$17:$V$400,14,FALSE)="","",VLOOKUP(AI68,'Acompanhamento (DMP)'!$B$17:$V$400,14,FALSE)),"")</f>
        <v/>
      </c>
      <c r="BA68" t="str">
        <f>IFERROR(IF(VLOOKUP(AI68,'Acompanhamento (DMP)'!$B$17:$V$400,15,FALSE)="","",VLOOKUP(AI68,'Acompanhamento (DMP)'!$B$17:$V$400,15,FALSE)),"")</f>
        <v/>
      </c>
      <c r="BB68" s="88" t="str">
        <f>IFERROR(IF(VLOOKUP(AI68,'Acompanhamento (DMP)'!$B$17:$V$400,16,FALSE)="","",VLOOKUP(AI68,'Acompanhamento (DMP)'!$B$17:$V$400,16,FALSE)),"")</f>
        <v/>
      </c>
      <c r="BC68" s="88" t="str">
        <f>IFERROR(IF(VLOOKUP(AI68,'Acompanhamento (DMP)'!$B$17:$V$400,17,FALSE)="","",VLOOKUP(AI68,'Acompanhamento (DMP)'!$B$17:$V$400,17,FALSE)),"")</f>
        <v/>
      </c>
      <c r="BD68" s="88" t="str">
        <f>IFERROR(IF(VLOOKUP(AI68,'Acompanhamento (DMP)'!$B$17:$V$400,18,FALSE)="","",VLOOKUP(AI68,'Acompanhamento (DMP)'!$B$17:$V$400,18,FALSE)),"")</f>
        <v/>
      </c>
      <c r="BE68" s="88" t="str">
        <f>IFERROR(IF(VLOOKUP(AI68,'Acompanhamento (DMP)'!$B$17:$V$400,19,FALSE)="","",VLOOKUP(AI68,'Acompanhamento (DMP)'!$B$17:$V$400,19,FALSE)),"")</f>
        <v/>
      </c>
      <c r="BF68" s="88" t="str">
        <f>IFERROR(IF(VLOOKUP(AI68,'Acompanhamento (DMP)'!$B$17:$V$400,20,FALSE)="","",VLOOKUP(AI68,'Acompanhamento (DMP)'!$B$17:$V$400,20,FALSE)),"")</f>
        <v/>
      </c>
      <c r="BG68" s="88" t="str">
        <f>IFERROR(IF(VLOOKUP(AI68,'Acompanhamento (DMP)'!$B$17:$V$400,21,FALSE)="","",VLOOKUP(AI68,'Acompanhamento (DMP)'!$B$17:$V$400,21,FALSE)),"")</f>
        <v/>
      </c>
      <c r="BH68" s="239" t="str">
        <f t="shared" si="1"/>
        <v/>
      </c>
    </row>
    <row r="69" spans="6:60" ht="15.75" customHeight="1" x14ac:dyDescent="0.25">
      <c r="F69" s="2" t="s">
        <v>582</v>
      </c>
      <c r="G69" s="2" t="s">
        <v>824</v>
      </c>
      <c r="AC69" t="str">
        <v>DMP 008</v>
      </c>
      <c r="AD69" s="251">
        <v>85</v>
      </c>
      <c r="AE69" t="s">
        <v>280</v>
      </c>
      <c r="AI69" t="str">
        <f>IF('PCA Licitação, Dispensa e Inex.'!B73="","",'PCA Licitação, Dispensa e Inex.'!B73)</f>
        <v>DMP 008</v>
      </c>
      <c r="AJ69" t="str">
        <f>IF('PCA Licitação, Dispensa e Inex.'!C73="","",'PCA Licitação, Dispensa e Inex.'!C73)</f>
        <v>DMP</v>
      </c>
      <c r="AK69" t="str">
        <f>IF('PCA Licitação, Dispensa e Inex.'!D73="","",'PCA Licitação, Dispensa e Inex.'!D73)</f>
        <v>Fornecimento continuado estimado de Etiquetas e Coletora de Dados RFID</v>
      </c>
      <c r="AL69" t="str">
        <f>IF('PCA Licitação, Dispensa e Inex.'!H73="","",'PCA Licitação, Dispensa e Inex.'!H73)</f>
        <v>Pregão</v>
      </c>
      <c r="AM69" t="str">
        <f>IF('PCA Licitação, Dispensa e Inex.'!K73="","",'PCA Licitação, Dispensa e Inex.'!K73)</f>
        <v>SIM</v>
      </c>
      <c r="AN69" t="str">
        <f>IF('PCA Licitação, Dispensa e Inex.'!L73="","",'PCA Licitação, Dispensa e Inex.'!L73)</f>
        <v>Sim</v>
      </c>
      <c r="AO69" t="str">
        <f>IF('PCA Licitação, Dispensa e Inex.'!M73="","",'PCA Licitação, Dispensa e Inex.'!M73)</f>
        <v>Sim</v>
      </c>
      <c r="AP69" t="str">
        <f>IF('PCA Licitação, Dispensa e Inex.'!N73="","",'PCA Licitação, Dispensa e Inex.'!N73)</f>
        <v>Médio</v>
      </c>
      <c r="AQ69" s="88">
        <f>IF('PCA Licitação, Dispensa e Inex.'!O73="","",'PCA Licitação, Dispensa e Inex.'!O73)</f>
        <v>46082</v>
      </c>
      <c r="AR69" s="88">
        <f>IF('PCA Licitação, Dispensa e Inex.'!P73="","",'PCA Licitação, Dispensa e Inex.'!P73)</f>
        <v>46143</v>
      </c>
      <c r="AS69" s="88">
        <f>IF('PCA Licitação, Dispensa e Inex.'!Q73="","",'PCA Licitação, Dispensa e Inex.'!Q73)</f>
        <v>46152</v>
      </c>
      <c r="AT69" s="88">
        <f>IF('PCA Licitação, Dispensa e Inex.'!R73="","",'PCA Licitação, Dispensa e Inex.'!R73)</f>
        <v>46204</v>
      </c>
      <c r="AU69" s="88">
        <f>IF('PCA Licitação, Dispensa e Inex.'!S73="","",'PCA Licitação, Dispensa e Inex.'!S73)</f>
        <v>46235</v>
      </c>
      <c r="AV69" s="88" t="str">
        <f>IFERROR(VLOOKUP(AI69,'Acompanhamento (DMP)'!$B$17:$L$400,10,FALSE),"")</f>
        <v>Vanessa Borges</v>
      </c>
      <c r="AW69" t="str">
        <f>IFERROR(IF(VLOOKUP(AI69,'Acompanhamento (DMP)'!$B$17:$V$400,11,FALSE)="","",VLOOKUP(AI69,'Acompanhamento (DMP)'!$B$17:$V$400,11,FALSE)),"")</f>
        <v/>
      </c>
      <c r="AX69" s="88" t="str">
        <f>IFERROR(VLOOKUP(AI69,'Acompanhamento (DMP)'!$B$17:$V$400,12,FALSE),"")</f>
        <v>Monica</v>
      </c>
      <c r="AY69" s="88" t="str">
        <f>IFERROR(IF(VLOOKUP(AI69,'Acompanhamento (DMP)'!$B$17:$V$400,13,FALSE)="","",VLOOKUP(AI69,'Acompanhamento (DMP)'!$B$17:$V$400,13,FALSE)),"")</f>
        <v/>
      </c>
      <c r="AZ69" t="str">
        <f>IFERROR(IF(VLOOKUP(AI69,'Acompanhamento (DMP)'!$B$17:$V$400,14,FALSE)="","",VLOOKUP(AI69,'Acompanhamento (DMP)'!$B$17:$V$400,14,FALSE)),"")</f>
        <v/>
      </c>
      <c r="BA69" t="str">
        <f>IFERROR(IF(VLOOKUP(AI69,'Acompanhamento (DMP)'!$B$17:$V$400,15,FALSE)="","",VLOOKUP(AI69,'Acompanhamento (DMP)'!$B$17:$V$400,15,FALSE)),"")</f>
        <v/>
      </c>
      <c r="BB69" s="88" t="str">
        <f>IFERROR(IF(VLOOKUP(AI69,'Acompanhamento (DMP)'!$B$17:$V$400,16,FALSE)="","",VLOOKUP(AI69,'Acompanhamento (DMP)'!$B$17:$V$400,16,FALSE)),"")</f>
        <v/>
      </c>
      <c r="BC69" s="88" t="str">
        <f>IFERROR(IF(VLOOKUP(AI69,'Acompanhamento (DMP)'!$B$17:$V$400,17,FALSE)="","",VLOOKUP(AI69,'Acompanhamento (DMP)'!$B$17:$V$400,17,FALSE)),"")</f>
        <v/>
      </c>
      <c r="BD69" s="88" t="str">
        <f>IFERROR(IF(VLOOKUP(AI69,'Acompanhamento (DMP)'!$B$17:$V$400,18,FALSE)="","",VLOOKUP(AI69,'Acompanhamento (DMP)'!$B$17:$V$400,18,FALSE)),"")</f>
        <v/>
      </c>
      <c r="BE69" s="88" t="str">
        <f>IFERROR(IF(VLOOKUP(AI69,'Acompanhamento (DMP)'!$B$17:$V$400,19,FALSE)="","",VLOOKUP(AI69,'Acompanhamento (DMP)'!$B$17:$V$400,19,FALSE)),"")</f>
        <v/>
      </c>
      <c r="BF69" s="88" t="str">
        <f>IFERROR(IF(VLOOKUP(AI69,'Acompanhamento (DMP)'!$B$17:$V$400,20,FALSE)="","",VLOOKUP(AI69,'Acompanhamento (DMP)'!$B$17:$V$400,20,FALSE)),"")</f>
        <v/>
      </c>
      <c r="BG69" s="88" t="str">
        <f>IFERROR(IF(VLOOKUP(AI69,'Acompanhamento (DMP)'!$B$17:$V$400,21,FALSE)="","",VLOOKUP(AI69,'Acompanhamento (DMP)'!$B$17:$V$400,21,FALSE)),"")</f>
        <v/>
      </c>
      <c r="BH69" s="239" t="str">
        <f t="shared" si="1"/>
        <v/>
      </c>
    </row>
    <row r="70" spans="6:60" ht="15.75" customHeight="1" x14ac:dyDescent="0.25">
      <c r="F70" s="2" t="s">
        <v>1943</v>
      </c>
      <c r="G70" s="2" t="s">
        <v>729</v>
      </c>
      <c r="AC70" t="str">
        <v>DMP 009</v>
      </c>
      <c r="AD70" s="252">
        <v>107</v>
      </c>
      <c r="AE70" t="s">
        <v>285</v>
      </c>
      <c r="AI70" t="str">
        <f>IF('PCA Licitação, Dispensa e Inex.'!B74="","",'PCA Licitação, Dispensa e Inex.'!B74)</f>
        <v>DMP 009</v>
      </c>
      <c r="AJ70" t="str">
        <f>IF('PCA Licitação, Dispensa e Inex.'!C74="","",'PCA Licitação, Dispensa e Inex.'!C74)</f>
        <v>DMP</v>
      </c>
      <c r="AK70" t="str">
        <f>IF('PCA Licitação, Dispensa e Inex.'!D74="","",'PCA Licitação, Dispensa e Inex.'!D74)</f>
        <v>Fornecimento continuado estimado de Poltronas para o Salão do Júri</v>
      </c>
      <c r="AL70" t="str">
        <f>IF('PCA Licitação, Dispensa e Inex.'!H74="","",'PCA Licitação, Dispensa e Inex.'!H74)</f>
        <v>Pregão</v>
      </c>
      <c r="AM70" t="str">
        <f>IF('PCA Licitação, Dispensa e Inex.'!K74="","",'PCA Licitação, Dispensa e Inex.'!K74)</f>
        <v>SIM</v>
      </c>
      <c r="AN70" t="str">
        <f>IF('PCA Licitação, Dispensa e Inex.'!L74="","",'PCA Licitação, Dispensa e Inex.'!L74)</f>
        <v>Não</v>
      </c>
      <c r="AO70" t="str">
        <f>IF('PCA Licitação, Dispensa e Inex.'!M74="","",'PCA Licitação, Dispensa e Inex.'!M74)</f>
        <v>Sim</v>
      </c>
      <c r="AP70" t="str">
        <f>IF('PCA Licitação, Dispensa e Inex.'!N74="","",'PCA Licitação, Dispensa e Inex.'!N74)</f>
        <v>Médio</v>
      </c>
      <c r="AQ70" s="88">
        <f>IF('PCA Licitação, Dispensa e Inex.'!O74="","",'PCA Licitação, Dispensa e Inex.'!O74)</f>
        <v>45866</v>
      </c>
      <c r="AR70" s="88">
        <f>IF('PCA Licitação, Dispensa e Inex.'!P74="","",'PCA Licitação, Dispensa e Inex.'!P74)</f>
        <v>45916</v>
      </c>
      <c r="AS70" s="88">
        <f>IF('PCA Licitação, Dispensa e Inex.'!Q74="","",'PCA Licitação, Dispensa e Inex.'!Q74)</f>
        <v>45918</v>
      </c>
      <c r="AT70" s="88">
        <f>IF('PCA Licitação, Dispensa e Inex.'!R74="","",'PCA Licitação, Dispensa e Inex.'!R74)</f>
        <v>45962</v>
      </c>
      <c r="AU70" s="88">
        <f>IF('PCA Licitação, Dispensa e Inex.'!S74="","",'PCA Licitação, Dispensa e Inex.'!S74)</f>
        <v>46042</v>
      </c>
      <c r="AV70" s="88" t="str">
        <f>IFERROR(VLOOKUP(AI70,'Acompanhamento (DMP)'!$B$17:$L$400,10,FALSE),"")</f>
        <v>Vanessa Borges</v>
      </c>
      <c r="AW70" t="str">
        <f>IFERROR(IF(VLOOKUP(AI70,'Acompanhamento (DMP)'!$B$17:$V$400,11,FALSE)="","",VLOOKUP(AI70,'Acompanhamento (DMP)'!$B$17:$V$400,11,FALSE)),"")</f>
        <v/>
      </c>
      <c r="AX70" s="88" t="str">
        <f>IFERROR(VLOOKUP(AI70,'Acompanhamento (DMP)'!$B$17:$V$400,12,FALSE),"")</f>
        <v>Anna</v>
      </c>
      <c r="AY70" s="88" t="str">
        <f>IFERROR(IF(VLOOKUP(AI70,'Acompanhamento (DMP)'!$B$17:$V$400,13,FALSE)="","",VLOOKUP(AI70,'Acompanhamento (DMP)'!$B$17:$V$400,13,FALSE)),"")</f>
        <v>0066642-42.2025.8.24.0710</v>
      </c>
      <c r="AZ70" t="str">
        <f>IFERROR(IF(VLOOKUP(AI70,'Acompanhamento (DMP)'!$B$17:$V$400,14,FALSE)="","",VLOOKUP(AI70,'Acompanhamento (DMP)'!$B$17:$V$400,14,FALSE)),"")</f>
        <v/>
      </c>
      <c r="BA70" t="str">
        <f>IFERROR(IF(VLOOKUP(AI70,'Acompanhamento (DMP)'!$B$17:$V$400,15,FALSE)="","",VLOOKUP(AI70,'Acompanhamento (DMP)'!$B$17:$V$400,15,FALSE)),"")</f>
        <v/>
      </c>
      <c r="BB70" s="88" t="str">
        <f>IFERROR(IF(VLOOKUP(AI70,'Acompanhamento (DMP)'!$B$17:$V$400,16,FALSE)="","",VLOOKUP(AI70,'Acompanhamento (DMP)'!$B$17:$V$400,16,FALSE)),"")</f>
        <v/>
      </c>
      <c r="BC70" s="88" t="str">
        <f>IFERROR(IF(VLOOKUP(AI70,'Acompanhamento (DMP)'!$B$17:$V$400,17,FALSE)="","",VLOOKUP(AI70,'Acompanhamento (DMP)'!$B$17:$V$400,17,FALSE)),"")</f>
        <v/>
      </c>
      <c r="BD70" s="88" t="str">
        <f>IFERROR(IF(VLOOKUP(AI70,'Acompanhamento (DMP)'!$B$17:$V$400,18,FALSE)="","",VLOOKUP(AI70,'Acompanhamento (DMP)'!$B$17:$V$400,18,FALSE)),"")</f>
        <v/>
      </c>
      <c r="BE70" s="88" t="str">
        <f>IFERROR(IF(VLOOKUP(AI70,'Acompanhamento (DMP)'!$B$17:$V$400,19,FALSE)="","",VLOOKUP(AI70,'Acompanhamento (DMP)'!$B$17:$V$400,19,FALSE)),"")</f>
        <v/>
      </c>
      <c r="BF70" s="88" t="str">
        <f>IFERROR(IF(VLOOKUP(AI70,'Acompanhamento (DMP)'!$B$17:$V$400,20,FALSE)="","",VLOOKUP(AI70,'Acompanhamento (DMP)'!$B$17:$V$400,20,FALSE)),"")</f>
        <v/>
      </c>
      <c r="BG70" s="88" t="str">
        <f>IFERROR(IF(VLOOKUP(AI70,'Acompanhamento (DMP)'!$B$17:$V$400,21,FALSE)="","",VLOOKUP(AI70,'Acompanhamento (DMP)'!$B$17:$V$400,21,FALSE)),"")</f>
        <v/>
      </c>
      <c r="BH70" s="239" t="str">
        <f t="shared" si="1"/>
        <v/>
      </c>
    </row>
    <row r="71" spans="6:60" ht="15.75" customHeight="1" x14ac:dyDescent="0.25">
      <c r="F71" s="2" t="s">
        <v>1944</v>
      </c>
      <c r="G71" s="2" t="s">
        <v>777</v>
      </c>
      <c r="AC71" t="str">
        <v>DMP 010</v>
      </c>
      <c r="AD71" s="251">
        <v>108</v>
      </c>
      <c r="AE71" t="s">
        <v>289</v>
      </c>
      <c r="AI71" t="str">
        <f>IF('PCA Licitação, Dispensa e Inex.'!B75="","",'PCA Licitação, Dispensa e Inex.'!B75)</f>
        <v>DMP 010</v>
      </c>
      <c r="AJ71" t="str">
        <f>IF('PCA Licitação, Dispensa e Inex.'!C75="","",'PCA Licitação, Dispensa e Inex.'!C75)</f>
        <v>DMP</v>
      </c>
      <c r="AK71" t="str">
        <f>IF('PCA Licitação, Dispensa e Inex.'!D75="","",'PCA Licitação, Dispensa e Inex.'!D75)</f>
        <v>Locação de imóvel para abrigar o fórum da Comarca de Brusque, durante a reforma global e ampliação daquela edificação</v>
      </c>
      <c r="AL71" t="str">
        <f>IF('PCA Licitação, Dispensa e Inex.'!H75="","",'PCA Licitação, Dispensa e Inex.'!H75)</f>
        <v>Inexigibilidade</v>
      </c>
      <c r="AM71" t="str">
        <f>IF('PCA Licitação, Dispensa e Inex.'!K75="","",'PCA Licitação, Dispensa e Inex.'!K75)</f>
        <v>não</v>
      </c>
      <c r="AN71" t="str">
        <f>IF('PCA Licitação, Dispensa e Inex.'!L75="","",'PCA Licitação, Dispensa e Inex.'!L75)</f>
        <v>Não</v>
      </c>
      <c r="AO71" t="str">
        <f>IF('PCA Licitação, Dispensa e Inex.'!M75="","",'PCA Licitação, Dispensa e Inex.'!M75)</f>
        <v>Sim</v>
      </c>
      <c r="AP71" t="str">
        <f>IF('PCA Licitação, Dispensa e Inex.'!N75="","",'PCA Licitação, Dispensa e Inex.'!N75)</f>
        <v>Médio</v>
      </c>
      <c r="AQ71" s="88">
        <f>IF('PCA Licitação, Dispensa e Inex.'!O75="","",'PCA Licitação, Dispensa e Inex.'!O75)</f>
        <v>45950</v>
      </c>
      <c r="AR71" s="88">
        <f>IF('PCA Licitação, Dispensa e Inex.'!P75="","",'PCA Licitação, Dispensa e Inex.'!P75)</f>
        <v>45989</v>
      </c>
      <c r="AS71" s="88">
        <f>IF('PCA Licitação, Dispensa e Inex.'!Q75="","",'PCA Licitação, Dispensa e Inex.'!Q75)</f>
        <v>45996</v>
      </c>
      <c r="AT71" s="88">
        <f>IF('PCA Licitação, Dispensa e Inex.'!R75="","",'PCA Licitação, Dispensa e Inex.'!R75)</f>
        <v>46053</v>
      </c>
      <c r="AU71" s="88">
        <f>IF('PCA Licitação, Dispensa e Inex.'!S75="","",'PCA Licitação, Dispensa e Inex.'!S75)</f>
        <v>46112</v>
      </c>
      <c r="AV71" s="88" t="str">
        <f>IFERROR(VLOOKUP(AI71,'Acompanhamento (DMP)'!$B$17:$L$400,10,FALSE),"")</f>
        <v>Rogério Bernardi</v>
      </c>
      <c r="AW71" t="str">
        <f>IFERROR(IF(VLOOKUP(AI71,'Acompanhamento (DMP)'!$B$17:$V$400,11,FALSE)="","",VLOOKUP(AI71,'Acompanhamento (DMP)'!$B$17:$V$400,11,FALSE)),"")</f>
        <v/>
      </c>
      <c r="AX71" s="88" t="str">
        <f>IFERROR(VLOOKUP(AI71,'Acompanhamento (DMP)'!$B$17:$V$400,12,FALSE),"")</f>
        <v>Não se aplica</v>
      </c>
      <c r="AY71" s="88" t="str">
        <f>IFERROR(IF(VLOOKUP(AI71,'Acompanhamento (DMP)'!$B$17:$V$400,13,FALSE)="","",VLOOKUP(AI71,'Acompanhamento (DMP)'!$B$17:$V$400,13,FALSE)),"")</f>
        <v/>
      </c>
      <c r="AZ71" t="str">
        <f>IFERROR(IF(VLOOKUP(AI71,'Acompanhamento (DMP)'!$B$17:$V$400,14,FALSE)="","",VLOOKUP(AI71,'Acompanhamento (DMP)'!$B$17:$V$400,14,FALSE)),"")</f>
        <v/>
      </c>
      <c r="BA71" t="str">
        <f>IFERROR(IF(VLOOKUP(AI71,'Acompanhamento (DMP)'!$B$17:$V$400,15,FALSE)="","",VLOOKUP(AI71,'Acompanhamento (DMP)'!$B$17:$V$400,15,FALSE)),"")</f>
        <v/>
      </c>
      <c r="BB71" s="88" t="str">
        <f>IFERROR(IF(VLOOKUP(AI71,'Acompanhamento (DMP)'!$B$17:$V$400,16,FALSE)="","",VLOOKUP(AI71,'Acompanhamento (DMP)'!$B$17:$V$400,16,FALSE)),"")</f>
        <v/>
      </c>
      <c r="BC71" s="88" t="str">
        <f>IFERROR(IF(VLOOKUP(AI71,'Acompanhamento (DMP)'!$B$17:$V$400,17,FALSE)="","",VLOOKUP(AI71,'Acompanhamento (DMP)'!$B$17:$V$400,17,FALSE)),"")</f>
        <v/>
      </c>
      <c r="BD71" s="88" t="str">
        <f>IFERROR(IF(VLOOKUP(AI71,'Acompanhamento (DMP)'!$B$17:$V$400,18,FALSE)="","",VLOOKUP(AI71,'Acompanhamento (DMP)'!$B$17:$V$400,18,FALSE)),"")</f>
        <v/>
      </c>
      <c r="BE71" s="88" t="str">
        <f>IFERROR(IF(VLOOKUP(AI71,'Acompanhamento (DMP)'!$B$17:$V$400,19,FALSE)="","",VLOOKUP(AI71,'Acompanhamento (DMP)'!$B$17:$V$400,19,FALSE)),"")</f>
        <v/>
      </c>
      <c r="BF71" s="88" t="str">
        <f>IFERROR(IF(VLOOKUP(AI71,'Acompanhamento (DMP)'!$B$17:$V$400,20,FALSE)="","",VLOOKUP(AI71,'Acompanhamento (DMP)'!$B$17:$V$400,20,FALSE)),"")</f>
        <v/>
      </c>
      <c r="BG71" s="88" t="str">
        <f>IFERROR(IF(VLOOKUP(AI71,'Acompanhamento (DMP)'!$B$17:$V$400,21,FALSE)="","",VLOOKUP(AI71,'Acompanhamento (DMP)'!$B$17:$V$400,21,FALSE)),"")</f>
        <v/>
      </c>
      <c r="BH71" s="239" t="str">
        <f t="shared" si="1"/>
        <v/>
      </c>
    </row>
    <row r="72" spans="6:60" ht="15.75" customHeight="1" x14ac:dyDescent="0.25">
      <c r="F72" s="2" t="s">
        <v>1945</v>
      </c>
      <c r="G72" s="2" t="s">
        <v>828</v>
      </c>
      <c r="AC72" t="str">
        <v>DSQV20</v>
      </c>
      <c r="AD72" s="252">
        <v>36</v>
      </c>
      <c r="AE72" t="s">
        <v>293</v>
      </c>
      <c r="AI72" t="str">
        <f>IF('PCA Licitação, Dispensa e Inex.'!B76="","",'PCA Licitação, Dispensa e Inex.'!B76)</f>
        <v>DSQV20</v>
      </c>
      <c r="AJ72" t="str">
        <f>IF('PCA Licitação, Dispensa e Inex.'!C76="","",'PCA Licitação, Dispensa e Inex.'!C76)</f>
        <v>DSQV</v>
      </c>
      <c r="AK72" t="str">
        <f>IF('PCA Licitação, Dispensa e Inex.'!D76="","",'PCA Licitação, Dispensa e Inex.'!D76)</f>
        <v>Aquisição de acessórios ergonômicos - mouse pad, apoio de teclado, apoio de antebraços e apoio de pés (Demanda atualmente atendida pelas ARPPs 2025/04,  2025/042 e 2025/043)</v>
      </c>
      <c r="AL72" t="str">
        <f>IF('PCA Licitação, Dispensa e Inex.'!H76="","",'PCA Licitação, Dispensa e Inex.'!H76)</f>
        <v>Pregão</v>
      </c>
      <c r="AM72" t="str">
        <f>IF('PCA Licitação, Dispensa e Inex.'!K76="","",'PCA Licitação, Dispensa e Inex.'!K76)</f>
        <v>Não</v>
      </c>
      <c r="AN72" t="str">
        <f>IF('PCA Licitação, Dispensa e Inex.'!L76="","",'PCA Licitação, Dispensa e Inex.'!L76)</f>
        <v>Sim</v>
      </c>
      <c r="AO72" t="str">
        <f>IF('PCA Licitação, Dispensa e Inex.'!M76="","",'PCA Licitação, Dispensa e Inex.'!M76)</f>
        <v>Sim</v>
      </c>
      <c r="AP72" t="str">
        <f>IF('PCA Licitação, Dispensa e Inex.'!N76="","",'PCA Licitação, Dispensa e Inex.'!N76)</f>
        <v>Baixo</v>
      </c>
      <c r="AQ72" s="88">
        <f>IF('PCA Licitação, Dispensa e Inex.'!O76="","",'PCA Licitação, Dispensa e Inex.'!O76)</f>
        <v>46055</v>
      </c>
      <c r="AR72" s="88">
        <f>IF('PCA Licitação, Dispensa e Inex.'!P76="","",'PCA Licitação, Dispensa e Inex.'!P76)</f>
        <v>46083</v>
      </c>
      <c r="AS72" s="88">
        <f>IF('PCA Licitação, Dispensa e Inex.'!Q76="","",'PCA Licitação, Dispensa e Inex.'!Q76)</f>
        <v>46143</v>
      </c>
      <c r="AT72" s="88">
        <f>IF('PCA Licitação, Dispensa e Inex.'!R76="","",'PCA Licitação, Dispensa e Inex.'!R76)</f>
        <v>46235</v>
      </c>
      <c r="AU72" s="88">
        <f>IF('PCA Licitação, Dispensa e Inex.'!S76="","",'PCA Licitação, Dispensa e Inex.'!S76)</f>
        <v>46296</v>
      </c>
      <c r="AV72" s="88" t="str">
        <f>IFERROR(VLOOKUP(AI72,'Acompanhamento (DMP)'!$B$17:$L$400,10,FALSE),"")</f>
        <v>Monica</v>
      </c>
      <c r="AW72" t="str">
        <f>IFERROR(IF(VLOOKUP(AI72,'Acompanhamento (DMP)'!$B$17:$V$400,11,FALSE)="","",VLOOKUP(AI72,'Acompanhamento (DMP)'!$B$17:$V$400,11,FALSE)),"")</f>
        <v/>
      </c>
      <c r="AX72" s="88" t="str">
        <f>IFERROR(VLOOKUP(AI72,'Acompanhamento (DMP)'!$B$17:$V$400,12,FALSE),"")</f>
        <v>Não se aplica</v>
      </c>
      <c r="AY72" s="88" t="str">
        <f>IFERROR(IF(VLOOKUP(AI72,'Acompanhamento (DMP)'!$B$17:$V$400,13,FALSE)="","",VLOOKUP(AI72,'Acompanhamento (DMP)'!$B$17:$V$400,13,FALSE)),"")</f>
        <v/>
      </c>
      <c r="AZ72" t="str">
        <f>IFERROR(IF(VLOOKUP(AI72,'Acompanhamento (DMP)'!$B$17:$V$400,14,FALSE)="","",VLOOKUP(AI72,'Acompanhamento (DMP)'!$B$17:$V$400,14,FALSE)),"")</f>
        <v/>
      </c>
      <c r="BA72" t="str">
        <f>IFERROR(IF(VLOOKUP(AI72,'Acompanhamento (DMP)'!$B$17:$V$400,15,FALSE)="","",VLOOKUP(AI72,'Acompanhamento (DMP)'!$B$17:$V$400,15,FALSE)),"")</f>
        <v/>
      </c>
      <c r="BB72" s="88" t="str">
        <f>IFERROR(IF(VLOOKUP(AI72,'Acompanhamento (DMP)'!$B$17:$V$400,16,FALSE)="","",VLOOKUP(AI72,'Acompanhamento (DMP)'!$B$17:$V$400,16,FALSE)),"")</f>
        <v/>
      </c>
      <c r="BC72" s="88" t="str">
        <f>IFERROR(IF(VLOOKUP(AI72,'Acompanhamento (DMP)'!$B$17:$V$400,17,FALSE)="","",VLOOKUP(AI72,'Acompanhamento (DMP)'!$B$17:$V$400,17,FALSE)),"")</f>
        <v/>
      </c>
      <c r="BD72" s="88" t="str">
        <f>IFERROR(IF(VLOOKUP(AI72,'Acompanhamento (DMP)'!$B$17:$V$400,18,FALSE)="","",VLOOKUP(AI72,'Acompanhamento (DMP)'!$B$17:$V$400,18,FALSE)),"")</f>
        <v/>
      </c>
      <c r="BE72" s="88" t="str">
        <f>IFERROR(IF(VLOOKUP(AI72,'Acompanhamento (DMP)'!$B$17:$V$400,19,FALSE)="","",VLOOKUP(AI72,'Acompanhamento (DMP)'!$B$17:$V$400,19,FALSE)),"")</f>
        <v/>
      </c>
      <c r="BF72" s="88" t="str">
        <f>IFERROR(IF(VLOOKUP(AI72,'Acompanhamento (DMP)'!$B$17:$V$400,20,FALSE)="","",VLOOKUP(AI72,'Acompanhamento (DMP)'!$B$17:$V$400,20,FALSE)),"")</f>
        <v/>
      </c>
      <c r="BG72" s="88" t="str">
        <f>IFERROR(IF(VLOOKUP(AI72,'Acompanhamento (DMP)'!$B$17:$V$400,21,FALSE)="","",VLOOKUP(AI72,'Acompanhamento (DMP)'!$B$17:$V$400,21,FALSE)),"")</f>
        <v/>
      </c>
      <c r="BH72" s="239" t="str">
        <f t="shared" si="1"/>
        <v/>
      </c>
    </row>
    <row r="73" spans="6:60" ht="15.75" customHeight="1" x14ac:dyDescent="0.25">
      <c r="F73" s="2" t="s">
        <v>1946</v>
      </c>
      <c r="G73" s="2" t="s">
        <v>730</v>
      </c>
      <c r="AC73" t="str">
        <v>DSQV21</v>
      </c>
      <c r="AD73" s="251">
        <v>86</v>
      </c>
      <c r="AE73" t="s">
        <v>300</v>
      </c>
      <c r="AI73" t="str">
        <f>IF('PCA Licitação, Dispensa e Inex.'!B77="","",'PCA Licitação, Dispensa e Inex.'!B77)</f>
        <v>DSQV21</v>
      </c>
      <c r="AJ73" t="str">
        <f>IF('PCA Licitação, Dispensa e Inex.'!C77="","",'PCA Licitação, Dispensa e Inex.'!C77)</f>
        <v>DSQV</v>
      </c>
      <c r="AK73" t="str">
        <f>IF('PCA Licitação, Dispensa e Inex.'!D77="","",'PCA Licitação, Dispensa e Inex.'!D77)</f>
        <v>Aquisição de desfibrilador externo automático - CSI/NIS e DSQV</v>
      </c>
      <c r="AL73" t="str">
        <f>IF('PCA Licitação, Dispensa e Inex.'!H77="","",'PCA Licitação, Dispensa e Inex.'!H77)</f>
        <v>Pregão</v>
      </c>
      <c r="AM73" t="str">
        <f>IF('PCA Licitação, Dispensa e Inex.'!K77="","",'PCA Licitação, Dispensa e Inex.'!K77)</f>
        <v>não</v>
      </c>
      <c r="AN73" t="str">
        <f>IF('PCA Licitação, Dispensa e Inex.'!L77="","",'PCA Licitação, Dispensa e Inex.'!L77)</f>
        <v>Sim</v>
      </c>
      <c r="AO73" t="str">
        <f>IF('PCA Licitação, Dispensa e Inex.'!M77="","",'PCA Licitação, Dispensa e Inex.'!M77)</f>
        <v>Sim</v>
      </c>
      <c r="AP73" t="str">
        <f>IF('PCA Licitação, Dispensa e Inex.'!N77="","",'PCA Licitação, Dispensa e Inex.'!N77)</f>
        <v>Médio</v>
      </c>
      <c r="AQ73" s="88">
        <f>IF('PCA Licitação, Dispensa e Inex.'!O77="","",'PCA Licitação, Dispensa e Inex.'!O77)</f>
        <v>46146</v>
      </c>
      <c r="AR73" s="88">
        <f>IF('PCA Licitação, Dispensa e Inex.'!P77="","",'PCA Licitação, Dispensa e Inex.'!P77)</f>
        <v>46177</v>
      </c>
      <c r="AS73" s="88">
        <f>IF('PCA Licitação, Dispensa e Inex.'!Q77="","",'PCA Licitação, Dispensa e Inex.'!Q77)</f>
        <v>46207</v>
      </c>
      <c r="AT73" s="88">
        <f>IF('PCA Licitação, Dispensa e Inex.'!R77="","",'PCA Licitação, Dispensa e Inex.'!R77)</f>
        <v>46238</v>
      </c>
      <c r="AU73" s="88">
        <f>IF('PCA Licitação, Dispensa e Inex.'!S77="","",'PCA Licitação, Dispensa e Inex.'!S77)</f>
        <v>46330</v>
      </c>
      <c r="AV73" s="88" t="str">
        <f>IFERROR(VLOOKUP(AI73,'Acompanhamento (DMP)'!$B$17:$L$400,10,FALSE),"")</f>
        <v>Fabiana</v>
      </c>
      <c r="AW73" t="str">
        <f>IFERROR(IF(VLOOKUP(AI73,'Acompanhamento (DMP)'!$B$17:$V$400,11,FALSE)="","",VLOOKUP(AI73,'Acompanhamento (DMP)'!$B$17:$V$400,11,FALSE)),"")</f>
        <v/>
      </c>
      <c r="AX73" s="88" t="str">
        <f>IFERROR(VLOOKUP(AI73,'Acompanhamento (DMP)'!$B$17:$V$400,12,FALSE),"")</f>
        <v>Não se aplica</v>
      </c>
      <c r="AY73" s="88" t="str">
        <f>IFERROR(IF(VLOOKUP(AI73,'Acompanhamento (DMP)'!$B$17:$V$400,13,FALSE)="","",VLOOKUP(AI73,'Acompanhamento (DMP)'!$B$17:$V$400,13,FALSE)),"")</f>
        <v/>
      </c>
      <c r="AZ73" t="str">
        <f>IFERROR(IF(VLOOKUP(AI73,'Acompanhamento (DMP)'!$B$17:$V$400,14,FALSE)="","",VLOOKUP(AI73,'Acompanhamento (DMP)'!$B$17:$V$400,14,FALSE)),"")</f>
        <v/>
      </c>
      <c r="BA73" t="str">
        <f>IFERROR(IF(VLOOKUP(AI73,'Acompanhamento (DMP)'!$B$17:$V$400,15,FALSE)="","",VLOOKUP(AI73,'Acompanhamento (DMP)'!$B$17:$V$400,15,FALSE)),"")</f>
        <v/>
      </c>
      <c r="BB73" s="88" t="str">
        <f>IFERROR(IF(VLOOKUP(AI73,'Acompanhamento (DMP)'!$B$17:$V$400,16,FALSE)="","",VLOOKUP(AI73,'Acompanhamento (DMP)'!$B$17:$V$400,16,FALSE)),"")</f>
        <v/>
      </c>
      <c r="BC73" s="88" t="str">
        <f>IFERROR(IF(VLOOKUP(AI73,'Acompanhamento (DMP)'!$B$17:$V$400,17,FALSE)="","",VLOOKUP(AI73,'Acompanhamento (DMP)'!$B$17:$V$400,17,FALSE)),"")</f>
        <v/>
      </c>
      <c r="BD73" s="88" t="str">
        <f>IFERROR(IF(VLOOKUP(AI73,'Acompanhamento (DMP)'!$B$17:$V$400,18,FALSE)="","",VLOOKUP(AI73,'Acompanhamento (DMP)'!$B$17:$V$400,18,FALSE)),"")</f>
        <v/>
      </c>
      <c r="BE73" s="88" t="str">
        <f>IFERROR(IF(VLOOKUP(AI73,'Acompanhamento (DMP)'!$B$17:$V$400,19,FALSE)="","",VLOOKUP(AI73,'Acompanhamento (DMP)'!$B$17:$V$400,19,FALSE)),"")</f>
        <v/>
      </c>
      <c r="BF73" s="88" t="str">
        <f>IFERROR(IF(VLOOKUP(AI73,'Acompanhamento (DMP)'!$B$17:$V$400,20,FALSE)="","",VLOOKUP(AI73,'Acompanhamento (DMP)'!$B$17:$V$400,20,FALSE)),"")</f>
        <v/>
      </c>
      <c r="BG73" s="88" t="str">
        <f>IFERROR(IF(VLOOKUP(AI73,'Acompanhamento (DMP)'!$B$17:$V$400,21,FALSE)="","",VLOOKUP(AI73,'Acompanhamento (DMP)'!$B$17:$V$400,21,FALSE)),"")</f>
        <v/>
      </c>
      <c r="BH73" s="239" t="str">
        <f t="shared" si="1"/>
        <v/>
      </c>
    </row>
    <row r="74" spans="6:60" ht="15.75" customHeight="1" x14ac:dyDescent="0.25">
      <c r="F74" s="2" t="s">
        <v>1947</v>
      </c>
      <c r="G74" s="2" t="s">
        <v>731</v>
      </c>
      <c r="AC74" t="str">
        <v>DTI057</v>
      </c>
      <c r="AD74" s="249">
        <v>1</v>
      </c>
      <c r="AE74" t="s">
        <v>303</v>
      </c>
      <c r="AI74" t="str">
        <f>IF('PCA Licitação, Dispensa e Inex.'!B78="","",'PCA Licitação, Dispensa e Inex.'!B78)</f>
        <v>DTI057</v>
      </c>
      <c r="AJ74" t="str">
        <f>IF('PCA Licitação, Dispensa e Inex.'!C78="","",'PCA Licitação, Dispensa e Inex.'!C78)</f>
        <v>DTI</v>
      </c>
      <c r="AK74" t="str">
        <f>IF('PCA Licitação, Dispensa e Inex.'!D78="","",'PCA Licitação, Dispensa e Inex.'!D78)</f>
        <v>Contratação de empresa especializada para atender atividades operacionais dos serviços de infraestrutura de TI</v>
      </c>
      <c r="AL74" t="str">
        <f>IF('PCA Licitação, Dispensa e Inex.'!H78="","",'PCA Licitação, Dispensa e Inex.'!H78)</f>
        <v>Pregão</v>
      </c>
      <c r="AM74" t="str">
        <f>IF('PCA Licitação, Dispensa e Inex.'!K78="","",'PCA Licitação, Dispensa e Inex.'!K78)</f>
        <v>SIM</v>
      </c>
      <c r="AN74" t="str">
        <f>IF('PCA Licitação, Dispensa e Inex.'!L78="","",'PCA Licitação, Dispensa e Inex.'!L78)</f>
        <v>Não</v>
      </c>
      <c r="AO74" t="str">
        <f>IF('PCA Licitação, Dispensa e Inex.'!M78="","",'PCA Licitação, Dispensa e Inex.'!M78)</f>
        <v>Sim</v>
      </c>
      <c r="AP74" t="str">
        <f>IF('PCA Licitação, Dispensa e Inex.'!N78="","",'PCA Licitação, Dispensa e Inex.'!N78)</f>
        <v>Alto</v>
      </c>
      <c r="AQ74" s="88">
        <f>IF('PCA Licitação, Dispensa e Inex.'!O78="","",'PCA Licitação, Dispensa e Inex.'!O78)</f>
        <v>44958</v>
      </c>
      <c r="AR74" s="88">
        <f>IF('PCA Licitação, Dispensa e Inex.'!P78="","",'PCA Licitação, Dispensa e Inex.'!P78)</f>
        <v>45369</v>
      </c>
      <c r="AS74" s="88">
        <f>IF('PCA Licitação, Dispensa e Inex.'!Q78="","",'PCA Licitação, Dispensa e Inex.'!Q78)</f>
        <v>46174</v>
      </c>
      <c r="AT74" s="88">
        <f>IF('PCA Licitação, Dispensa e Inex.'!R78="","",'PCA Licitação, Dispensa e Inex.'!R78)</f>
        <v>46282</v>
      </c>
      <c r="AU74" s="88">
        <f>IF('PCA Licitação, Dispensa e Inex.'!S78="","",'PCA Licitação, Dispensa e Inex.'!S78)</f>
        <v>46373</v>
      </c>
      <c r="AV74" s="88" t="str">
        <f>IFERROR(VLOOKUP(AI74,'Acompanhamento (DMP)'!$B$17:$L$400,10,FALSE),"")</f>
        <v>Monica</v>
      </c>
      <c r="AW74" t="str">
        <f>IFERROR(IF(VLOOKUP(AI74,'Acompanhamento (DMP)'!$B$17:$V$400,11,FALSE)="","",VLOOKUP(AI74,'Acompanhamento (DMP)'!$B$17:$V$400,11,FALSE)),"")</f>
        <v/>
      </c>
      <c r="AX74" s="88" t="str">
        <f>IFERROR(VLOOKUP(AI74,'Acompanhamento (DMP)'!$B$17:$V$400,12,FALSE),"")</f>
        <v>Vanessa Borges</v>
      </c>
      <c r="AY74" s="88" t="str">
        <f>IFERROR(IF(VLOOKUP(AI74,'Acompanhamento (DMP)'!$B$17:$V$400,13,FALSE)="","",VLOOKUP(AI74,'Acompanhamento (DMP)'!$B$17:$V$400,13,FALSE)),"")</f>
        <v>0013457-94.2022.8.24.0710 (antigo 10483/2018)</v>
      </c>
      <c r="AZ74" t="str">
        <f>IFERROR(IF(VLOOKUP(AI74,'Acompanhamento (DMP)'!$B$17:$V$400,14,FALSE)="","",VLOOKUP(AI74,'Acompanhamento (DMP)'!$B$17:$V$400,14,FALSE)),"")</f>
        <v/>
      </c>
      <c r="BA74" t="str">
        <f>IFERROR(IF(VLOOKUP(AI74,'Acompanhamento (DMP)'!$B$17:$V$400,15,FALSE)="","",VLOOKUP(AI74,'Acompanhamento (DMP)'!$B$17:$V$400,15,FALSE)),"")</f>
        <v/>
      </c>
      <c r="BB74" s="88" t="str">
        <f>IFERROR(IF(VLOOKUP(AI74,'Acompanhamento (DMP)'!$B$17:$V$400,16,FALSE)="","",VLOOKUP(AI74,'Acompanhamento (DMP)'!$B$17:$V$400,16,FALSE)),"")</f>
        <v/>
      </c>
      <c r="BC74" s="88" t="str">
        <f>IFERROR(IF(VLOOKUP(AI74,'Acompanhamento (DMP)'!$B$17:$V$400,17,FALSE)="","",VLOOKUP(AI74,'Acompanhamento (DMP)'!$B$17:$V$400,17,FALSE)),"")</f>
        <v/>
      </c>
      <c r="BD74" s="88" t="str">
        <f>IFERROR(IF(VLOOKUP(AI74,'Acompanhamento (DMP)'!$B$17:$V$400,18,FALSE)="","",VLOOKUP(AI74,'Acompanhamento (DMP)'!$B$17:$V$400,18,FALSE)),"")</f>
        <v/>
      </c>
      <c r="BE74" s="88" t="str">
        <f>IFERROR(IF(VLOOKUP(AI74,'Acompanhamento (DMP)'!$B$17:$V$400,19,FALSE)="","",VLOOKUP(AI74,'Acompanhamento (DMP)'!$B$17:$V$400,19,FALSE)),"")</f>
        <v/>
      </c>
      <c r="BF74" s="88" t="str">
        <f>IFERROR(IF(VLOOKUP(AI74,'Acompanhamento (DMP)'!$B$17:$V$400,20,FALSE)="","",VLOOKUP(AI74,'Acompanhamento (DMP)'!$B$17:$V$400,20,FALSE)),"")</f>
        <v/>
      </c>
      <c r="BG74" s="88" t="str">
        <f>IFERROR(IF(VLOOKUP(AI74,'Acompanhamento (DMP)'!$B$17:$V$400,21,FALSE)="","",VLOOKUP(AI74,'Acompanhamento (DMP)'!$B$17:$V$400,21,FALSE)),"")</f>
        <v/>
      </c>
      <c r="BH74" s="239" t="str">
        <f t="shared" si="1"/>
        <v/>
      </c>
    </row>
    <row r="75" spans="6:60" ht="15.75" customHeight="1" x14ac:dyDescent="0.25">
      <c r="F75" s="2" t="s">
        <v>566</v>
      </c>
      <c r="G75" s="2" t="s">
        <v>732</v>
      </c>
      <c r="AC75" t="str">
        <v>DTI140</v>
      </c>
      <c r="AD75" s="250">
        <v>2</v>
      </c>
      <c r="AE75" t="s">
        <v>309</v>
      </c>
      <c r="AI75" t="str">
        <f>IF('PCA Licitação, Dispensa e Inex.'!B79="","",'PCA Licitação, Dispensa e Inex.'!B79)</f>
        <v>DTI140</v>
      </c>
      <c r="AJ75" t="str">
        <f>IF('PCA Licitação, Dispensa e Inex.'!C79="","",'PCA Licitação, Dispensa e Inex.'!C79)</f>
        <v>DTI</v>
      </c>
      <c r="AK75" t="str">
        <f>IF('PCA Licitação, Dispensa e Inex.'!D79="","",'PCA Licitação, Dispensa e Inex.'!D79)</f>
        <v>Contratação de serviços em nuvem na modalidade IaaS - multi cloud</v>
      </c>
      <c r="AL75" t="str">
        <f>IF('PCA Licitação, Dispensa e Inex.'!H79="","",'PCA Licitação, Dispensa e Inex.'!H79)</f>
        <v>Dispensa</v>
      </c>
      <c r="AM75" t="str">
        <f>IF('PCA Licitação, Dispensa e Inex.'!K79="","",'PCA Licitação, Dispensa e Inex.'!K79)</f>
        <v>SIM</v>
      </c>
      <c r="AN75" t="str">
        <f>IF('PCA Licitação, Dispensa e Inex.'!L79="","",'PCA Licitação, Dispensa e Inex.'!L79)</f>
        <v>Não</v>
      </c>
      <c r="AO75" t="str">
        <f>IF('PCA Licitação, Dispensa e Inex.'!M79="","",'PCA Licitação, Dispensa e Inex.'!M79)</f>
        <v>Sim</v>
      </c>
      <c r="AP75" t="str">
        <f>IF('PCA Licitação, Dispensa e Inex.'!N79="","",'PCA Licitação, Dispensa e Inex.'!N79)</f>
        <v>Médio</v>
      </c>
      <c r="AQ75" s="88">
        <f>IF('PCA Licitação, Dispensa e Inex.'!O79="","",'PCA Licitação, Dispensa e Inex.'!O79)</f>
        <v>45198</v>
      </c>
      <c r="AR75" s="88">
        <f>IF('PCA Licitação, Dispensa e Inex.'!P79="","",'PCA Licitação, Dispensa e Inex.'!P79)</f>
        <v>45362</v>
      </c>
      <c r="AS75" s="88">
        <f>IF('PCA Licitação, Dispensa e Inex.'!Q79="","",'PCA Licitação, Dispensa e Inex.'!Q79)</f>
        <v>45365</v>
      </c>
      <c r="AT75" s="88">
        <f>IF('PCA Licitação, Dispensa e Inex.'!R79="","",'PCA Licitação, Dispensa e Inex.'!R79)</f>
        <v>46081</v>
      </c>
      <c r="AU75" s="88">
        <f>IF('PCA Licitação, Dispensa e Inex.'!S79="","",'PCA Licitação, Dispensa e Inex.'!S79)</f>
        <v>46170</v>
      </c>
      <c r="AV75" s="88" t="str">
        <f>IFERROR(VLOOKUP(AI75,'Acompanhamento (DMP)'!$B$17:$L$400,10,FALSE),"")</f>
        <v>Vanessa Hasckel</v>
      </c>
      <c r="AW75" t="str">
        <f>IFERROR(IF(VLOOKUP(AI75,'Acompanhamento (DMP)'!$B$17:$V$400,11,FALSE)="","",VLOOKUP(AI75,'Acompanhamento (DMP)'!$B$17:$V$400,11,FALSE)),"")</f>
        <v/>
      </c>
      <c r="AX75" s="88" t="str">
        <f>IFERROR(VLOOKUP(AI75,'Acompanhamento (DMP)'!$B$17:$V$400,12,FALSE),"")</f>
        <v>Monica</v>
      </c>
      <c r="AY75" s="88" t="str">
        <f>IFERROR(IF(VLOOKUP(AI75,'Acompanhamento (DMP)'!$B$17:$V$400,13,FALSE)="","",VLOOKUP(AI75,'Acompanhamento (DMP)'!$B$17:$V$400,13,FALSE)),"")</f>
        <v>0037533-51.2023.8.24.0710</v>
      </c>
      <c r="AZ75" t="str">
        <f>IFERROR(IF(VLOOKUP(AI75,'Acompanhamento (DMP)'!$B$17:$V$400,14,FALSE)="","",VLOOKUP(AI75,'Acompanhamento (DMP)'!$B$17:$V$400,14,FALSE)),"")</f>
        <v/>
      </c>
      <c r="BA75" t="str">
        <f>IFERROR(IF(VLOOKUP(AI75,'Acompanhamento (DMP)'!$B$17:$V$400,15,FALSE)="","",VLOOKUP(AI75,'Acompanhamento (DMP)'!$B$17:$V$400,15,FALSE)),"")</f>
        <v/>
      </c>
      <c r="BB75" s="88" t="str">
        <f>IFERROR(IF(VLOOKUP(AI75,'Acompanhamento (DMP)'!$B$17:$V$400,16,FALSE)="","",VLOOKUP(AI75,'Acompanhamento (DMP)'!$B$17:$V$400,16,FALSE)),"")</f>
        <v/>
      </c>
      <c r="BC75" s="88" t="str">
        <f>IFERROR(IF(VLOOKUP(AI75,'Acompanhamento (DMP)'!$B$17:$V$400,17,FALSE)="","",VLOOKUP(AI75,'Acompanhamento (DMP)'!$B$17:$V$400,17,FALSE)),"")</f>
        <v/>
      </c>
      <c r="BD75" s="88" t="str">
        <f>IFERROR(IF(VLOOKUP(AI75,'Acompanhamento (DMP)'!$B$17:$V$400,18,FALSE)="","",VLOOKUP(AI75,'Acompanhamento (DMP)'!$B$17:$V$400,18,FALSE)),"")</f>
        <v/>
      </c>
      <c r="BE75" s="88" t="str">
        <f>IFERROR(IF(VLOOKUP(AI75,'Acompanhamento (DMP)'!$B$17:$V$400,19,FALSE)="","",VLOOKUP(AI75,'Acompanhamento (DMP)'!$B$17:$V$400,19,FALSE)),"")</f>
        <v/>
      </c>
      <c r="BF75" s="88" t="str">
        <f>IFERROR(IF(VLOOKUP(AI75,'Acompanhamento (DMP)'!$B$17:$V$400,20,FALSE)="","",VLOOKUP(AI75,'Acompanhamento (DMP)'!$B$17:$V$400,20,FALSE)),"")</f>
        <v/>
      </c>
      <c r="BG75" s="88" t="str">
        <f>IFERROR(IF(VLOOKUP(AI75,'Acompanhamento (DMP)'!$B$17:$V$400,21,FALSE)="","",VLOOKUP(AI75,'Acompanhamento (DMP)'!$B$17:$V$400,21,FALSE)),"")</f>
        <v/>
      </c>
      <c r="BH75" s="239" t="str">
        <f t="shared" si="1"/>
        <v/>
      </c>
    </row>
    <row r="76" spans="6:60" ht="15.75" customHeight="1" x14ac:dyDescent="0.25">
      <c r="F76" s="2" t="s">
        <v>1948</v>
      </c>
      <c r="G76" s="2" t="s">
        <v>733</v>
      </c>
      <c r="AC76" t="str">
        <v>DTI173</v>
      </c>
      <c r="AD76" s="249">
        <v>3</v>
      </c>
      <c r="AE76" t="s">
        <v>313</v>
      </c>
      <c r="AI76" t="str">
        <f>IF('PCA Licitação, Dispensa e Inex.'!B80="","",'PCA Licitação, Dispensa e Inex.'!B80)</f>
        <v>DTI173</v>
      </c>
      <c r="AJ76" t="str">
        <f>IF('PCA Licitação, Dispensa e Inex.'!C80="","",'PCA Licitação, Dispensa e Inex.'!C80)</f>
        <v>DTI</v>
      </c>
      <c r="AK76" t="str">
        <f>IF('PCA Licitação, Dispensa e Inex.'!D80="","",'PCA Licitação, Dispensa e Inex.'!D80)</f>
        <v>Modernização e ampliação da infraestrutura de servidores de rede e de armazenamento, que suportam o banco de dados do eproc</v>
      </c>
      <c r="AL76" t="str">
        <f>IF('PCA Licitação, Dispensa e Inex.'!H80="","",'PCA Licitação, Dispensa e Inex.'!H80)</f>
        <v>Pregão</v>
      </c>
      <c r="AM76" t="str">
        <f>IF('PCA Licitação, Dispensa e Inex.'!K80="","",'PCA Licitação, Dispensa e Inex.'!K80)</f>
        <v>SIM</v>
      </c>
      <c r="AN76" t="str">
        <f>IF('PCA Licitação, Dispensa e Inex.'!L80="","",'PCA Licitação, Dispensa e Inex.'!L80)</f>
        <v>Não</v>
      </c>
      <c r="AO76" t="str">
        <f>IF('PCA Licitação, Dispensa e Inex.'!M80="","",'PCA Licitação, Dispensa e Inex.'!M80)</f>
        <v>Sim</v>
      </c>
      <c r="AP76" t="str">
        <f>IF('PCA Licitação, Dispensa e Inex.'!N80="","",'PCA Licitação, Dispensa e Inex.'!N80)</f>
        <v>Alto</v>
      </c>
      <c r="AQ76" s="88">
        <f>IF('PCA Licitação, Dispensa e Inex.'!O80="","",'PCA Licitação, Dispensa e Inex.'!O80)</f>
        <v>45231</v>
      </c>
      <c r="AR76" s="88">
        <f>IF('PCA Licitação, Dispensa e Inex.'!P80="","",'PCA Licitação, Dispensa e Inex.'!P80)</f>
        <v>45322</v>
      </c>
      <c r="AS76" s="88">
        <f>IF('PCA Licitação, Dispensa e Inex.'!Q80="","",'PCA Licitação, Dispensa e Inex.'!Q80)</f>
        <v>45323</v>
      </c>
      <c r="AT76" s="88">
        <f>IF('PCA Licitação, Dispensa e Inex.'!R80="","",'PCA Licitação, Dispensa e Inex.'!R80)</f>
        <v>45968</v>
      </c>
      <c r="AU76" s="88">
        <f>IF('PCA Licitação, Dispensa e Inex.'!S80="","",'PCA Licitação, Dispensa e Inex.'!S80)</f>
        <v>46066</v>
      </c>
      <c r="AV76" s="88" t="str">
        <f>IFERROR(VLOOKUP(AI76,'Acompanhamento (DMP)'!$B$17:$L$400,10,FALSE),"")</f>
        <v>Monica</v>
      </c>
      <c r="AW76" t="str">
        <f>IFERROR(IF(VLOOKUP(AI76,'Acompanhamento (DMP)'!$B$17:$V$400,11,FALSE)="","",VLOOKUP(AI76,'Acompanhamento (DMP)'!$B$17:$V$400,11,FALSE)),"")</f>
        <v/>
      </c>
      <c r="AX76" s="88" t="str">
        <f>IFERROR(VLOOKUP(AI76,'Acompanhamento (DMP)'!$B$17:$V$400,12,FALSE),"")</f>
        <v>Vanessa Borges</v>
      </c>
      <c r="AY76" s="88" t="str">
        <f>IFERROR(IF(VLOOKUP(AI76,'Acompanhamento (DMP)'!$B$17:$V$400,13,FALSE)="","",VLOOKUP(AI76,'Acompanhamento (DMP)'!$B$17:$V$400,13,FALSE)),"")</f>
        <v>0012879-34.2022.8.24.0710</v>
      </c>
      <c r="AZ76" t="str">
        <f>IFERROR(IF(VLOOKUP(AI76,'Acompanhamento (DMP)'!$B$17:$V$400,14,FALSE)="","",VLOOKUP(AI76,'Acompanhamento (DMP)'!$B$17:$V$400,14,FALSE)),"")</f>
        <v/>
      </c>
      <c r="BA76" t="str">
        <f>IFERROR(IF(VLOOKUP(AI76,'Acompanhamento (DMP)'!$B$17:$V$400,15,FALSE)="","",VLOOKUP(AI76,'Acompanhamento (DMP)'!$B$17:$V$400,15,FALSE)),"")</f>
        <v/>
      </c>
      <c r="BB76" s="88" t="str">
        <f>IFERROR(IF(VLOOKUP(AI76,'Acompanhamento (DMP)'!$B$17:$V$400,16,FALSE)="","",VLOOKUP(AI76,'Acompanhamento (DMP)'!$B$17:$V$400,16,FALSE)),"")</f>
        <v/>
      </c>
      <c r="BC76" s="88" t="str">
        <f>IFERROR(IF(VLOOKUP(AI76,'Acompanhamento (DMP)'!$B$17:$V$400,17,FALSE)="","",VLOOKUP(AI76,'Acompanhamento (DMP)'!$B$17:$V$400,17,FALSE)),"")</f>
        <v/>
      </c>
      <c r="BD76" s="88" t="str">
        <f>IFERROR(IF(VLOOKUP(AI76,'Acompanhamento (DMP)'!$B$17:$V$400,18,FALSE)="","",VLOOKUP(AI76,'Acompanhamento (DMP)'!$B$17:$V$400,18,FALSE)),"")</f>
        <v/>
      </c>
      <c r="BE76" s="88" t="str">
        <f>IFERROR(IF(VLOOKUP(AI76,'Acompanhamento (DMP)'!$B$17:$V$400,19,FALSE)="","",VLOOKUP(AI76,'Acompanhamento (DMP)'!$B$17:$V$400,19,FALSE)),"")</f>
        <v/>
      </c>
      <c r="BF76" s="88" t="str">
        <f>IFERROR(IF(VLOOKUP(AI76,'Acompanhamento (DMP)'!$B$17:$V$400,20,FALSE)="","",VLOOKUP(AI76,'Acompanhamento (DMP)'!$B$17:$V$400,20,FALSE)),"")</f>
        <v/>
      </c>
      <c r="BG76" s="88" t="str">
        <f>IFERROR(IF(VLOOKUP(AI76,'Acompanhamento (DMP)'!$B$17:$V$400,21,FALSE)="","",VLOOKUP(AI76,'Acompanhamento (DMP)'!$B$17:$V$400,21,FALSE)),"")</f>
        <v/>
      </c>
      <c r="BH76" s="239" t="str">
        <f t="shared" si="1"/>
        <v/>
      </c>
    </row>
    <row r="77" spans="6:60" ht="15.75" customHeight="1" x14ac:dyDescent="0.25">
      <c r="F77" s="2" t="s">
        <v>1949</v>
      </c>
      <c r="G77" s="2" t="s">
        <v>734</v>
      </c>
      <c r="AC77" t="str">
        <v>DTI232</v>
      </c>
      <c r="AD77" s="251">
        <v>4</v>
      </c>
      <c r="AE77" t="s">
        <v>318</v>
      </c>
      <c r="AI77" t="str">
        <f>IF('PCA Licitação, Dispensa e Inex.'!B81="","",'PCA Licitação, Dispensa e Inex.'!B81)</f>
        <v>DTI232</v>
      </c>
      <c r="AJ77" t="str">
        <f>IF('PCA Licitação, Dispensa e Inex.'!C81="","",'PCA Licitação, Dispensa e Inex.'!C81)</f>
        <v>DTI</v>
      </c>
      <c r="AK77" t="str">
        <f>IF('PCA Licitação, Dispensa e Inex.'!D81="","",'PCA Licitação, Dispensa e Inex.'!D81)</f>
        <v>Aquisição de peças e insumos para manutenção preventiva, corretiva e atualização tecnológica em equipamentos fora do prazo de garantia do parque tecnológico do Poder Judiciário de Santa Catarina.</v>
      </c>
      <c r="AL77" t="str">
        <f>IF('PCA Licitação, Dispensa e Inex.'!H81="","",'PCA Licitação, Dispensa e Inex.'!H81)</f>
        <v>Pregão</v>
      </c>
      <c r="AM77" t="str">
        <f>IF('PCA Licitação, Dispensa e Inex.'!K81="","",'PCA Licitação, Dispensa e Inex.'!K81)</f>
        <v>NÃO</v>
      </c>
      <c r="AN77" t="str">
        <f>IF('PCA Licitação, Dispensa e Inex.'!L81="","",'PCA Licitação, Dispensa e Inex.'!L81)</f>
        <v>Sim</v>
      </c>
      <c r="AO77" t="str">
        <f>IF('PCA Licitação, Dispensa e Inex.'!M81="","",'PCA Licitação, Dispensa e Inex.'!M81)</f>
        <v>Sim</v>
      </c>
      <c r="AP77" t="str">
        <f>IF('PCA Licitação, Dispensa e Inex.'!N81="","",'PCA Licitação, Dispensa e Inex.'!N81)</f>
        <v>Alto</v>
      </c>
      <c r="AQ77" s="88">
        <f>IF('PCA Licitação, Dispensa e Inex.'!O81="","",'PCA Licitação, Dispensa e Inex.'!O81)</f>
        <v>46083</v>
      </c>
      <c r="AR77" s="88">
        <f>IF('PCA Licitação, Dispensa e Inex.'!P81="","",'PCA Licitação, Dispensa e Inex.'!P81)</f>
        <v>46142</v>
      </c>
      <c r="AS77" s="88">
        <f>IF('PCA Licitação, Dispensa e Inex.'!Q81="","",'PCA Licitação, Dispensa e Inex.'!Q81)</f>
        <v>46146</v>
      </c>
      <c r="AT77" s="88">
        <f>IF('PCA Licitação, Dispensa e Inex.'!R81="","",'PCA Licitação, Dispensa e Inex.'!R81)</f>
        <v>46203</v>
      </c>
      <c r="AU77" s="88">
        <f>IF('PCA Licitação, Dispensa e Inex.'!S81="","",'PCA Licitação, Dispensa e Inex.'!S81)</f>
        <v>46295</v>
      </c>
      <c r="AV77" s="88" t="str">
        <f>IFERROR(VLOOKUP(AI77,'Acompanhamento (DMP)'!$B$17:$L$400,10,FALSE),"")</f>
        <v>Mariana Abreu</v>
      </c>
      <c r="AW77" t="str">
        <f>IFERROR(IF(VLOOKUP(AI77,'Acompanhamento (DMP)'!$B$17:$V$400,11,FALSE)="","",VLOOKUP(AI77,'Acompanhamento (DMP)'!$B$17:$V$400,11,FALSE)),"")</f>
        <v/>
      </c>
      <c r="AX77" s="88" t="str">
        <f>IFERROR(VLOOKUP(AI77,'Acompanhamento (DMP)'!$B$17:$V$400,12,FALSE),"")</f>
        <v>Não se aplica</v>
      </c>
      <c r="AY77" s="88" t="str">
        <f>IFERROR(IF(VLOOKUP(AI77,'Acompanhamento (DMP)'!$B$17:$V$400,13,FALSE)="","",VLOOKUP(AI77,'Acompanhamento (DMP)'!$B$17:$V$400,13,FALSE)),"")</f>
        <v/>
      </c>
      <c r="AZ77" t="str">
        <f>IFERROR(IF(VLOOKUP(AI77,'Acompanhamento (DMP)'!$B$17:$V$400,14,FALSE)="","",VLOOKUP(AI77,'Acompanhamento (DMP)'!$B$17:$V$400,14,FALSE)),"")</f>
        <v/>
      </c>
      <c r="BA77" t="str">
        <f>IFERROR(IF(VLOOKUP(AI77,'Acompanhamento (DMP)'!$B$17:$V$400,15,FALSE)="","",VLOOKUP(AI77,'Acompanhamento (DMP)'!$B$17:$V$400,15,FALSE)),"")</f>
        <v/>
      </c>
      <c r="BB77" s="88" t="str">
        <f>IFERROR(IF(VLOOKUP(AI77,'Acompanhamento (DMP)'!$B$17:$V$400,16,FALSE)="","",VLOOKUP(AI77,'Acompanhamento (DMP)'!$B$17:$V$400,16,FALSE)),"")</f>
        <v/>
      </c>
      <c r="BC77" s="88" t="str">
        <f>IFERROR(IF(VLOOKUP(AI77,'Acompanhamento (DMP)'!$B$17:$V$400,17,FALSE)="","",VLOOKUP(AI77,'Acompanhamento (DMP)'!$B$17:$V$400,17,FALSE)),"")</f>
        <v/>
      </c>
      <c r="BD77" s="88" t="str">
        <f>IFERROR(IF(VLOOKUP(AI77,'Acompanhamento (DMP)'!$B$17:$V$400,18,FALSE)="","",VLOOKUP(AI77,'Acompanhamento (DMP)'!$B$17:$V$400,18,FALSE)),"")</f>
        <v/>
      </c>
      <c r="BE77" s="88" t="str">
        <f>IFERROR(IF(VLOOKUP(AI77,'Acompanhamento (DMP)'!$B$17:$V$400,19,FALSE)="","",VLOOKUP(AI77,'Acompanhamento (DMP)'!$B$17:$V$400,19,FALSE)),"")</f>
        <v/>
      </c>
      <c r="BF77" s="88" t="str">
        <f>IFERROR(IF(VLOOKUP(AI77,'Acompanhamento (DMP)'!$B$17:$V$400,20,FALSE)="","",VLOOKUP(AI77,'Acompanhamento (DMP)'!$B$17:$V$400,20,FALSE)),"")</f>
        <v/>
      </c>
      <c r="BG77" s="88" t="str">
        <f>IFERROR(IF(VLOOKUP(AI77,'Acompanhamento (DMP)'!$B$17:$V$400,21,FALSE)="","",VLOOKUP(AI77,'Acompanhamento (DMP)'!$B$17:$V$400,21,FALSE)),"")</f>
        <v/>
      </c>
      <c r="BH77" s="239" t="str">
        <f t="shared" si="1"/>
        <v/>
      </c>
    </row>
    <row r="78" spans="6:60" ht="15.75" customHeight="1" x14ac:dyDescent="0.25">
      <c r="F78" s="2" t="s">
        <v>1950</v>
      </c>
      <c r="G78" s="2" t="s">
        <v>1951</v>
      </c>
      <c r="AC78" t="str">
        <v>DTI239</v>
      </c>
      <c r="AD78" s="249">
        <v>5</v>
      </c>
      <c r="AE78" t="s">
        <v>323</v>
      </c>
      <c r="AI78" t="str">
        <f>IF('PCA Licitação, Dispensa e Inex.'!B82="","",'PCA Licitação, Dispensa e Inex.'!B82)</f>
        <v>DTI239</v>
      </c>
      <c r="AJ78" t="str">
        <f>IF('PCA Licitação, Dispensa e Inex.'!C82="","",'PCA Licitação, Dispensa e Inex.'!C82)</f>
        <v>DTI</v>
      </c>
      <c r="AK78" t="str">
        <f>IF('PCA Licitação, Dispensa e Inex.'!D82="","",'PCA Licitação, Dispensa e Inex.'!D82)</f>
        <v>Contratação de prestação de serviços continuados de subscrição de licenças de uso do software "Autodesk Architecture, Engineering and Construction Collection" (AEC Collection) e assinatura do Autodesk BIM 360 Docs usuário nomeado standard</v>
      </c>
      <c r="AL78" t="str">
        <f>IF('PCA Licitação, Dispensa e Inex.'!H82="","",'PCA Licitação, Dispensa e Inex.'!H82)</f>
        <v>Pregão</v>
      </c>
      <c r="AM78" t="str">
        <f>IF('PCA Licitação, Dispensa e Inex.'!K82="","",'PCA Licitação, Dispensa e Inex.'!K82)</f>
        <v>NÃO</v>
      </c>
      <c r="AN78" t="str">
        <f>IF('PCA Licitação, Dispensa e Inex.'!L82="","",'PCA Licitação, Dispensa e Inex.'!L82)</f>
        <v>Sim</v>
      </c>
      <c r="AO78" t="str">
        <f>IF('PCA Licitação, Dispensa e Inex.'!M82="","",'PCA Licitação, Dispensa e Inex.'!M82)</f>
        <v>Sim</v>
      </c>
      <c r="AP78" t="str">
        <f>IF('PCA Licitação, Dispensa e Inex.'!N82="","",'PCA Licitação, Dispensa e Inex.'!N82)</f>
        <v>Alto</v>
      </c>
      <c r="AQ78" s="88">
        <f>IF('PCA Licitação, Dispensa e Inex.'!O82="","",'PCA Licitação, Dispensa e Inex.'!O82)</f>
        <v>46083</v>
      </c>
      <c r="AR78" s="88">
        <f>IF('PCA Licitação, Dispensa e Inex.'!P82="","",'PCA Licitação, Dispensa e Inex.'!P82)</f>
        <v>46142</v>
      </c>
      <c r="AS78" s="88">
        <f>IF('PCA Licitação, Dispensa e Inex.'!Q82="","",'PCA Licitação, Dispensa e Inex.'!Q82)</f>
        <v>46146</v>
      </c>
      <c r="AT78" s="88">
        <f>IF('PCA Licitação, Dispensa e Inex.'!R82="","",'PCA Licitação, Dispensa e Inex.'!R82)</f>
        <v>46220</v>
      </c>
      <c r="AU78" s="88">
        <f>IF('PCA Licitação, Dispensa e Inex.'!S82="","",'PCA Licitação, Dispensa e Inex.'!S82)</f>
        <v>46312</v>
      </c>
      <c r="AV78" s="88" t="str">
        <f>IFERROR(VLOOKUP(AI78,'Acompanhamento (DMP)'!$B$17:$L$400,10,FALSE),"")</f>
        <v>Luciano</v>
      </c>
      <c r="AW78" t="str">
        <f>IFERROR(IF(VLOOKUP(AI78,'Acompanhamento (DMP)'!$B$17:$V$400,11,FALSE)="","",VLOOKUP(AI78,'Acompanhamento (DMP)'!$B$17:$V$400,11,FALSE)),"")</f>
        <v/>
      </c>
      <c r="AX78" s="88" t="str">
        <f>IFERROR(VLOOKUP(AI78,'Acompanhamento (DMP)'!$B$17:$V$400,12,FALSE),"")</f>
        <v>Não se aplica</v>
      </c>
      <c r="AY78" s="88" t="str">
        <f>IFERROR(IF(VLOOKUP(AI78,'Acompanhamento (DMP)'!$B$17:$V$400,13,FALSE)="","",VLOOKUP(AI78,'Acompanhamento (DMP)'!$B$17:$V$400,13,FALSE)),"")</f>
        <v/>
      </c>
      <c r="AZ78" t="str">
        <f>IFERROR(IF(VLOOKUP(AI78,'Acompanhamento (DMP)'!$B$17:$V$400,14,FALSE)="","",VLOOKUP(AI78,'Acompanhamento (DMP)'!$B$17:$V$400,14,FALSE)),"")</f>
        <v/>
      </c>
      <c r="BA78" t="str">
        <f>IFERROR(IF(VLOOKUP(AI78,'Acompanhamento (DMP)'!$B$17:$V$400,15,FALSE)="","",VLOOKUP(AI78,'Acompanhamento (DMP)'!$B$17:$V$400,15,FALSE)),"")</f>
        <v/>
      </c>
      <c r="BB78" s="88" t="str">
        <f>IFERROR(IF(VLOOKUP(AI78,'Acompanhamento (DMP)'!$B$17:$V$400,16,FALSE)="","",VLOOKUP(AI78,'Acompanhamento (DMP)'!$B$17:$V$400,16,FALSE)),"")</f>
        <v/>
      </c>
      <c r="BC78" s="88" t="str">
        <f>IFERROR(IF(VLOOKUP(AI78,'Acompanhamento (DMP)'!$B$17:$V$400,17,FALSE)="","",VLOOKUP(AI78,'Acompanhamento (DMP)'!$B$17:$V$400,17,FALSE)),"")</f>
        <v/>
      </c>
      <c r="BD78" s="88" t="str">
        <f>IFERROR(IF(VLOOKUP(AI78,'Acompanhamento (DMP)'!$B$17:$V$400,18,FALSE)="","",VLOOKUP(AI78,'Acompanhamento (DMP)'!$B$17:$V$400,18,FALSE)),"")</f>
        <v/>
      </c>
      <c r="BE78" s="88" t="str">
        <f>IFERROR(IF(VLOOKUP(AI78,'Acompanhamento (DMP)'!$B$17:$V$400,19,FALSE)="","",VLOOKUP(AI78,'Acompanhamento (DMP)'!$B$17:$V$400,19,FALSE)),"")</f>
        <v/>
      </c>
      <c r="BF78" s="88" t="str">
        <f>IFERROR(IF(VLOOKUP(AI78,'Acompanhamento (DMP)'!$B$17:$V$400,20,FALSE)="","",VLOOKUP(AI78,'Acompanhamento (DMP)'!$B$17:$V$400,20,FALSE)),"")</f>
        <v/>
      </c>
      <c r="BG78" s="88" t="str">
        <f>IFERROR(IF(VLOOKUP(AI78,'Acompanhamento (DMP)'!$B$17:$V$400,21,FALSE)="","",VLOOKUP(AI78,'Acompanhamento (DMP)'!$B$17:$V$400,21,FALSE)),"")</f>
        <v/>
      </c>
      <c r="BH78" s="239" t="str">
        <f t="shared" si="1"/>
        <v/>
      </c>
    </row>
    <row r="79" spans="6:60" ht="15.75" customHeight="1" x14ac:dyDescent="0.25">
      <c r="F79" s="2" t="s">
        <v>1952</v>
      </c>
      <c r="G79" s="2" t="s">
        <v>736</v>
      </c>
      <c r="AC79" t="str">
        <v>DTI247</v>
      </c>
      <c r="AD79" s="250">
        <v>6</v>
      </c>
      <c r="AE79" t="s">
        <v>327</v>
      </c>
      <c r="AI79" t="str">
        <f>IF('PCA Licitação, Dispensa e Inex.'!B83="","",'PCA Licitação, Dispensa e Inex.'!B83)</f>
        <v>DTI247</v>
      </c>
      <c r="AJ79" t="str">
        <f>IF('PCA Licitação, Dispensa e Inex.'!C83="","",'PCA Licitação, Dispensa e Inex.'!C83)</f>
        <v>DTI</v>
      </c>
      <c r="AK79" t="str">
        <f>IF('PCA Licitação, Dispensa e Inex.'!D83="","",'PCA Licitação, Dispensa e Inex.'!D83)</f>
        <v>Contratação de plataforma, no modelo Software as a Service (SaaS), de conteúdos educacionais para conscientização e treinamento em segurança da informação e proteção de dados pessoais.</v>
      </c>
      <c r="AL79" t="str">
        <f>IF('PCA Licitação, Dispensa e Inex.'!H83="","",'PCA Licitação, Dispensa e Inex.'!H83)</f>
        <v>Pregão</v>
      </c>
      <c r="AM79" t="str">
        <f>IF('PCA Licitação, Dispensa e Inex.'!K83="","",'PCA Licitação, Dispensa e Inex.'!K83)</f>
        <v>NÃO</v>
      </c>
      <c r="AN79" t="str">
        <f>IF('PCA Licitação, Dispensa e Inex.'!L83="","",'PCA Licitação, Dispensa e Inex.'!L83)</f>
        <v>Não</v>
      </c>
      <c r="AO79" t="str">
        <f>IF('PCA Licitação, Dispensa e Inex.'!M83="","",'PCA Licitação, Dispensa e Inex.'!M83)</f>
        <v>Sim</v>
      </c>
      <c r="AP79" t="str">
        <f>IF('PCA Licitação, Dispensa e Inex.'!N83="","",'PCA Licitação, Dispensa e Inex.'!N83)</f>
        <v>Alto</v>
      </c>
      <c r="AQ79" s="88">
        <f>IF('PCA Licitação, Dispensa e Inex.'!O83="","",'PCA Licitação, Dispensa e Inex.'!O83)</f>
        <v>46076</v>
      </c>
      <c r="AR79" s="88">
        <f>IF('PCA Licitação, Dispensa e Inex.'!P83="","",'PCA Licitação, Dispensa e Inex.'!P83)</f>
        <v>46142</v>
      </c>
      <c r="AS79" s="88">
        <f>IF('PCA Licitação, Dispensa e Inex.'!Q83="","",'PCA Licitação, Dispensa e Inex.'!Q83)</f>
        <v>46143</v>
      </c>
      <c r="AT79" s="88">
        <f>IF('PCA Licitação, Dispensa e Inex.'!R83="","",'PCA Licitação, Dispensa e Inex.'!R83)</f>
        <v>46203</v>
      </c>
      <c r="AU79" s="88">
        <f>IF('PCA Licitação, Dispensa e Inex.'!S83="","",'PCA Licitação, Dispensa e Inex.'!S83)</f>
        <v>46295</v>
      </c>
      <c r="AV79" s="88" t="str">
        <f>IFERROR(VLOOKUP(AI79,'Acompanhamento (DMP)'!$B$17:$L$400,10,FALSE),"")</f>
        <v>Monica</v>
      </c>
      <c r="AW79" t="str">
        <f>IFERROR(IF(VLOOKUP(AI79,'Acompanhamento (DMP)'!$B$17:$V$400,11,FALSE)="","",VLOOKUP(AI79,'Acompanhamento (DMP)'!$B$17:$V$400,11,FALSE)),"")</f>
        <v/>
      </c>
      <c r="AX79" s="88" t="str">
        <f>IFERROR(VLOOKUP(AI79,'Acompanhamento (DMP)'!$B$17:$V$400,12,FALSE),"")</f>
        <v>Não se aplica</v>
      </c>
      <c r="AY79" s="88" t="str">
        <f>IFERROR(IF(VLOOKUP(AI79,'Acompanhamento (DMP)'!$B$17:$V$400,13,FALSE)="","",VLOOKUP(AI79,'Acompanhamento (DMP)'!$B$17:$V$400,13,FALSE)),"")</f>
        <v/>
      </c>
      <c r="AZ79" t="str">
        <f>IFERROR(IF(VLOOKUP(AI79,'Acompanhamento (DMP)'!$B$17:$V$400,14,FALSE)="","",VLOOKUP(AI79,'Acompanhamento (DMP)'!$B$17:$V$400,14,FALSE)),"")</f>
        <v/>
      </c>
      <c r="BA79" t="str">
        <f>IFERROR(IF(VLOOKUP(AI79,'Acompanhamento (DMP)'!$B$17:$V$400,15,FALSE)="","",VLOOKUP(AI79,'Acompanhamento (DMP)'!$B$17:$V$400,15,FALSE)),"")</f>
        <v/>
      </c>
      <c r="BB79" s="88" t="str">
        <f>IFERROR(IF(VLOOKUP(AI79,'Acompanhamento (DMP)'!$B$17:$V$400,16,FALSE)="","",VLOOKUP(AI79,'Acompanhamento (DMP)'!$B$17:$V$400,16,FALSE)),"")</f>
        <v/>
      </c>
      <c r="BC79" s="88" t="str">
        <f>IFERROR(IF(VLOOKUP(AI79,'Acompanhamento (DMP)'!$B$17:$V$400,17,FALSE)="","",VLOOKUP(AI79,'Acompanhamento (DMP)'!$B$17:$V$400,17,FALSE)),"")</f>
        <v/>
      </c>
      <c r="BD79" s="88" t="str">
        <f>IFERROR(IF(VLOOKUP(AI79,'Acompanhamento (DMP)'!$B$17:$V$400,18,FALSE)="","",VLOOKUP(AI79,'Acompanhamento (DMP)'!$B$17:$V$400,18,FALSE)),"")</f>
        <v/>
      </c>
      <c r="BE79" s="88" t="str">
        <f>IFERROR(IF(VLOOKUP(AI79,'Acompanhamento (DMP)'!$B$17:$V$400,19,FALSE)="","",VLOOKUP(AI79,'Acompanhamento (DMP)'!$B$17:$V$400,19,FALSE)),"")</f>
        <v/>
      </c>
      <c r="BF79" s="88" t="str">
        <f>IFERROR(IF(VLOOKUP(AI79,'Acompanhamento (DMP)'!$B$17:$V$400,20,FALSE)="","",VLOOKUP(AI79,'Acompanhamento (DMP)'!$B$17:$V$400,20,FALSE)),"")</f>
        <v/>
      </c>
      <c r="BG79" s="88" t="str">
        <f>IFERROR(IF(VLOOKUP(AI79,'Acompanhamento (DMP)'!$B$17:$V$400,21,FALSE)="","",VLOOKUP(AI79,'Acompanhamento (DMP)'!$B$17:$V$400,21,FALSE)),"")</f>
        <v/>
      </c>
      <c r="BH79" s="239" t="str">
        <f t="shared" si="1"/>
        <v/>
      </c>
    </row>
    <row r="80" spans="6:60" ht="15.75" customHeight="1" x14ac:dyDescent="0.25">
      <c r="F80" s="2" t="s">
        <v>1953</v>
      </c>
      <c r="G80" s="2" t="s">
        <v>833</v>
      </c>
      <c r="AC80" t="str">
        <v>DTI249</v>
      </c>
      <c r="AD80" s="249">
        <v>7</v>
      </c>
      <c r="AE80" t="s">
        <v>331</v>
      </c>
      <c r="AI80" t="str">
        <f>IF('PCA Licitação, Dispensa e Inex.'!B84="","",'PCA Licitação, Dispensa e Inex.'!B84)</f>
        <v>DTI249</v>
      </c>
      <c r="AJ80" t="str">
        <f>IF('PCA Licitação, Dispensa e Inex.'!C84="","",'PCA Licitação, Dispensa e Inex.'!C84)</f>
        <v>DTI</v>
      </c>
      <c r="AK80" t="str">
        <f>IF('PCA Licitação, Dispensa e Inex.'!D84="","",'PCA Licitação, Dispensa e Inex.'!D84)</f>
        <v>Serviços de suporte e manutenção de solução computacional hiperconvergente Dell VXRAIL</v>
      </c>
      <c r="AL80" t="str">
        <f>IF('PCA Licitação, Dispensa e Inex.'!H84="","",'PCA Licitação, Dispensa e Inex.'!H84)</f>
        <v>Pregão</v>
      </c>
      <c r="AM80" t="str">
        <f>IF('PCA Licitação, Dispensa e Inex.'!K84="","",'PCA Licitação, Dispensa e Inex.'!K84)</f>
        <v>SIM</v>
      </c>
      <c r="AN80" t="str">
        <f>IF('PCA Licitação, Dispensa e Inex.'!L84="","",'PCA Licitação, Dispensa e Inex.'!L84)</f>
        <v>Não</v>
      </c>
      <c r="AO80" t="str">
        <f>IF('PCA Licitação, Dispensa e Inex.'!M84="","",'PCA Licitação, Dispensa e Inex.'!M84)</f>
        <v>Sim</v>
      </c>
      <c r="AP80" t="str">
        <f>IF('PCA Licitação, Dispensa e Inex.'!N84="","",'PCA Licitação, Dispensa e Inex.'!N84)</f>
        <v>Alto</v>
      </c>
      <c r="AQ80" s="88">
        <f>IF('PCA Licitação, Dispensa e Inex.'!O84="","",'PCA Licitação, Dispensa e Inex.'!O84)</f>
        <v>45962</v>
      </c>
      <c r="AR80" s="88">
        <f>IF('PCA Licitação, Dispensa e Inex.'!P84="","",'PCA Licitação, Dispensa e Inex.'!P84)</f>
        <v>46112</v>
      </c>
      <c r="AS80" s="88">
        <f>IF('PCA Licitação, Dispensa e Inex.'!Q84="","",'PCA Licitação, Dispensa e Inex.'!Q84)</f>
        <v>46113</v>
      </c>
      <c r="AT80" s="88">
        <f>IF('PCA Licitação, Dispensa e Inex.'!R84="","",'PCA Licitação, Dispensa e Inex.'!R84)</f>
        <v>46234</v>
      </c>
      <c r="AU80" s="88">
        <f>IF('PCA Licitação, Dispensa e Inex.'!S84="","",'PCA Licitação, Dispensa e Inex.'!S84)</f>
        <v>46326</v>
      </c>
      <c r="AV80" s="88" t="str">
        <f>IFERROR(VLOOKUP(AI80,'Acompanhamento (DMP)'!$B$17:$L$400,10,FALSE),"")</f>
        <v>Anna</v>
      </c>
      <c r="AW80" t="str">
        <f>IFERROR(IF(VLOOKUP(AI80,'Acompanhamento (DMP)'!$B$17:$V$400,11,FALSE)="","",VLOOKUP(AI80,'Acompanhamento (DMP)'!$B$17:$V$400,11,FALSE)),"")</f>
        <v/>
      </c>
      <c r="AX80" s="88" t="str">
        <f>IFERROR(VLOOKUP(AI80,'Acompanhamento (DMP)'!$B$17:$V$400,12,FALSE),"")</f>
        <v>Mariana Abreu</v>
      </c>
      <c r="AY80" s="88" t="str">
        <f>IFERROR(IF(VLOOKUP(AI80,'Acompanhamento (DMP)'!$B$17:$V$400,13,FALSE)="","",VLOOKUP(AI80,'Acompanhamento (DMP)'!$B$17:$V$400,13,FALSE)),"")</f>
        <v/>
      </c>
      <c r="AZ80" t="str">
        <f>IFERROR(IF(VLOOKUP(AI80,'Acompanhamento (DMP)'!$B$17:$V$400,14,FALSE)="","",VLOOKUP(AI80,'Acompanhamento (DMP)'!$B$17:$V$400,14,FALSE)),"")</f>
        <v/>
      </c>
      <c r="BA80" t="str">
        <f>IFERROR(IF(VLOOKUP(AI80,'Acompanhamento (DMP)'!$B$17:$V$400,15,FALSE)="","",VLOOKUP(AI80,'Acompanhamento (DMP)'!$B$17:$V$400,15,FALSE)),"")</f>
        <v/>
      </c>
      <c r="BB80" s="88" t="str">
        <f>IFERROR(IF(VLOOKUP(AI80,'Acompanhamento (DMP)'!$B$17:$V$400,16,FALSE)="","",VLOOKUP(AI80,'Acompanhamento (DMP)'!$B$17:$V$400,16,FALSE)),"")</f>
        <v/>
      </c>
      <c r="BC80" s="88" t="str">
        <f>IFERROR(IF(VLOOKUP(AI80,'Acompanhamento (DMP)'!$B$17:$V$400,17,FALSE)="","",VLOOKUP(AI80,'Acompanhamento (DMP)'!$B$17:$V$400,17,FALSE)),"")</f>
        <v/>
      </c>
      <c r="BD80" s="88" t="str">
        <f>IFERROR(IF(VLOOKUP(AI80,'Acompanhamento (DMP)'!$B$17:$V$400,18,FALSE)="","",VLOOKUP(AI80,'Acompanhamento (DMP)'!$B$17:$V$400,18,FALSE)),"")</f>
        <v/>
      </c>
      <c r="BE80" s="88" t="str">
        <f>IFERROR(IF(VLOOKUP(AI80,'Acompanhamento (DMP)'!$B$17:$V$400,19,FALSE)="","",VLOOKUP(AI80,'Acompanhamento (DMP)'!$B$17:$V$400,19,FALSE)),"")</f>
        <v/>
      </c>
      <c r="BF80" s="88" t="str">
        <f>IFERROR(IF(VLOOKUP(AI80,'Acompanhamento (DMP)'!$B$17:$V$400,20,FALSE)="","",VLOOKUP(AI80,'Acompanhamento (DMP)'!$B$17:$V$400,20,FALSE)),"")</f>
        <v/>
      </c>
      <c r="BG80" s="88" t="str">
        <f>IFERROR(IF(VLOOKUP(AI80,'Acompanhamento (DMP)'!$B$17:$V$400,21,FALSE)="","",VLOOKUP(AI80,'Acompanhamento (DMP)'!$B$17:$V$400,21,FALSE)),"")</f>
        <v/>
      </c>
      <c r="BH80" s="239" t="str">
        <f t="shared" si="1"/>
        <v/>
      </c>
    </row>
    <row r="81" spans="6:60" ht="15.75" customHeight="1" x14ac:dyDescent="0.25">
      <c r="F81" s="2" t="s">
        <v>1954</v>
      </c>
      <c r="G81" s="2" t="s">
        <v>737</v>
      </c>
      <c r="AC81" t="str">
        <v>DTI250</v>
      </c>
      <c r="AD81" s="250">
        <v>8</v>
      </c>
      <c r="AE81" t="s">
        <v>335</v>
      </c>
      <c r="AI81" t="str">
        <f>IF('PCA Licitação, Dispensa e Inex.'!B85="","",'PCA Licitação, Dispensa e Inex.'!B85)</f>
        <v>DTI250</v>
      </c>
      <c r="AJ81" t="str">
        <f>IF('PCA Licitação, Dispensa e Inex.'!C85="","",'PCA Licitação, Dispensa e Inex.'!C85)</f>
        <v>DTI</v>
      </c>
      <c r="AK81" t="str">
        <f>IF('PCA Licitação, Dispensa e Inex.'!D85="","",'PCA Licitação, Dispensa e Inex.'!D85)</f>
        <v>Serviço de DNS em nuvem com proteção anti-DDoS</v>
      </c>
      <c r="AL81" t="str">
        <f>IF('PCA Licitação, Dispensa e Inex.'!H85="","",'PCA Licitação, Dispensa e Inex.'!H85)</f>
        <v>Pregão</v>
      </c>
      <c r="AM81" t="str">
        <f>IF('PCA Licitação, Dispensa e Inex.'!K85="","",'PCA Licitação, Dispensa e Inex.'!K85)</f>
        <v>SIM</v>
      </c>
      <c r="AN81" t="str">
        <f>IF('PCA Licitação, Dispensa e Inex.'!L85="","",'PCA Licitação, Dispensa e Inex.'!L85)</f>
        <v>Não</v>
      </c>
      <c r="AO81" t="str">
        <f>IF('PCA Licitação, Dispensa e Inex.'!M85="","",'PCA Licitação, Dispensa e Inex.'!M85)</f>
        <v>Sim</v>
      </c>
      <c r="AP81" t="str">
        <f>IF('PCA Licitação, Dispensa e Inex.'!N85="","",'PCA Licitação, Dispensa e Inex.'!N85)</f>
        <v>Médio</v>
      </c>
      <c r="AQ81" s="88">
        <f>IF('PCA Licitação, Dispensa e Inex.'!O85="","",'PCA Licitação, Dispensa e Inex.'!O85)</f>
        <v>46054</v>
      </c>
      <c r="AR81" s="88">
        <f>IF('PCA Licitação, Dispensa e Inex.'!P85="","",'PCA Licitação, Dispensa e Inex.'!P85)</f>
        <v>46173</v>
      </c>
      <c r="AS81" s="88">
        <f>IF('PCA Licitação, Dispensa e Inex.'!Q85="","",'PCA Licitação, Dispensa e Inex.'!Q85)</f>
        <v>46174</v>
      </c>
      <c r="AT81" s="88">
        <f>IF('PCA Licitação, Dispensa e Inex.'!R85="","",'PCA Licitação, Dispensa e Inex.'!R85)</f>
        <v>46234</v>
      </c>
      <c r="AU81" s="88">
        <f>IF('PCA Licitação, Dispensa e Inex.'!S85="","",'PCA Licitação, Dispensa e Inex.'!S85)</f>
        <v>46326</v>
      </c>
      <c r="AV81" s="88" t="str">
        <f>IFERROR(VLOOKUP(AI81,'Acompanhamento (DMP)'!$B$17:$L$400,10,FALSE),"")</f>
        <v>Mariana Abreu</v>
      </c>
      <c r="AW81" t="str">
        <f>IFERROR(IF(VLOOKUP(AI81,'Acompanhamento (DMP)'!$B$17:$V$400,11,FALSE)="","",VLOOKUP(AI81,'Acompanhamento (DMP)'!$B$17:$V$400,11,FALSE)),"")</f>
        <v/>
      </c>
      <c r="AX81" s="88" t="str">
        <f>IFERROR(VLOOKUP(AI81,'Acompanhamento (DMP)'!$B$17:$V$400,12,FALSE),"")</f>
        <v>Vanessa Hasckel</v>
      </c>
      <c r="AY81" s="88" t="str">
        <f>IFERROR(IF(VLOOKUP(AI81,'Acompanhamento (DMP)'!$B$17:$V$400,13,FALSE)="","",VLOOKUP(AI81,'Acompanhamento (DMP)'!$B$17:$V$400,13,FALSE)),"")</f>
        <v/>
      </c>
      <c r="AZ81" t="str">
        <f>IFERROR(IF(VLOOKUP(AI81,'Acompanhamento (DMP)'!$B$17:$V$400,14,FALSE)="","",VLOOKUP(AI81,'Acompanhamento (DMP)'!$B$17:$V$400,14,FALSE)),"")</f>
        <v/>
      </c>
      <c r="BA81" t="str">
        <f>IFERROR(IF(VLOOKUP(AI81,'Acompanhamento (DMP)'!$B$17:$V$400,15,FALSE)="","",VLOOKUP(AI81,'Acompanhamento (DMP)'!$B$17:$V$400,15,FALSE)),"")</f>
        <v/>
      </c>
      <c r="BB81" s="88" t="str">
        <f>IFERROR(IF(VLOOKUP(AI81,'Acompanhamento (DMP)'!$B$17:$V$400,16,FALSE)="","",VLOOKUP(AI81,'Acompanhamento (DMP)'!$B$17:$V$400,16,FALSE)),"")</f>
        <v/>
      </c>
      <c r="BC81" s="88" t="str">
        <f>IFERROR(IF(VLOOKUP(AI81,'Acompanhamento (DMP)'!$B$17:$V$400,17,FALSE)="","",VLOOKUP(AI81,'Acompanhamento (DMP)'!$B$17:$V$400,17,FALSE)),"")</f>
        <v/>
      </c>
      <c r="BD81" s="88" t="str">
        <f>IFERROR(IF(VLOOKUP(AI81,'Acompanhamento (DMP)'!$B$17:$V$400,18,FALSE)="","",VLOOKUP(AI81,'Acompanhamento (DMP)'!$B$17:$V$400,18,FALSE)),"")</f>
        <v/>
      </c>
      <c r="BE81" s="88" t="str">
        <f>IFERROR(IF(VLOOKUP(AI81,'Acompanhamento (DMP)'!$B$17:$V$400,19,FALSE)="","",VLOOKUP(AI81,'Acompanhamento (DMP)'!$B$17:$V$400,19,FALSE)),"")</f>
        <v/>
      </c>
      <c r="BF81" s="88" t="str">
        <f>IFERROR(IF(VLOOKUP(AI81,'Acompanhamento (DMP)'!$B$17:$V$400,20,FALSE)="","",VLOOKUP(AI81,'Acompanhamento (DMP)'!$B$17:$V$400,20,FALSE)),"")</f>
        <v/>
      </c>
      <c r="BG81" s="88" t="str">
        <f>IFERROR(IF(VLOOKUP(AI81,'Acompanhamento (DMP)'!$B$17:$V$400,21,FALSE)="","",VLOOKUP(AI81,'Acompanhamento (DMP)'!$B$17:$V$400,21,FALSE)),"")</f>
        <v/>
      </c>
      <c r="BH81" s="239" t="str">
        <f t="shared" si="1"/>
        <v/>
      </c>
    </row>
    <row r="82" spans="6:60" ht="15.75" customHeight="1" x14ac:dyDescent="0.25">
      <c r="F82" s="2" t="s">
        <v>1955</v>
      </c>
      <c r="G82" s="2" t="s">
        <v>835</v>
      </c>
      <c r="AC82" t="str">
        <v>DTI252</v>
      </c>
      <c r="AD82" s="249">
        <v>9</v>
      </c>
      <c r="AE82" t="s">
        <v>339</v>
      </c>
      <c r="AI82" t="str">
        <f>IF('PCA Licitação, Dispensa e Inex.'!B86="","",'PCA Licitação, Dispensa e Inex.'!B86)</f>
        <v>DTI252</v>
      </c>
      <c r="AJ82" t="str">
        <f>IF('PCA Licitação, Dispensa e Inex.'!C86="","",'PCA Licitação, Dispensa e Inex.'!C86)</f>
        <v>DTI</v>
      </c>
      <c r="AK82" t="str">
        <f>IF('PCA Licitação, Dispensa e Inex.'!D86="","",'PCA Licitação, Dispensa e Inex.'!D86)</f>
        <v>Contratação para ampliação da solução de visibilidade de rede</v>
      </c>
      <c r="AL82" t="str">
        <f>IF('PCA Licitação, Dispensa e Inex.'!H86="","",'PCA Licitação, Dispensa e Inex.'!H86)</f>
        <v>Pregão</v>
      </c>
      <c r="AM82" t="str">
        <f>IF('PCA Licitação, Dispensa e Inex.'!K86="","",'PCA Licitação, Dispensa e Inex.'!K86)</f>
        <v>SIM</v>
      </c>
      <c r="AN82" t="str">
        <f>IF('PCA Licitação, Dispensa e Inex.'!L86="","",'PCA Licitação, Dispensa e Inex.'!L86)</f>
        <v>Não</v>
      </c>
      <c r="AO82" t="str">
        <f>IF('PCA Licitação, Dispensa e Inex.'!M86="","",'PCA Licitação, Dispensa e Inex.'!M86)</f>
        <v>Sim</v>
      </c>
      <c r="AP82" t="str">
        <f>IF('PCA Licitação, Dispensa e Inex.'!N86="","",'PCA Licitação, Dispensa e Inex.'!N86)</f>
        <v>Alto</v>
      </c>
      <c r="AQ82" s="88">
        <f>IF('PCA Licitação, Dispensa e Inex.'!O86="","",'PCA Licitação, Dispensa e Inex.'!O86)</f>
        <v>46082</v>
      </c>
      <c r="AR82" s="88">
        <f>IF('PCA Licitação, Dispensa e Inex.'!P86="","",'PCA Licitação, Dispensa e Inex.'!P86)</f>
        <v>46168</v>
      </c>
      <c r="AS82" s="88">
        <f>IF('PCA Licitação, Dispensa e Inex.'!Q86="","",'PCA Licitação, Dispensa e Inex.'!Q86)</f>
        <v>46169</v>
      </c>
      <c r="AT82" s="88">
        <f>IF('PCA Licitação, Dispensa e Inex.'!R86="","",'PCA Licitação, Dispensa e Inex.'!R86)</f>
        <v>46234</v>
      </c>
      <c r="AU82" s="88">
        <f>IF('PCA Licitação, Dispensa e Inex.'!S86="","",'PCA Licitação, Dispensa e Inex.'!S86)</f>
        <v>46325</v>
      </c>
      <c r="AV82" s="88" t="str">
        <f>IFERROR(VLOOKUP(AI82,'Acompanhamento (DMP)'!$B$17:$L$400,10,FALSE),"")</f>
        <v>Fabiana</v>
      </c>
      <c r="AW82" t="str">
        <f>IFERROR(IF(VLOOKUP(AI82,'Acompanhamento (DMP)'!$B$17:$V$400,11,FALSE)="","",VLOOKUP(AI82,'Acompanhamento (DMP)'!$B$17:$V$400,11,FALSE)),"")</f>
        <v/>
      </c>
      <c r="AX82" s="88" t="str">
        <f>IFERROR(VLOOKUP(AI82,'Acompanhamento (DMP)'!$B$17:$V$400,12,FALSE),"")</f>
        <v>Monica</v>
      </c>
      <c r="AY82" s="88" t="str">
        <f>IFERROR(IF(VLOOKUP(AI82,'Acompanhamento (DMP)'!$B$17:$V$400,13,FALSE)="","",VLOOKUP(AI82,'Acompanhamento (DMP)'!$B$17:$V$400,13,FALSE)),"")</f>
        <v/>
      </c>
      <c r="AZ82" t="str">
        <f>IFERROR(IF(VLOOKUP(AI82,'Acompanhamento (DMP)'!$B$17:$V$400,14,FALSE)="","",VLOOKUP(AI82,'Acompanhamento (DMP)'!$B$17:$V$400,14,FALSE)),"")</f>
        <v/>
      </c>
      <c r="BA82" t="str">
        <f>IFERROR(IF(VLOOKUP(AI82,'Acompanhamento (DMP)'!$B$17:$V$400,15,FALSE)="","",VLOOKUP(AI82,'Acompanhamento (DMP)'!$B$17:$V$400,15,FALSE)),"")</f>
        <v/>
      </c>
      <c r="BB82" s="88" t="str">
        <f>IFERROR(IF(VLOOKUP(AI82,'Acompanhamento (DMP)'!$B$17:$V$400,16,FALSE)="","",VLOOKUP(AI82,'Acompanhamento (DMP)'!$B$17:$V$400,16,FALSE)),"")</f>
        <v/>
      </c>
      <c r="BC82" s="88" t="str">
        <f>IFERROR(IF(VLOOKUP(AI82,'Acompanhamento (DMP)'!$B$17:$V$400,17,FALSE)="","",VLOOKUP(AI82,'Acompanhamento (DMP)'!$B$17:$V$400,17,FALSE)),"")</f>
        <v/>
      </c>
      <c r="BD82" s="88" t="str">
        <f>IFERROR(IF(VLOOKUP(AI82,'Acompanhamento (DMP)'!$B$17:$V$400,18,FALSE)="","",VLOOKUP(AI82,'Acompanhamento (DMP)'!$B$17:$V$400,18,FALSE)),"")</f>
        <v/>
      </c>
      <c r="BE82" s="88" t="str">
        <f>IFERROR(IF(VLOOKUP(AI82,'Acompanhamento (DMP)'!$B$17:$V$400,19,FALSE)="","",VLOOKUP(AI82,'Acompanhamento (DMP)'!$B$17:$V$400,19,FALSE)),"")</f>
        <v/>
      </c>
      <c r="BF82" s="88" t="str">
        <f>IFERROR(IF(VLOOKUP(AI82,'Acompanhamento (DMP)'!$B$17:$V$400,20,FALSE)="","",VLOOKUP(AI82,'Acompanhamento (DMP)'!$B$17:$V$400,20,FALSE)),"")</f>
        <v/>
      </c>
      <c r="BG82" s="88" t="str">
        <f>IFERROR(IF(VLOOKUP(AI82,'Acompanhamento (DMP)'!$B$17:$V$400,21,FALSE)="","",VLOOKUP(AI82,'Acompanhamento (DMP)'!$B$17:$V$400,21,FALSE)),"")</f>
        <v/>
      </c>
      <c r="BH82" s="239" t="str">
        <f t="shared" si="1"/>
        <v/>
      </c>
    </row>
    <row r="83" spans="6:60" ht="15.75" customHeight="1" x14ac:dyDescent="0.25">
      <c r="F83" s="2" t="s">
        <v>1956</v>
      </c>
      <c r="G83" s="2" t="s">
        <v>738</v>
      </c>
      <c r="AC83" t="str">
        <v>DTI257</v>
      </c>
      <c r="AD83" s="251">
        <v>10</v>
      </c>
      <c r="AE83" t="s">
        <v>343</v>
      </c>
      <c r="AI83" t="str">
        <f>IF('PCA Licitação, Dispensa e Inex.'!B87="","",'PCA Licitação, Dispensa e Inex.'!B87)</f>
        <v>DTI257</v>
      </c>
      <c r="AJ83" t="str">
        <f>IF('PCA Licitação, Dispensa e Inex.'!C87="","",'PCA Licitação, Dispensa e Inex.'!C87)</f>
        <v>DTI</v>
      </c>
      <c r="AK83" t="str">
        <f>IF('PCA Licitação, Dispensa e Inex.'!D87="","",'PCA Licitação, Dispensa e Inex.'!D87)</f>
        <v>Aquisição de computadores portáteis - laptops/notebooks - para renovação do parque tecnológico do PJSC e atendimento de diversas áreas do TJSC</v>
      </c>
      <c r="AL83" t="str">
        <f>IF('PCA Licitação, Dispensa e Inex.'!H87="","",'PCA Licitação, Dispensa e Inex.'!H87)</f>
        <v>Pregão</v>
      </c>
      <c r="AM83" t="str">
        <f>IF('PCA Licitação, Dispensa e Inex.'!K87="","",'PCA Licitação, Dispensa e Inex.'!K87)</f>
        <v>SIM</v>
      </c>
      <c r="AN83" t="str">
        <f>IF('PCA Licitação, Dispensa e Inex.'!L87="","",'PCA Licitação, Dispensa e Inex.'!L87)</f>
        <v>Sim</v>
      </c>
      <c r="AO83" t="str">
        <f>IF('PCA Licitação, Dispensa e Inex.'!M87="","",'PCA Licitação, Dispensa e Inex.'!M87)</f>
        <v>Sim</v>
      </c>
      <c r="AP83" t="str">
        <f>IF('PCA Licitação, Dispensa e Inex.'!N87="","",'PCA Licitação, Dispensa e Inex.'!N87)</f>
        <v>Alto</v>
      </c>
      <c r="AQ83" s="88">
        <f>IF('PCA Licitação, Dispensa e Inex.'!O87="","",'PCA Licitação, Dispensa e Inex.'!O87)</f>
        <v>45717</v>
      </c>
      <c r="AR83" s="88">
        <f>IF('PCA Licitação, Dispensa e Inex.'!P87="","",'PCA Licitação, Dispensa e Inex.'!P87)</f>
        <v>45777</v>
      </c>
      <c r="AS83" s="88">
        <f>IF('PCA Licitação, Dispensa e Inex.'!Q87="","",'PCA Licitação, Dispensa e Inex.'!Q87)</f>
        <v>45787</v>
      </c>
      <c r="AT83" s="88">
        <f>IF('PCA Licitação, Dispensa e Inex.'!R87="","",'PCA Licitação, Dispensa e Inex.'!R87)</f>
        <v>45943</v>
      </c>
      <c r="AU83" s="88">
        <f>IF('PCA Licitação, Dispensa e Inex.'!S87="","",'PCA Licitação, Dispensa e Inex.'!S87)</f>
        <v>46052</v>
      </c>
      <c r="AV83" s="88" t="str">
        <f>IFERROR(VLOOKUP(AI83,'Acompanhamento (DMP)'!$B$17:$L$400,10,FALSE),"")</f>
        <v>Anna</v>
      </c>
      <c r="AW83" t="str">
        <f>IFERROR(IF(VLOOKUP(AI83,'Acompanhamento (DMP)'!$B$17:$V$400,11,FALSE)="","",VLOOKUP(AI83,'Acompanhamento (DMP)'!$B$17:$V$400,11,FALSE)),"")</f>
        <v/>
      </c>
      <c r="AX83" s="88" t="str">
        <f>IFERROR(VLOOKUP(AI83,'Acompanhamento (DMP)'!$B$17:$V$400,12,FALSE),"")</f>
        <v>Fabiana</v>
      </c>
      <c r="AY83" s="88" t="str">
        <f>IFERROR(IF(VLOOKUP(AI83,'Acompanhamento (DMP)'!$B$17:$V$400,13,FALSE)="","",VLOOKUP(AI83,'Acompanhamento (DMP)'!$B$17:$V$400,13,FALSE)),"")</f>
        <v>024746-19.2025.8.24.0710</v>
      </c>
      <c r="AZ83" t="str">
        <f>IFERROR(IF(VLOOKUP(AI83,'Acompanhamento (DMP)'!$B$17:$V$400,14,FALSE)="","",VLOOKUP(AI83,'Acompanhamento (DMP)'!$B$17:$V$400,14,FALSE)),"")</f>
        <v/>
      </c>
      <c r="BA83" t="str">
        <f>IFERROR(IF(VLOOKUP(AI83,'Acompanhamento (DMP)'!$B$17:$V$400,15,FALSE)="","",VLOOKUP(AI83,'Acompanhamento (DMP)'!$B$17:$V$400,15,FALSE)),"")</f>
        <v/>
      </c>
      <c r="BB83" s="88" t="str">
        <f>IFERROR(IF(VLOOKUP(AI83,'Acompanhamento (DMP)'!$B$17:$V$400,16,FALSE)="","",VLOOKUP(AI83,'Acompanhamento (DMP)'!$B$17:$V$400,16,FALSE)),"")</f>
        <v/>
      </c>
      <c r="BC83" s="88" t="str">
        <f>IFERROR(IF(VLOOKUP(AI83,'Acompanhamento (DMP)'!$B$17:$V$400,17,FALSE)="","",VLOOKUP(AI83,'Acompanhamento (DMP)'!$B$17:$V$400,17,FALSE)),"")</f>
        <v/>
      </c>
      <c r="BD83" s="88" t="str">
        <f>IFERROR(IF(VLOOKUP(AI83,'Acompanhamento (DMP)'!$B$17:$V$400,18,FALSE)="","",VLOOKUP(AI83,'Acompanhamento (DMP)'!$B$17:$V$400,18,FALSE)),"")</f>
        <v/>
      </c>
      <c r="BE83" s="88" t="str">
        <f>IFERROR(IF(VLOOKUP(AI83,'Acompanhamento (DMP)'!$B$17:$V$400,19,FALSE)="","",VLOOKUP(AI83,'Acompanhamento (DMP)'!$B$17:$V$400,19,FALSE)),"")</f>
        <v/>
      </c>
      <c r="BF83" s="88" t="str">
        <f>IFERROR(IF(VLOOKUP(AI83,'Acompanhamento (DMP)'!$B$17:$V$400,20,FALSE)="","",VLOOKUP(AI83,'Acompanhamento (DMP)'!$B$17:$V$400,20,FALSE)),"")</f>
        <v/>
      </c>
      <c r="BG83" s="88" t="str">
        <f>IFERROR(IF(VLOOKUP(AI83,'Acompanhamento (DMP)'!$B$17:$V$400,21,FALSE)="","",VLOOKUP(AI83,'Acompanhamento (DMP)'!$B$17:$V$400,21,FALSE)),"")</f>
        <v/>
      </c>
      <c r="BH83" s="239" t="str">
        <f t="shared" si="1"/>
        <v/>
      </c>
    </row>
    <row r="84" spans="6:60" ht="15.75" customHeight="1" x14ac:dyDescent="0.25">
      <c r="F84" s="2" t="s">
        <v>1957</v>
      </c>
      <c r="G84" s="2" t="s">
        <v>739</v>
      </c>
      <c r="AC84" t="str">
        <v>DTI258</v>
      </c>
      <c r="AD84" s="252">
        <v>11</v>
      </c>
      <c r="AE84" t="s">
        <v>347</v>
      </c>
      <c r="AI84" t="str">
        <f>IF('PCA Licitação, Dispensa e Inex.'!B88="","",'PCA Licitação, Dispensa e Inex.'!B88)</f>
        <v>DTI258</v>
      </c>
      <c r="AJ84" t="str">
        <f>IF('PCA Licitação, Dispensa e Inex.'!C88="","",'PCA Licitação, Dispensa e Inex.'!C88)</f>
        <v>DTI</v>
      </c>
      <c r="AK84" t="str">
        <f>IF('PCA Licitação, Dispensa e Inex.'!D88="","",'PCA Licitação, Dispensa e Inex.'!D88)</f>
        <v>Solução para digitalização de documentos históricos  para a Diretoria de Gestão Documental e Memória do TJSC</v>
      </c>
      <c r="AL84" t="str">
        <f>IF('PCA Licitação, Dispensa e Inex.'!H88="","",'PCA Licitação, Dispensa e Inex.'!H88)</f>
        <v>Inexigibilidade</v>
      </c>
      <c r="AM84" t="str">
        <f>IF('PCA Licitação, Dispensa e Inex.'!K88="","",'PCA Licitação, Dispensa e Inex.'!K88)</f>
        <v>NÃO</v>
      </c>
      <c r="AN84" t="str">
        <f>IF('PCA Licitação, Dispensa e Inex.'!L88="","",'PCA Licitação, Dispensa e Inex.'!L88)</f>
        <v>Não</v>
      </c>
      <c r="AO84" t="str">
        <f>IF('PCA Licitação, Dispensa e Inex.'!M88="","",'PCA Licitação, Dispensa e Inex.'!M88)</f>
        <v>Sim</v>
      </c>
      <c r="AP84" t="str">
        <f>IF('PCA Licitação, Dispensa e Inex.'!N88="","",'PCA Licitação, Dispensa e Inex.'!N88)</f>
        <v>Médio</v>
      </c>
      <c r="AQ84" s="88">
        <f>IF('PCA Licitação, Dispensa e Inex.'!O88="","",'PCA Licitação, Dispensa e Inex.'!O88)</f>
        <v>46083</v>
      </c>
      <c r="AR84" s="88">
        <f>IF('PCA Licitação, Dispensa e Inex.'!P88="","",'PCA Licitação, Dispensa e Inex.'!P88)</f>
        <v>46146</v>
      </c>
      <c r="AS84" s="88">
        <f>IF('PCA Licitação, Dispensa e Inex.'!Q88="","",'PCA Licitação, Dispensa e Inex.'!Q88)</f>
        <v>46147</v>
      </c>
      <c r="AT84" s="88">
        <f>IF('PCA Licitação, Dispensa e Inex.'!R88="","",'PCA Licitação, Dispensa e Inex.'!R88)</f>
        <v>46213</v>
      </c>
      <c r="AU84" s="88">
        <f>IF('PCA Licitação, Dispensa e Inex.'!S88="","",'PCA Licitação, Dispensa e Inex.'!S88)</f>
        <v>46311</v>
      </c>
      <c r="AV84" s="88" t="str">
        <f>IFERROR(VLOOKUP(AI84,'Acompanhamento (DMP)'!$B$17:$L$400,10,FALSE),"")</f>
        <v>Eliel</v>
      </c>
      <c r="AW84" t="str">
        <f>IFERROR(IF(VLOOKUP(AI84,'Acompanhamento (DMP)'!$B$17:$V$400,11,FALSE)="","",VLOOKUP(AI84,'Acompanhamento (DMP)'!$B$17:$V$400,11,FALSE)),"")</f>
        <v/>
      </c>
      <c r="AX84" s="88" t="str">
        <f>IFERROR(VLOOKUP(AI84,'Acompanhamento (DMP)'!$B$17:$V$400,12,FALSE),"")</f>
        <v>Não se aplica</v>
      </c>
      <c r="AY84" s="88" t="str">
        <f>IFERROR(IF(VLOOKUP(AI84,'Acompanhamento (DMP)'!$B$17:$V$400,13,FALSE)="","",VLOOKUP(AI84,'Acompanhamento (DMP)'!$B$17:$V$400,13,FALSE)),"")</f>
        <v/>
      </c>
      <c r="AZ84" t="str">
        <f>IFERROR(IF(VLOOKUP(AI84,'Acompanhamento (DMP)'!$B$17:$V$400,14,FALSE)="","",VLOOKUP(AI84,'Acompanhamento (DMP)'!$B$17:$V$400,14,FALSE)),"")</f>
        <v/>
      </c>
      <c r="BA84" t="str">
        <f>IFERROR(IF(VLOOKUP(AI84,'Acompanhamento (DMP)'!$B$17:$V$400,15,FALSE)="","",VLOOKUP(AI84,'Acompanhamento (DMP)'!$B$17:$V$400,15,FALSE)),"")</f>
        <v/>
      </c>
      <c r="BB84" s="88" t="str">
        <f>IFERROR(IF(VLOOKUP(AI84,'Acompanhamento (DMP)'!$B$17:$V$400,16,FALSE)="","",VLOOKUP(AI84,'Acompanhamento (DMP)'!$B$17:$V$400,16,FALSE)),"")</f>
        <v/>
      </c>
      <c r="BC84" s="88" t="str">
        <f>IFERROR(IF(VLOOKUP(AI84,'Acompanhamento (DMP)'!$B$17:$V$400,17,FALSE)="","",VLOOKUP(AI84,'Acompanhamento (DMP)'!$B$17:$V$400,17,FALSE)),"")</f>
        <v/>
      </c>
      <c r="BD84" s="88" t="str">
        <f>IFERROR(IF(VLOOKUP(AI84,'Acompanhamento (DMP)'!$B$17:$V$400,18,FALSE)="","",VLOOKUP(AI84,'Acompanhamento (DMP)'!$B$17:$V$400,18,FALSE)),"")</f>
        <v/>
      </c>
      <c r="BE84" s="88" t="str">
        <f>IFERROR(IF(VLOOKUP(AI84,'Acompanhamento (DMP)'!$B$17:$V$400,19,FALSE)="","",VLOOKUP(AI84,'Acompanhamento (DMP)'!$B$17:$V$400,19,FALSE)),"")</f>
        <v/>
      </c>
      <c r="BF84" s="88" t="str">
        <f>IFERROR(IF(VLOOKUP(AI84,'Acompanhamento (DMP)'!$B$17:$V$400,20,FALSE)="","",VLOOKUP(AI84,'Acompanhamento (DMP)'!$B$17:$V$400,20,FALSE)),"")</f>
        <v/>
      </c>
      <c r="BG84" s="88" t="str">
        <f>IFERROR(IF(VLOOKUP(AI84,'Acompanhamento (DMP)'!$B$17:$V$400,21,FALSE)="","",VLOOKUP(AI84,'Acompanhamento (DMP)'!$B$17:$V$400,21,FALSE)),"")</f>
        <v/>
      </c>
      <c r="BH84" s="239" t="str">
        <f t="shared" si="1"/>
        <v/>
      </c>
    </row>
    <row r="85" spans="6:60" ht="15.75" customHeight="1" x14ac:dyDescent="0.25">
      <c r="F85" s="2" t="s">
        <v>1958</v>
      </c>
      <c r="G85" s="2" t="s">
        <v>740</v>
      </c>
      <c r="AC85" t="str">
        <v>DTI260</v>
      </c>
      <c r="AD85" s="251">
        <v>12</v>
      </c>
      <c r="AE85" t="s">
        <v>350</v>
      </c>
      <c r="AI85" t="str">
        <f>IF('PCA Licitação, Dispensa e Inex.'!B89="","",'PCA Licitação, Dispensa e Inex.'!B89)</f>
        <v>DTI260</v>
      </c>
      <c r="AJ85" t="str">
        <f>IF('PCA Licitação, Dispensa e Inex.'!C89="","",'PCA Licitação, Dispensa e Inex.'!C89)</f>
        <v>DTI</v>
      </c>
      <c r="AK85" t="str">
        <f>IF('PCA Licitação, Dispensa e Inex.'!D89="","",'PCA Licitação, Dispensa e Inex.'!D89)</f>
        <v>Serviços de atualização, manutenção e suporte do Sistema Pergamum relativo aos módulos de biblioteca, museu e arquivo.</v>
      </c>
      <c r="AL85" t="str">
        <f>IF('PCA Licitação, Dispensa e Inex.'!H89="","",'PCA Licitação, Dispensa e Inex.'!H89)</f>
        <v>Inexigibilidade</v>
      </c>
      <c r="AM85" t="str">
        <f>IF('PCA Licitação, Dispensa e Inex.'!K89="","",'PCA Licitação, Dispensa e Inex.'!K89)</f>
        <v>NÃO</v>
      </c>
      <c r="AN85" t="str">
        <f>IF('PCA Licitação, Dispensa e Inex.'!L89="","",'PCA Licitação, Dispensa e Inex.'!L89)</f>
        <v>Não</v>
      </c>
      <c r="AO85" t="str">
        <f>IF('PCA Licitação, Dispensa e Inex.'!M89="","",'PCA Licitação, Dispensa e Inex.'!M89)</f>
        <v>Sim</v>
      </c>
      <c r="AP85" t="str">
        <f>IF('PCA Licitação, Dispensa e Inex.'!N89="","",'PCA Licitação, Dispensa e Inex.'!N89)</f>
        <v>Alto</v>
      </c>
      <c r="AQ85" s="88">
        <f>IF('PCA Licitação, Dispensa e Inex.'!O89="","",'PCA Licitação, Dispensa e Inex.'!O89)</f>
        <v>45779</v>
      </c>
      <c r="AR85" s="88">
        <f>IF('PCA Licitação, Dispensa e Inex.'!P89="","",'PCA Licitação, Dispensa e Inex.'!P89)</f>
        <v>45839</v>
      </c>
      <c r="AS85" s="88">
        <f>IF('PCA Licitação, Dispensa e Inex.'!Q89="","",'PCA Licitação, Dispensa e Inex.'!Q89)</f>
        <v>45840</v>
      </c>
      <c r="AT85" s="88">
        <f>IF('PCA Licitação, Dispensa e Inex.'!R89="","",'PCA Licitação, Dispensa e Inex.'!R89)</f>
        <v>45931</v>
      </c>
      <c r="AU85" s="88">
        <f>IF('PCA Licitação, Dispensa e Inex.'!S89="","",'PCA Licitação, Dispensa e Inex.'!S89)</f>
        <v>46042</v>
      </c>
      <c r="AV85" s="88" t="str">
        <f>IFERROR(VLOOKUP(AI85,'Acompanhamento (DMP)'!$B$17:$L$400,10,FALSE),"")</f>
        <v>Rogério Bernardi</v>
      </c>
      <c r="AW85" t="str">
        <f>IFERROR(IF(VLOOKUP(AI85,'Acompanhamento (DMP)'!$B$17:$V$400,11,FALSE)="","",VLOOKUP(AI85,'Acompanhamento (DMP)'!$B$17:$V$400,11,FALSE)),"")</f>
        <v/>
      </c>
      <c r="AX85" s="88" t="str">
        <f>IFERROR(VLOOKUP(AI85,'Acompanhamento (DMP)'!$B$17:$V$400,12,FALSE),"")</f>
        <v>Não se aplica</v>
      </c>
      <c r="AY85" s="88" t="str">
        <f>IFERROR(IF(VLOOKUP(AI85,'Acompanhamento (DMP)'!$B$17:$V$400,13,FALSE)="","",VLOOKUP(AI85,'Acompanhamento (DMP)'!$B$17:$V$400,13,FALSE)),"")</f>
        <v>0039076-21.2025.8.24.0710</v>
      </c>
      <c r="AZ85" t="str">
        <f>IFERROR(IF(VLOOKUP(AI85,'Acompanhamento (DMP)'!$B$17:$V$400,14,FALSE)="","",VLOOKUP(AI85,'Acompanhamento (DMP)'!$B$17:$V$400,14,FALSE)),"")</f>
        <v/>
      </c>
      <c r="BA85" t="str">
        <f>IFERROR(IF(VLOOKUP(AI85,'Acompanhamento (DMP)'!$B$17:$V$400,15,FALSE)="","",VLOOKUP(AI85,'Acompanhamento (DMP)'!$B$17:$V$400,15,FALSE)),"")</f>
        <v/>
      </c>
      <c r="BB85" s="88" t="str">
        <f>IFERROR(IF(VLOOKUP(AI85,'Acompanhamento (DMP)'!$B$17:$V$400,16,FALSE)="","",VLOOKUP(AI85,'Acompanhamento (DMP)'!$B$17:$V$400,16,FALSE)),"")</f>
        <v/>
      </c>
      <c r="BC85" s="88" t="str">
        <f>IFERROR(IF(VLOOKUP(AI85,'Acompanhamento (DMP)'!$B$17:$V$400,17,FALSE)="","",VLOOKUP(AI85,'Acompanhamento (DMP)'!$B$17:$V$400,17,FALSE)),"")</f>
        <v/>
      </c>
      <c r="BD85" s="88" t="str">
        <f>IFERROR(IF(VLOOKUP(AI85,'Acompanhamento (DMP)'!$B$17:$V$400,18,FALSE)="","",VLOOKUP(AI85,'Acompanhamento (DMP)'!$B$17:$V$400,18,FALSE)),"")</f>
        <v/>
      </c>
      <c r="BE85" s="88" t="str">
        <f>IFERROR(IF(VLOOKUP(AI85,'Acompanhamento (DMP)'!$B$17:$V$400,19,FALSE)="","",VLOOKUP(AI85,'Acompanhamento (DMP)'!$B$17:$V$400,19,FALSE)),"")</f>
        <v/>
      </c>
      <c r="BF85" s="88" t="str">
        <f>IFERROR(IF(VLOOKUP(AI85,'Acompanhamento (DMP)'!$B$17:$V$400,20,FALSE)="","",VLOOKUP(AI85,'Acompanhamento (DMP)'!$B$17:$V$400,20,FALSE)),"")</f>
        <v/>
      </c>
      <c r="BG85" s="88" t="str">
        <f>IFERROR(IF(VLOOKUP(AI85,'Acompanhamento (DMP)'!$B$17:$V$400,21,FALSE)="","",VLOOKUP(AI85,'Acompanhamento (DMP)'!$B$17:$V$400,21,FALSE)),"")</f>
        <v/>
      </c>
      <c r="BH85" s="239" t="str">
        <f t="shared" si="1"/>
        <v/>
      </c>
    </row>
    <row r="86" spans="6:60" ht="15.75" customHeight="1" x14ac:dyDescent="0.25">
      <c r="F86" s="2" t="s">
        <v>1959</v>
      </c>
      <c r="G86" s="2" t="s">
        <v>840</v>
      </c>
      <c r="AC86" t="str">
        <v>DTI261</v>
      </c>
      <c r="AD86" s="252">
        <v>13</v>
      </c>
      <c r="AE86" t="s">
        <v>356</v>
      </c>
      <c r="AI86" t="str">
        <f>IF('PCA Licitação, Dispensa e Inex.'!B90="","",'PCA Licitação, Dispensa e Inex.'!B90)</f>
        <v>DTI261</v>
      </c>
      <c r="AJ86" t="str">
        <f>IF('PCA Licitação, Dispensa e Inex.'!C90="","",'PCA Licitação, Dispensa e Inex.'!C90)</f>
        <v>DTI</v>
      </c>
      <c r="AK86" t="str">
        <f>IF('PCA Licitação, Dispensa e Inex.'!D90="","",'PCA Licitação, Dispensa e Inex.'!D90)</f>
        <v>Contratação de solução de suporte exclusivo Microsoft</v>
      </c>
      <c r="AL86" t="str">
        <f>IF('PCA Licitação, Dispensa e Inex.'!H90="","",'PCA Licitação, Dispensa e Inex.'!H90)</f>
        <v>Inexigibilidade</v>
      </c>
      <c r="AM86" t="str">
        <f>IF('PCA Licitação, Dispensa e Inex.'!K90="","",'PCA Licitação, Dispensa e Inex.'!K90)</f>
        <v>SIM</v>
      </c>
      <c r="AN86" t="str">
        <f>IF('PCA Licitação, Dispensa e Inex.'!L90="","",'PCA Licitação, Dispensa e Inex.'!L90)</f>
        <v>Não</v>
      </c>
      <c r="AO86" t="str">
        <f>IF('PCA Licitação, Dispensa e Inex.'!M90="","",'PCA Licitação, Dispensa e Inex.'!M90)</f>
        <v>Sim</v>
      </c>
      <c r="AP86" t="str">
        <f>IF('PCA Licitação, Dispensa e Inex.'!N90="","",'PCA Licitação, Dispensa e Inex.'!N90)</f>
        <v>Médio</v>
      </c>
      <c r="AQ86" s="88">
        <f>IF('PCA Licitação, Dispensa e Inex.'!O90="","",'PCA Licitação, Dispensa e Inex.'!O90)</f>
        <v>46034</v>
      </c>
      <c r="AR86" s="88">
        <f>IF('PCA Licitação, Dispensa e Inex.'!P90="","",'PCA Licitação, Dispensa e Inex.'!P90)</f>
        <v>46080</v>
      </c>
      <c r="AS86" s="88">
        <f>IF('PCA Licitação, Dispensa e Inex.'!Q90="","",'PCA Licitação, Dispensa e Inex.'!Q90)</f>
        <v>46083</v>
      </c>
      <c r="AT86" s="88">
        <f>IF('PCA Licitação, Dispensa e Inex.'!R90="","",'PCA Licitação, Dispensa e Inex.'!R90)</f>
        <v>46142</v>
      </c>
      <c r="AU86" s="88">
        <f>IF('PCA Licitação, Dispensa e Inex.'!S90="","",'PCA Licitação, Dispensa e Inex.'!S90)</f>
        <v>46203</v>
      </c>
      <c r="AV86" s="88" t="str">
        <f>IFERROR(VLOOKUP(AI86,'Acompanhamento (DMP)'!$B$17:$L$400,10,FALSE),"")</f>
        <v>Vanessa Hasckel</v>
      </c>
      <c r="AW86" t="str">
        <f>IFERROR(IF(VLOOKUP(AI86,'Acompanhamento (DMP)'!$B$17:$V$400,11,FALSE)="","",VLOOKUP(AI86,'Acompanhamento (DMP)'!$B$17:$V$400,11,FALSE)),"")</f>
        <v/>
      </c>
      <c r="AX86" s="88" t="str">
        <f>IFERROR(VLOOKUP(AI86,'Acompanhamento (DMP)'!$B$17:$V$400,12,FALSE),"")</f>
        <v>Mariana Abreu</v>
      </c>
      <c r="AY86" s="88" t="str">
        <f>IFERROR(IF(VLOOKUP(AI86,'Acompanhamento (DMP)'!$B$17:$V$400,13,FALSE)="","",VLOOKUP(AI86,'Acompanhamento (DMP)'!$B$17:$V$400,13,FALSE)),"")</f>
        <v/>
      </c>
      <c r="AZ86" t="str">
        <f>IFERROR(IF(VLOOKUP(AI86,'Acompanhamento (DMP)'!$B$17:$V$400,14,FALSE)="","",VLOOKUP(AI86,'Acompanhamento (DMP)'!$B$17:$V$400,14,FALSE)),"")</f>
        <v/>
      </c>
      <c r="BA86" t="str">
        <f>IFERROR(IF(VLOOKUP(AI86,'Acompanhamento (DMP)'!$B$17:$V$400,15,FALSE)="","",VLOOKUP(AI86,'Acompanhamento (DMP)'!$B$17:$V$400,15,FALSE)),"")</f>
        <v/>
      </c>
      <c r="BB86" s="88" t="str">
        <f>IFERROR(IF(VLOOKUP(AI86,'Acompanhamento (DMP)'!$B$17:$V$400,16,FALSE)="","",VLOOKUP(AI86,'Acompanhamento (DMP)'!$B$17:$V$400,16,FALSE)),"")</f>
        <v/>
      </c>
      <c r="BC86" s="88" t="str">
        <f>IFERROR(IF(VLOOKUP(AI86,'Acompanhamento (DMP)'!$B$17:$V$400,17,FALSE)="","",VLOOKUP(AI86,'Acompanhamento (DMP)'!$B$17:$V$400,17,FALSE)),"")</f>
        <v/>
      </c>
      <c r="BD86" s="88" t="str">
        <f>IFERROR(IF(VLOOKUP(AI86,'Acompanhamento (DMP)'!$B$17:$V$400,18,FALSE)="","",VLOOKUP(AI86,'Acompanhamento (DMP)'!$B$17:$V$400,18,FALSE)),"")</f>
        <v/>
      </c>
      <c r="BE86" s="88" t="str">
        <f>IFERROR(IF(VLOOKUP(AI86,'Acompanhamento (DMP)'!$B$17:$V$400,19,FALSE)="","",VLOOKUP(AI86,'Acompanhamento (DMP)'!$B$17:$V$400,19,FALSE)),"")</f>
        <v/>
      </c>
      <c r="BF86" s="88" t="str">
        <f>IFERROR(IF(VLOOKUP(AI86,'Acompanhamento (DMP)'!$B$17:$V$400,20,FALSE)="","",VLOOKUP(AI86,'Acompanhamento (DMP)'!$B$17:$V$400,20,FALSE)),"")</f>
        <v/>
      </c>
      <c r="BG86" s="88" t="str">
        <f>IFERROR(IF(VLOOKUP(AI86,'Acompanhamento (DMP)'!$B$17:$V$400,21,FALSE)="","",VLOOKUP(AI86,'Acompanhamento (DMP)'!$B$17:$V$400,21,FALSE)),"")</f>
        <v/>
      </c>
      <c r="BH86" s="239" t="str">
        <f t="shared" si="1"/>
        <v/>
      </c>
    </row>
    <row r="87" spans="6:60" ht="15.75" customHeight="1" x14ac:dyDescent="0.25">
      <c r="F87" s="2" t="s">
        <v>1960</v>
      </c>
      <c r="G87" s="2" t="s">
        <v>896</v>
      </c>
      <c r="AC87" t="str">
        <v>DTI263</v>
      </c>
      <c r="AD87" s="251">
        <v>14</v>
      </c>
      <c r="AE87" t="s">
        <v>360</v>
      </c>
      <c r="AI87" t="str">
        <f>IF('PCA Licitação, Dispensa e Inex.'!B91="","",'PCA Licitação, Dispensa e Inex.'!B91)</f>
        <v>DTI263</v>
      </c>
      <c r="AJ87" t="str">
        <f>IF('PCA Licitação, Dispensa e Inex.'!C91="","",'PCA Licitação, Dispensa e Inex.'!C91)</f>
        <v>DTI</v>
      </c>
      <c r="AK87" t="str">
        <f>IF('PCA Licitação, Dispensa e Inex.'!D91="","",'PCA Licitação, Dispensa e Inex.'!D91)</f>
        <v>Aquisição de licenças do software Adobe Creative Cloud, Adobe Acrobat, Adobe Stock e Articulate 360</v>
      </c>
      <c r="AL87" t="str">
        <f>IF('PCA Licitação, Dispensa e Inex.'!H91="","",'PCA Licitação, Dispensa e Inex.'!H91)</f>
        <v>Pregão</v>
      </c>
      <c r="AM87" t="str">
        <f>IF('PCA Licitação, Dispensa e Inex.'!K91="","",'PCA Licitação, Dispensa e Inex.'!K91)</f>
        <v>NÃO</v>
      </c>
      <c r="AN87" t="str">
        <f>IF('PCA Licitação, Dispensa e Inex.'!L91="","",'PCA Licitação, Dispensa e Inex.'!L91)</f>
        <v>Sim</v>
      </c>
      <c r="AO87" t="str">
        <f>IF('PCA Licitação, Dispensa e Inex.'!M91="","",'PCA Licitação, Dispensa e Inex.'!M91)</f>
        <v>Sim</v>
      </c>
      <c r="AP87" t="str">
        <f>IF('PCA Licitação, Dispensa e Inex.'!N91="","",'PCA Licitação, Dispensa e Inex.'!N91)</f>
        <v>Alto</v>
      </c>
      <c r="AQ87" s="88">
        <f>IF('PCA Licitação, Dispensa e Inex.'!O91="","",'PCA Licitação, Dispensa e Inex.'!O91)</f>
        <v>46029</v>
      </c>
      <c r="AR87" s="88">
        <f>IF('PCA Licitação, Dispensa e Inex.'!P91="","",'PCA Licitação, Dispensa e Inex.'!P91)</f>
        <v>46062</v>
      </c>
      <c r="AS87" s="88">
        <f>IF('PCA Licitação, Dispensa e Inex.'!Q91="","",'PCA Licitação, Dispensa e Inex.'!Q91)</f>
        <v>46063</v>
      </c>
      <c r="AT87" s="88">
        <f>IF('PCA Licitação, Dispensa e Inex.'!R91="","",'PCA Licitação, Dispensa e Inex.'!R91)</f>
        <v>46080</v>
      </c>
      <c r="AU87" s="88">
        <f>IF('PCA Licitação, Dispensa e Inex.'!S91="","",'PCA Licitação, Dispensa e Inex.'!S91)</f>
        <v>46172</v>
      </c>
      <c r="AV87" s="88" t="str">
        <f>IFERROR(VLOOKUP(AI87,'Acompanhamento (DMP)'!$B$17:$L$400,10,FALSE),"")</f>
        <v>Anna</v>
      </c>
      <c r="AW87" t="str">
        <f>IFERROR(IF(VLOOKUP(AI87,'Acompanhamento (DMP)'!$B$17:$V$400,11,FALSE)="","",VLOOKUP(AI87,'Acompanhamento (DMP)'!$B$17:$V$400,11,FALSE)),"")</f>
        <v/>
      </c>
      <c r="AX87" s="88" t="str">
        <f>IFERROR(VLOOKUP(AI87,'Acompanhamento (DMP)'!$B$17:$V$400,12,FALSE),"")</f>
        <v>Não se aplica</v>
      </c>
      <c r="AY87" s="88" t="str">
        <f>IFERROR(IF(VLOOKUP(AI87,'Acompanhamento (DMP)'!$B$17:$V$400,13,FALSE)="","",VLOOKUP(AI87,'Acompanhamento (DMP)'!$B$17:$V$400,13,FALSE)),"")</f>
        <v/>
      </c>
      <c r="AZ87" t="str">
        <f>IFERROR(IF(VLOOKUP(AI87,'Acompanhamento (DMP)'!$B$17:$V$400,14,FALSE)="","",VLOOKUP(AI87,'Acompanhamento (DMP)'!$B$17:$V$400,14,FALSE)),"")</f>
        <v/>
      </c>
      <c r="BA87" t="str">
        <f>IFERROR(IF(VLOOKUP(AI87,'Acompanhamento (DMP)'!$B$17:$V$400,15,FALSE)="","",VLOOKUP(AI87,'Acompanhamento (DMP)'!$B$17:$V$400,15,FALSE)),"")</f>
        <v/>
      </c>
      <c r="BB87" s="88" t="str">
        <f>IFERROR(IF(VLOOKUP(AI87,'Acompanhamento (DMP)'!$B$17:$V$400,16,FALSE)="","",VLOOKUP(AI87,'Acompanhamento (DMP)'!$B$17:$V$400,16,FALSE)),"")</f>
        <v/>
      </c>
      <c r="BC87" s="88" t="str">
        <f>IFERROR(IF(VLOOKUP(AI87,'Acompanhamento (DMP)'!$B$17:$V$400,17,FALSE)="","",VLOOKUP(AI87,'Acompanhamento (DMP)'!$B$17:$V$400,17,FALSE)),"")</f>
        <v/>
      </c>
      <c r="BD87" s="88" t="str">
        <f>IFERROR(IF(VLOOKUP(AI87,'Acompanhamento (DMP)'!$B$17:$V$400,18,FALSE)="","",VLOOKUP(AI87,'Acompanhamento (DMP)'!$B$17:$V$400,18,FALSE)),"")</f>
        <v/>
      </c>
      <c r="BE87" s="88" t="str">
        <f>IFERROR(IF(VLOOKUP(AI87,'Acompanhamento (DMP)'!$B$17:$V$400,19,FALSE)="","",VLOOKUP(AI87,'Acompanhamento (DMP)'!$B$17:$V$400,19,FALSE)),"")</f>
        <v/>
      </c>
      <c r="BF87" s="88" t="str">
        <f>IFERROR(IF(VLOOKUP(AI87,'Acompanhamento (DMP)'!$B$17:$V$400,20,FALSE)="","",VLOOKUP(AI87,'Acompanhamento (DMP)'!$B$17:$V$400,20,FALSE)),"")</f>
        <v/>
      </c>
      <c r="BG87" s="88" t="str">
        <f>IFERROR(IF(VLOOKUP(AI87,'Acompanhamento (DMP)'!$B$17:$V$400,21,FALSE)="","",VLOOKUP(AI87,'Acompanhamento (DMP)'!$B$17:$V$400,21,FALSE)),"")</f>
        <v/>
      </c>
      <c r="BH87" s="239" t="str">
        <f t="shared" si="1"/>
        <v/>
      </c>
    </row>
    <row r="88" spans="6:60" ht="15.75" customHeight="1" x14ac:dyDescent="0.25">
      <c r="F88" s="2" t="s">
        <v>1961</v>
      </c>
      <c r="G88" s="2" t="s">
        <v>842</v>
      </c>
      <c r="AC88" t="str">
        <v>DTI266</v>
      </c>
      <c r="AD88" s="249">
        <v>15</v>
      </c>
      <c r="AE88" t="s">
        <v>363</v>
      </c>
      <c r="AI88" t="str">
        <f>IF('PCA Licitação, Dispensa e Inex.'!B92="","",'PCA Licitação, Dispensa e Inex.'!B92)</f>
        <v>DTI266</v>
      </c>
      <c r="AJ88" t="str">
        <f>IF('PCA Licitação, Dispensa e Inex.'!C92="","",'PCA Licitação, Dispensa e Inex.'!C92)</f>
        <v>DTI</v>
      </c>
      <c r="AK88" t="str">
        <f>IF('PCA Licitação, Dispensa e Inex.'!D92="","",'PCA Licitação, Dispensa e Inex.'!D92)</f>
        <v>Contratação de solução PAM - Privileged Access Management para melhoria na gestão de credenciais de acesso (acesso privilegiado)</v>
      </c>
      <c r="AL88" t="str">
        <f>IF('PCA Licitação, Dispensa e Inex.'!H92="","",'PCA Licitação, Dispensa e Inex.'!H92)</f>
        <v>Pregão</v>
      </c>
      <c r="AM88" t="str">
        <f>IF('PCA Licitação, Dispensa e Inex.'!K92="","",'PCA Licitação, Dispensa e Inex.'!K92)</f>
        <v>SIM</v>
      </c>
      <c r="AN88" t="str">
        <f>IF('PCA Licitação, Dispensa e Inex.'!L92="","",'PCA Licitação, Dispensa e Inex.'!L92)</f>
        <v>Não</v>
      </c>
      <c r="AO88" t="str">
        <f>IF('PCA Licitação, Dispensa e Inex.'!M92="","",'PCA Licitação, Dispensa e Inex.'!M92)</f>
        <v>Sim</v>
      </c>
      <c r="AP88" t="str">
        <f>IF('PCA Licitação, Dispensa e Inex.'!N92="","",'PCA Licitação, Dispensa e Inex.'!N92)</f>
        <v>Médio</v>
      </c>
      <c r="AQ88" s="88">
        <f>IF('PCA Licitação, Dispensa e Inex.'!O92="","",'PCA Licitação, Dispensa e Inex.'!O92)</f>
        <v>46174</v>
      </c>
      <c r="AR88" s="88">
        <f>IF('PCA Licitação, Dispensa e Inex.'!P92="","",'PCA Licitação, Dispensa e Inex.'!P92)</f>
        <v>46204</v>
      </c>
      <c r="AS88" s="88">
        <f>IF('PCA Licitação, Dispensa e Inex.'!Q92="","",'PCA Licitação, Dispensa e Inex.'!Q92)</f>
        <v>46205</v>
      </c>
      <c r="AT88" s="88">
        <f>IF('PCA Licitação, Dispensa e Inex.'!R92="","",'PCA Licitação, Dispensa e Inex.'!R92)</f>
        <v>46283</v>
      </c>
      <c r="AU88" s="88">
        <f>IF('PCA Licitação, Dispensa e Inex.'!S92="","",'PCA Licitação, Dispensa e Inex.'!S92)</f>
        <v>46375</v>
      </c>
      <c r="AV88" s="88" t="str">
        <f>IFERROR(VLOOKUP(AI88,'Acompanhamento (DMP)'!$B$17:$L$400,10,FALSE),"")</f>
        <v>Fabiana</v>
      </c>
      <c r="AW88" t="str">
        <f>IFERROR(IF(VLOOKUP(AI88,'Acompanhamento (DMP)'!$B$17:$V$400,11,FALSE)="","",VLOOKUP(AI88,'Acompanhamento (DMP)'!$B$17:$V$400,11,FALSE)),"")</f>
        <v/>
      </c>
      <c r="AX88" s="88" t="str">
        <f>IFERROR(VLOOKUP(AI88,'Acompanhamento (DMP)'!$B$17:$V$400,12,FALSE),"")</f>
        <v>Vanessa Borges</v>
      </c>
      <c r="AY88" s="88" t="str">
        <f>IFERROR(IF(VLOOKUP(AI88,'Acompanhamento (DMP)'!$B$17:$V$400,13,FALSE)="","",VLOOKUP(AI88,'Acompanhamento (DMP)'!$B$17:$V$400,13,FALSE)),"")</f>
        <v/>
      </c>
      <c r="AZ88" t="str">
        <f>IFERROR(IF(VLOOKUP(AI88,'Acompanhamento (DMP)'!$B$17:$V$400,14,FALSE)="","",VLOOKUP(AI88,'Acompanhamento (DMP)'!$B$17:$V$400,14,FALSE)),"")</f>
        <v/>
      </c>
      <c r="BA88" t="str">
        <f>IFERROR(IF(VLOOKUP(AI88,'Acompanhamento (DMP)'!$B$17:$V$400,15,FALSE)="","",VLOOKUP(AI88,'Acompanhamento (DMP)'!$B$17:$V$400,15,FALSE)),"")</f>
        <v/>
      </c>
      <c r="BB88" s="88" t="str">
        <f>IFERROR(IF(VLOOKUP(AI88,'Acompanhamento (DMP)'!$B$17:$V$400,16,FALSE)="","",VLOOKUP(AI88,'Acompanhamento (DMP)'!$B$17:$V$400,16,FALSE)),"")</f>
        <v/>
      </c>
      <c r="BC88" s="88" t="str">
        <f>IFERROR(IF(VLOOKUP(AI88,'Acompanhamento (DMP)'!$B$17:$V$400,17,FALSE)="","",VLOOKUP(AI88,'Acompanhamento (DMP)'!$B$17:$V$400,17,FALSE)),"")</f>
        <v/>
      </c>
      <c r="BD88" s="88" t="str">
        <f>IFERROR(IF(VLOOKUP(AI88,'Acompanhamento (DMP)'!$B$17:$V$400,18,FALSE)="","",VLOOKUP(AI88,'Acompanhamento (DMP)'!$B$17:$V$400,18,FALSE)),"")</f>
        <v/>
      </c>
      <c r="BE88" s="88" t="str">
        <f>IFERROR(IF(VLOOKUP(AI88,'Acompanhamento (DMP)'!$B$17:$V$400,19,FALSE)="","",VLOOKUP(AI88,'Acompanhamento (DMP)'!$B$17:$V$400,19,FALSE)),"")</f>
        <v/>
      </c>
      <c r="BF88" s="88" t="str">
        <f>IFERROR(IF(VLOOKUP(AI88,'Acompanhamento (DMP)'!$B$17:$V$400,20,FALSE)="","",VLOOKUP(AI88,'Acompanhamento (DMP)'!$B$17:$V$400,20,FALSE)),"")</f>
        <v/>
      </c>
      <c r="BG88" s="88" t="str">
        <f>IFERROR(IF(VLOOKUP(AI88,'Acompanhamento (DMP)'!$B$17:$V$400,21,FALSE)="","",VLOOKUP(AI88,'Acompanhamento (DMP)'!$B$17:$V$400,21,FALSE)),"")</f>
        <v/>
      </c>
      <c r="BH88" s="239" t="str">
        <f t="shared" si="1"/>
        <v/>
      </c>
    </row>
    <row r="89" spans="6:60" ht="15.75" customHeight="1" x14ac:dyDescent="0.25">
      <c r="F89" s="2" t="s">
        <v>1962</v>
      </c>
      <c r="G89" s="2" t="s">
        <v>741</v>
      </c>
      <c r="AC89" t="str">
        <v>DTI267</v>
      </c>
      <c r="AD89" s="250">
        <v>16</v>
      </c>
      <c r="AE89" t="s">
        <v>367</v>
      </c>
      <c r="AI89" t="str">
        <f>IF('PCA Licitação, Dispensa e Inex.'!B93="","",'PCA Licitação, Dispensa e Inex.'!B93)</f>
        <v>DTI267</v>
      </c>
      <c r="AJ89" t="str">
        <f>IF('PCA Licitação, Dispensa e Inex.'!C93="","",'PCA Licitação, Dispensa e Inex.'!C93)</f>
        <v>DTI</v>
      </c>
      <c r="AK89" t="str">
        <f>IF('PCA Licitação, Dispensa e Inex.'!D93="","",'PCA Licitação, Dispensa e Inex.'!D93)</f>
        <v>Contratação de serviço de gerência da infraestrutura de rede (NOC) que compõe a rede SD-WAN do PJSC, com atividades de monitoramento, configuração e suporte ao atendimento de incidentes dos usuários e de serviços/aplicações suportados pela infraestrutura SD-WAN</v>
      </c>
      <c r="AL89" t="str">
        <f>IF('PCA Licitação, Dispensa e Inex.'!H93="","",'PCA Licitação, Dispensa e Inex.'!H93)</f>
        <v>Pregão</v>
      </c>
      <c r="AM89" t="str">
        <f>IF('PCA Licitação, Dispensa e Inex.'!K93="","",'PCA Licitação, Dispensa e Inex.'!K93)</f>
        <v>SIM</v>
      </c>
      <c r="AN89" t="str">
        <f>IF('PCA Licitação, Dispensa e Inex.'!L93="","",'PCA Licitação, Dispensa e Inex.'!L93)</f>
        <v>Não</v>
      </c>
      <c r="AO89" t="str">
        <f>IF('PCA Licitação, Dispensa e Inex.'!M93="","",'PCA Licitação, Dispensa e Inex.'!M93)</f>
        <v>Sim</v>
      </c>
      <c r="AP89" t="str">
        <f>IF('PCA Licitação, Dispensa e Inex.'!N93="","",'PCA Licitação, Dispensa e Inex.'!N93)</f>
        <v>Alto</v>
      </c>
      <c r="AQ89" s="88">
        <f>IF('PCA Licitação, Dispensa e Inex.'!O93="","",'PCA Licitação, Dispensa e Inex.'!O93)</f>
        <v>46082</v>
      </c>
      <c r="AR89" s="88">
        <f>IF('PCA Licitação, Dispensa e Inex.'!P93="","",'PCA Licitação, Dispensa e Inex.'!P93)</f>
        <v>46168</v>
      </c>
      <c r="AS89" s="88">
        <f>IF('PCA Licitação, Dispensa e Inex.'!Q93="","",'PCA Licitação, Dispensa e Inex.'!Q93)</f>
        <v>46169</v>
      </c>
      <c r="AT89" s="88">
        <f>IF('PCA Licitação, Dispensa e Inex.'!R93="","",'PCA Licitação, Dispensa e Inex.'!R93)</f>
        <v>46234</v>
      </c>
      <c r="AU89" s="88">
        <f>IF('PCA Licitação, Dispensa e Inex.'!S93="","",'PCA Licitação, Dispensa e Inex.'!S93)</f>
        <v>46325</v>
      </c>
      <c r="AV89" s="88" t="str">
        <f>IFERROR(VLOOKUP(AI89,'Acompanhamento (DMP)'!$B$17:$L$400,10,FALSE),"")</f>
        <v>Luciano</v>
      </c>
      <c r="AW89" t="str">
        <f>IFERROR(IF(VLOOKUP(AI89,'Acompanhamento (DMP)'!$B$17:$V$400,11,FALSE)="","",VLOOKUP(AI89,'Acompanhamento (DMP)'!$B$17:$V$400,11,FALSE)),"")</f>
        <v/>
      </c>
      <c r="AX89" s="88" t="str">
        <f>IFERROR(VLOOKUP(AI89,'Acompanhamento (DMP)'!$B$17:$V$400,12,FALSE),"")</f>
        <v>Monica</v>
      </c>
      <c r="AY89" s="88" t="str">
        <f>IFERROR(IF(VLOOKUP(AI89,'Acompanhamento (DMP)'!$B$17:$V$400,13,FALSE)="","",VLOOKUP(AI89,'Acompanhamento (DMP)'!$B$17:$V$400,13,FALSE)),"")</f>
        <v/>
      </c>
      <c r="AZ89" t="str">
        <f>IFERROR(IF(VLOOKUP(AI89,'Acompanhamento (DMP)'!$B$17:$V$400,14,FALSE)="","",VLOOKUP(AI89,'Acompanhamento (DMP)'!$B$17:$V$400,14,FALSE)),"")</f>
        <v/>
      </c>
      <c r="BA89" t="str">
        <f>IFERROR(IF(VLOOKUP(AI89,'Acompanhamento (DMP)'!$B$17:$V$400,15,FALSE)="","",VLOOKUP(AI89,'Acompanhamento (DMP)'!$B$17:$V$400,15,FALSE)),"")</f>
        <v/>
      </c>
      <c r="BB89" s="88" t="str">
        <f>IFERROR(IF(VLOOKUP(AI89,'Acompanhamento (DMP)'!$B$17:$V$400,16,FALSE)="","",VLOOKUP(AI89,'Acompanhamento (DMP)'!$B$17:$V$400,16,FALSE)),"")</f>
        <v/>
      </c>
      <c r="BC89" s="88" t="str">
        <f>IFERROR(IF(VLOOKUP(AI89,'Acompanhamento (DMP)'!$B$17:$V$400,17,FALSE)="","",VLOOKUP(AI89,'Acompanhamento (DMP)'!$B$17:$V$400,17,FALSE)),"")</f>
        <v/>
      </c>
      <c r="BD89" s="88" t="str">
        <f>IFERROR(IF(VLOOKUP(AI89,'Acompanhamento (DMP)'!$B$17:$V$400,18,FALSE)="","",VLOOKUP(AI89,'Acompanhamento (DMP)'!$B$17:$V$400,18,FALSE)),"")</f>
        <v/>
      </c>
      <c r="BE89" s="88" t="str">
        <f>IFERROR(IF(VLOOKUP(AI89,'Acompanhamento (DMP)'!$B$17:$V$400,19,FALSE)="","",VLOOKUP(AI89,'Acompanhamento (DMP)'!$B$17:$V$400,19,FALSE)),"")</f>
        <v/>
      </c>
      <c r="BF89" s="88" t="str">
        <f>IFERROR(IF(VLOOKUP(AI89,'Acompanhamento (DMP)'!$B$17:$V$400,20,FALSE)="","",VLOOKUP(AI89,'Acompanhamento (DMP)'!$B$17:$V$400,20,FALSE)),"")</f>
        <v/>
      </c>
      <c r="BG89" s="88" t="str">
        <f>IFERROR(IF(VLOOKUP(AI89,'Acompanhamento (DMP)'!$B$17:$V$400,21,FALSE)="","",VLOOKUP(AI89,'Acompanhamento (DMP)'!$B$17:$V$400,21,FALSE)),"")</f>
        <v/>
      </c>
      <c r="BH89" s="239" t="str">
        <f t="shared" si="1"/>
        <v/>
      </c>
    </row>
    <row r="90" spans="6:60" ht="15.75" customHeight="1" x14ac:dyDescent="0.25">
      <c r="F90" s="2" t="s">
        <v>1963</v>
      </c>
      <c r="G90" s="2" t="s">
        <v>897</v>
      </c>
      <c r="AC90" t="str">
        <v>DTI268</v>
      </c>
      <c r="AD90" s="249">
        <v>17</v>
      </c>
      <c r="AE90" t="s">
        <v>371</v>
      </c>
      <c r="AI90" t="str">
        <f>IF('PCA Licitação, Dispensa e Inex.'!B94="","",'PCA Licitação, Dispensa e Inex.'!B94)</f>
        <v>DTI268</v>
      </c>
      <c r="AJ90" t="str">
        <f>IF('PCA Licitação, Dispensa e Inex.'!C94="","",'PCA Licitação, Dispensa e Inex.'!C94)</f>
        <v>DTI</v>
      </c>
      <c r="AK90" t="str">
        <f>IF('PCA Licitação, Dispensa e Inex.'!D94="","",'PCA Licitação, Dispensa e Inex.'!D94)</f>
        <v>Contratação de equipamentos roteadores ASN e concentrador MPLS com serviço de instalação e configuração</v>
      </c>
      <c r="AL90" t="str">
        <f>IF('PCA Licitação, Dispensa e Inex.'!H94="","",'PCA Licitação, Dispensa e Inex.'!H94)</f>
        <v>Pregão</v>
      </c>
      <c r="AM90" t="str">
        <f>IF('PCA Licitação, Dispensa e Inex.'!K94="","",'PCA Licitação, Dispensa e Inex.'!K94)</f>
        <v>SIM</v>
      </c>
      <c r="AN90" t="str">
        <f>IF('PCA Licitação, Dispensa e Inex.'!L94="","",'PCA Licitação, Dispensa e Inex.'!L94)</f>
        <v>Não</v>
      </c>
      <c r="AO90" t="str">
        <f>IF('PCA Licitação, Dispensa e Inex.'!M94="","",'PCA Licitação, Dispensa e Inex.'!M94)</f>
        <v>Sim</v>
      </c>
      <c r="AP90" t="str">
        <f>IF('PCA Licitação, Dispensa e Inex.'!N94="","",'PCA Licitação, Dispensa e Inex.'!N94)</f>
        <v>Alto</v>
      </c>
      <c r="AQ90" s="88">
        <f>IF('PCA Licitação, Dispensa e Inex.'!O94="","",'PCA Licitação, Dispensa e Inex.'!O94)</f>
        <v>46143</v>
      </c>
      <c r="AR90" s="88">
        <f>IF('PCA Licitação, Dispensa e Inex.'!P94="","",'PCA Licitação, Dispensa e Inex.'!P94)</f>
        <v>46229</v>
      </c>
      <c r="AS90" s="88">
        <f>IF('PCA Licitação, Dispensa e Inex.'!Q94="","",'PCA Licitação, Dispensa e Inex.'!Q94)</f>
        <v>46230</v>
      </c>
      <c r="AT90" s="88">
        <f>IF('PCA Licitação, Dispensa e Inex.'!R94="","",'PCA Licitação, Dispensa e Inex.'!R94)</f>
        <v>46295</v>
      </c>
      <c r="AU90" s="88">
        <f>IF('PCA Licitação, Dispensa e Inex.'!S94="","",'PCA Licitação, Dispensa e Inex.'!S94)</f>
        <v>46419</v>
      </c>
      <c r="AV90" s="88" t="str">
        <f>IFERROR(VLOOKUP(AI90,'Acompanhamento (DMP)'!$B$17:$L$400,10,FALSE),"")</f>
        <v>Mariana Abreu</v>
      </c>
      <c r="AW90" t="str">
        <f>IFERROR(IF(VLOOKUP(AI90,'Acompanhamento (DMP)'!$B$17:$V$400,11,FALSE)="","",VLOOKUP(AI90,'Acompanhamento (DMP)'!$B$17:$V$400,11,FALSE)),"")</f>
        <v/>
      </c>
      <c r="AX90" s="88" t="str">
        <f>IFERROR(VLOOKUP(AI90,'Acompanhamento (DMP)'!$B$17:$V$400,12,FALSE),"")</f>
        <v>Anna</v>
      </c>
      <c r="AY90" s="88" t="str">
        <f>IFERROR(IF(VLOOKUP(AI90,'Acompanhamento (DMP)'!$B$17:$V$400,13,FALSE)="","",VLOOKUP(AI90,'Acompanhamento (DMP)'!$B$17:$V$400,13,FALSE)),"")</f>
        <v/>
      </c>
      <c r="AZ90" t="str">
        <f>IFERROR(IF(VLOOKUP(AI90,'Acompanhamento (DMP)'!$B$17:$V$400,14,FALSE)="","",VLOOKUP(AI90,'Acompanhamento (DMP)'!$B$17:$V$400,14,FALSE)),"")</f>
        <v/>
      </c>
      <c r="BA90" t="str">
        <f>IFERROR(IF(VLOOKUP(AI90,'Acompanhamento (DMP)'!$B$17:$V$400,15,FALSE)="","",VLOOKUP(AI90,'Acompanhamento (DMP)'!$B$17:$V$400,15,FALSE)),"")</f>
        <v/>
      </c>
      <c r="BB90" s="88" t="str">
        <f>IFERROR(IF(VLOOKUP(AI90,'Acompanhamento (DMP)'!$B$17:$V$400,16,FALSE)="","",VLOOKUP(AI90,'Acompanhamento (DMP)'!$B$17:$V$400,16,FALSE)),"")</f>
        <v/>
      </c>
      <c r="BC90" s="88" t="str">
        <f>IFERROR(IF(VLOOKUP(AI90,'Acompanhamento (DMP)'!$B$17:$V$400,17,FALSE)="","",VLOOKUP(AI90,'Acompanhamento (DMP)'!$B$17:$V$400,17,FALSE)),"")</f>
        <v/>
      </c>
      <c r="BD90" s="88" t="str">
        <f>IFERROR(IF(VLOOKUP(AI90,'Acompanhamento (DMP)'!$B$17:$V$400,18,FALSE)="","",VLOOKUP(AI90,'Acompanhamento (DMP)'!$B$17:$V$400,18,FALSE)),"")</f>
        <v/>
      </c>
      <c r="BE90" s="88" t="str">
        <f>IFERROR(IF(VLOOKUP(AI90,'Acompanhamento (DMP)'!$B$17:$V$400,19,FALSE)="","",VLOOKUP(AI90,'Acompanhamento (DMP)'!$B$17:$V$400,19,FALSE)),"")</f>
        <v/>
      </c>
      <c r="BF90" s="88" t="str">
        <f>IFERROR(IF(VLOOKUP(AI90,'Acompanhamento (DMP)'!$B$17:$V$400,20,FALSE)="","",VLOOKUP(AI90,'Acompanhamento (DMP)'!$B$17:$V$400,20,FALSE)),"")</f>
        <v/>
      </c>
      <c r="BG90" s="88" t="str">
        <f>IFERROR(IF(VLOOKUP(AI90,'Acompanhamento (DMP)'!$B$17:$V$400,21,FALSE)="","",VLOOKUP(AI90,'Acompanhamento (DMP)'!$B$17:$V$400,21,FALSE)),"")</f>
        <v/>
      </c>
      <c r="BH90" s="239" t="str">
        <f t="shared" si="1"/>
        <v/>
      </c>
    </row>
    <row r="91" spans="6:60" ht="15.75" customHeight="1" x14ac:dyDescent="0.25">
      <c r="F91" s="2" t="s">
        <v>1964</v>
      </c>
      <c r="G91" s="2" t="s">
        <v>742</v>
      </c>
      <c r="AC91" t="str">
        <v>DTI269</v>
      </c>
      <c r="AD91" s="250">
        <v>18</v>
      </c>
      <c r="AE91" t="s">
        <v>375</v>
      </c>
      <c r="AI91" t="str">
        <f>IF('PCA Licitação, Dispensa e Inex.'!B95="","",'PCA Licitação, Dispensa e Inex.'!B95)</f>
        <v>DTI269</v>
      </c>
      <c r="AJ91" t="str">
        <f>IF('PCA Licitação, Dispensa e Inex.'!C95="","",'PCA Licitação, Dispensa e Inex.'!C95)</f>
        <v>DTI</v>
      </c>
      <c r="AK91" t="str">
        <f>IF('PCA Licitação, Dispensa e Inex.'!D95="","",'PCA Licitação, Dispensa e Inex.'!D95)</f>
        <v>Contratação da nova solução de DATACENTER (substituição dos NEXUS)</v>
      </c>
      <c r="AL91" t="str">
        <f>IF('PCA Licitação, Dispensa e Inex.'!H95="","",'PCA Licitação, Dispensa e Inex.'!H95)</f>
        <v>Pregão</v>
      </c>
      <c r="AM91" t="str">
        <f>IF('PCA Licitação, Dispensa e Inex.'!K95="","",'PCA Licitação, Dispensa e Inex.'!K95)</f>
        <v>SIM</v>
      </c>
      <c r="AN91" t="str">
        <f>IF('PCA Licitação, Dispensa e Inex.'!L95="","",'PCA Licitação, Dispensa e Inex.'!L95)</f>
        <v>Não</v>
      </c>
      <c r="AO91" t="str">
        <f>IF('PCA Licitação, Dispensa e Inex.'!M95="","",'PCA Licitação, Dispensa e Inex.'!M95)</f>
        <v>Sim</v>
      </c>
      <c r="AP91" t="str">
        <f>IF('PCA Licitação, Dispensa e Inex.'!N95="","",'PCA Licitação, Dispensa e Inex.'!N95)</f>
        <v>Alto</v>
      </c>
      <c r="AQ91" s="88">
        <f>IF('PCA Licitação, Dispensa e Inex.'!O95="","",'PCA Licitação, Dispensa e Inex.'!O95)</f>
        <v>46054</v>
      </c>
      <c r="AR91" s="88">
        <f>IF('PCA Licitação, Dispensa e Inex.'!P95="","",'PCA Licitação, Dispensa e Inex.'!P95)</f>
        <v>46203</v>
      </c>
      <c r="AS91" s="88">
        <f>IF('PCA Licitação, Dispensa e Inex.'!Q95="","",'PCA Licitação, Dispensa e Inex.'!Q95)</f>
        <v>46204</v>
      </c>
      <c r="AT91" s="88">
        <f>IF('PCA Licitação, Dispensa e Inex.'!R95="","",'PCA Licitação, Dispensa e Inex.'!R95)</f>
        <v>46283</v>
      </c>
      <c r="AU91" s="88">
        <f>IF('PCA Licitação, Dispensa e Inex.'!S95="","",'PCA Licitação, Dispensa e Inex.'!S95)</f>
        <v>46375</v>
      </c>
      <c r="AV91" s="88" t="str">
        <f>IFERROR(VLOOKUP(AI91,'Acompanhamento (DMP)'!$B$17:$L$400,10,FALSE),"")</f>
        <v>Vanessa Borges</v>
      </c>
      <c r="AW91" t="str">
        <f>IFERROR(IF(VLOOKUP(AI91,'Acompanhamento (DMP)'!$B$17:$V$400,11,FALSE)="","",VLOOKUP(AI91,'Acompanhamento (DMP)'!$B$17:$V$400,11,FALSE)),"")</f>
        <v/>
      </c>
      <c r="AX91" s="88" t="str">
        <f>IFERROR(VLOOKUP(AI91,'Acompanhamento (DMP)'!$B$17:$V$400,12,FALSE),"")</f>
        <v>Vanessa Borges</v>
      </c>
      <c r="AY91" s="88" t="str">
        <f>IFERROR(IF(VLOOKUP(AI91,'Acompanhamento (DMP)'!$B$17:$V$400,13,FALSE)="","",VLOOKUP(AI91,'Acompanhamento (DMP)'!$B$17:$V$400,13,FALSE)),"")</f>
        <v/>
      </c>
      <c r="AZ91" t="str">
        <f>IFERROR(IF(VLOOKUP(AI91,'Acompanhamento (DMP)'!$B$17:$V$400,14,FALSE)="","",VLOOKUP(AI91,'Acompanhamento (DMP)'!$B$17:$V$400,14,FALSE)),"")</f>
        <v/>
      </c>
      <c r="BA91" t="str">
        <f>IFERROR(IF(VLOOKUP(AI91,'Acompanhamento (DMP)'!$B$17:$V$400,15,FALSE)="","",VLOOKUP(AI91,'Acompanhamento (DMP)'!$B$17:$V$400,15,FALSE)),"")</f>
        <v/>
      </c>
      <c r="BB91" s="88" t="str">
        <f>IFERROR(IF(VLOOKUP(AI91,'Acompanhamento (DMP)'!$B$17:$V$400,16,FALSE)="","",VLOOKUP(AI91,'Acompanhamento (DMP)'!$B$17:$V$400,16,FALSE)),"")</f>
        <v/>
      </c>
      <c r="BC91" s="88" t="str">
        <f>IFERROR(IF(VLOOKUP(AI91,'Acompanhamento (DMP)'!$B$17:$V$400,17,FALSE)="","",VLOOKUP(AI91,'Acompanhamento (DMP)'!$B$17:$V$400,17,FALSE)),"")</f>
        <v/>
      </c>
      <c r="BD91" s="88" t="str">
        <f>IFERROR(IF(VLOOKUP(AI91,'Acompanhamento (DMP)'!$B$17:$V$400,18,FALSE)="","",VLOOKUP(AI91,'Acompanhamento (DMP)'!$B$17:$V$400,18,FALSE)),"")</f>
        <v/>
      </c>
      <c r="BE91" s="88" t="str">
        <f>IFERROR(IF(VLOOKUP(AI91,'Acompanhamento (DMP)'!$B$17:$V$400,19,FALSE)="","",VLOOKUP(AI91,'Acompanhamento (DMP)'!$B$17:$V$400,19,FALSE)),"")</f>
        <v/>
      </c>
      <c r="BF91" s="88" t="str">
        <f>IFERROR(IF(VLOOKUP(AI91,'Acompanhamento (DMP)'!$B$17:$V$400,20,FALSE)="","",VLOOKUP(AI91,'Acompanhamento (DMP)'!$B$17:$V$400,20,FALSE)),"")</f>
        <v/>
      </c>
      <c r="BG91" s="88" t="str">
        <f>IFERROR(IF(VLOOKUP(AI91,'Acompanhamento (DMP)'!$B$17:$V$400,21,FALSE)="","",VLOOKUP(AI91,'Acompanhamento (DMP)'!$B$17:$V$400,21,FALSE)),"")</f>
        <v/>
      </c>
      <c r="BH91" s="239" t="str">
        <f t="shared" si="1"/>
        <v/>
      </c>
    </row>
    <row r="92" spans="6:60" ht="15.75" customHeight="1" x14ac:dyDescent="0.25">
      <c r="F92" s="2" t="s">
        <v>1965</v>
      </c>
      <c r="G92" s="2" t="s">
        <v>846</v>
      </c>
      <c r="AC92" t="str">
        <v>DTI270</v>
      </c>
      <c r="AD92" s="249">
        <v>19</v>
      </c>
      <c r="AE92" t="s">
        <v>379</v>
      </c>
      <c r="AI92" t="str">
        <f>IF('PCA Licitação, Dispensa e Inex.'!B96="","",'PCA Licitação, Dispensa e Inex.'!B96)</f>
        <v>DTI270</v>
      </c>
      <c r="AJ92" t="str">
        <f>IF('PCA Licitação, Dispensa e Inex.'!C96="","",'PCA Licitação, Dispensa e Inex.'!C96)</f>
        <v>DTI</v>
      </c>
      <c r="AK92" t="str">
        <f>IF('PCA Licitação, Dispensa e Inex.'!D96="","",'PCA Licitação, Dispensa e Inex.'!D96)</f>
        <v>Contratação de telefone Voip para rede Wi-Fi</v>
      </c>
      <c r="AL92" t="str">
        <f>IF('PCA Licitação, Dispensa e Inex.'!H96="","",'PCA Licitação, Dispensa e Inex.'!H96)</f>
        <v>Pregão</v>
      </c>
      <c r="AM92" t="str">
        <f>IF('PCA Licitação, Dispensa e Inex.'!K96="","",'PCA Licitação, Dispensa e Inex.'!K96)</f>
        <v>NÃO</v>
      </c>
      <c r="AN92" t="str">
        <f>IF('PCA Licitação, Dispensa e Inex.'!L96="","",'PCA Licitação, Dispensa e Inex.'!L96)</f>
        <v>Não</v>
      </c>
      <c r="AO92" t="str">
        <f>IF('PCA Licitação, Dispensa e Inex.'!M96="","",'PCA Licitação, Dispensa e Inex.'!M96)</f>
        <v>Sim</v>
      </c>
      <c r="AP92" t="str">
        <f>IF('PCA Licitação, Dispensa e Inex.'!N96="","",'PCA Licitação, Dispensa e Inex.'!N96)</f>
        <v>Alto</v>
      </c>
      <c r="AQ92" s="88">
        <f>IF('PCA Licitação, Dispensa e Inex.'!O96="","",'PCA Licitação, Dispensa e Inex.'!O96)</f>
        <v>46237</v>
      </c>
      <c r="AR92" s="88">
        <f>IF('PCA Licitação, Dispensa e Inex.'!P96="","",'PCA Licitação, Dispensa e Inex.'!P96)</f>
        <v>46294</v>
      </c>
      <c r="AS92" s="88">
        <f>IF('PCA Licitação, Dispensa e Inex.'!Q96="","",'PCA Licitação, Dispensa e Inex.'!Q96)</f>
        <v>46295</v>
      </c>
      <c r="AT92" s="88">
        <f>IF('PCA Licitação, Dispensa e Inex.'!R96="","",'PCA Licitação, Dispensa e Inex.'!R96)</f>
        <v>46325</v>
      </c>
      <c r="AU92" s="88">
        <f>IF('PCA Licitação, Dispensa e Inex.'!S96="","",'PCA Licitação, Dispensa e Inex.'!S96)</f>
        <v>46445</v>
      </c>
      <c r="AV92" s="88" t="str">
        <f>IFERROR(VLOOKUP(AI92,'Acompanhamento (DMP)'!$B$17:$L$400,10,FALSE),"")</f>
        <v>Monica</v>
      </c>
      <c r="AW92" t="str">
        <f>IFERROR(IF(VLOOKUP(AI92,'Acompanhamento (DMP)'!$B$17:$V$400,11,FALSE)="","",VLOOKUP(AI92,'Acompanhamento (DMP)'!$B$17:$V$400,11,FALSE)),"")</f>
        <v/>
      </c>
      <c r="AX92" s="88" t="str">
        <f>IFERROR(VLOOKUP(AI92,'Acompanhamento (DMP)'!$B$17:$V$400,12,FALSE),"")</f>
        <v>Não se aplica</v>
      </c>
      <c r="AY92" s="88" t="str">
        <f>IFERROR(IF(VLOOKUP(AI92,'Acompanhamento (DMP)'!$B$17:$V$400,13,FALSE)="","",VLOOKUP(AI92,'Acompanhamento (DMP)'!$B$17:$V$400,13,FALSE)),"")</f>
        <v/>
      </c>
      <c r="AZ92" t="str">
        <f>IFERROR(IF(VLOOKUP(AI92,'Acompanhamento (DMP)'!$B$17:$V$400,14,FALSE)="","",VLOOKUP(AI92,'Acompanhamento (DMP)'!$B$17:$V$400,14,FALSE)),"")</f>
        <v/>
      </c>
      <c r="BA92" t="str">
        <f>IFERROR(IF(VLOOKUP(AI92,'Acompanhamento (DMP)'!$B$17:$V$400,15,FALSE)="","",VLOOKUP(AI92,'Acompanhamento (DMP)'!$B$17:$V$400,15,FALSE)),"")</f>
        <v/>
      </c>
      <c r="BB92" s="88" t="str">
        <f>IFERROR(IF(VLOOKUP(AI92,'Acompanhamento (DMP)'!$B$17:$V$400,16,FALSE)="","",VLOOKUP(AI92,'Acompanhamento (DMP)'!$B$17:$V$400,16,FALSE)),"")</f>
        <v/>
      </c>
      <c r="BC92" s="88" t="str">
        <f>IFERROR(IF(VLOOKUP(AI92,'Acompanhamento (DMP)'!$B$17:$V$400,17,FALSE)="","",VLOOKUP(AI92,'Acompanhamento (DMP)'!$B$17:$V$400,17,FALSE)),"")</f>
        <v/>
      </c>
      <c r="BD92" s="88" t="str">
        <f>IFERROR(IF(VLOOKUP(AI92,'Acompanhamento (DMP)'!$B$17:$V$400,18,FALSE)="","",VLOOKUP(AI92,'Acompanhamento (DMP)'!$B$17:$V$400,18,FALSE)),"")</f>
        <v/>
      </c>
      <c r="BE92" s="88" t="str">
        <f>IFERROR(IF(VLOOKUP(AI92,'Acompanhamento (DMP)'!$B$17:$V$400,19,FALSE)="","",VLOOKUP(AI92,'Acompanhamento (DMP)'!$B$17:$V$400,19,FALSE)),"")</f>
        <v/>
      </c>
      <c r="BF92" s="88" t="str">
        <f>IFERROR(IF(VLOOKUP(AI92,'Acompanhamento (DMP)'!$B$17:$V$400,20,FALSE)="","",VLOOKUP(AI92,'Acompanhamento (DMP)'!$B$17:$V$400,20,FALSE)),"")</f>
        <v/>
      </c>
      <c r="BG92" s="88" t="str">
        <f>IFERROR(IF(VLOOKUP(AI92,'Acompanhamento (DMP)'!$B$17:$V$400,21,FALSE)="","",VLOOKUP(AI92,'Acompanhamento (DMP)'!$B$17:$V$400,21,FALSE)),"")</f>
        <v/>
      </c>
      <c r="BH92" s="239" t="str">
        <f t="shared" si="1"/>
        <v/>
      </c>
    </row>
    <row r="93" spans="6:60" ht="15.75" customHeight="1" x14ac:dyDescent="0.25">
      <c r="F93" s="2" t="s">
        <v>1966</v>
      </c>
      <c r="G93" s="2" t="s">
        <v>744</v>
      </c>
      <c r="AC93" t="str">
        <v>DTI271</v>
      </c>
      <c r="AD93" s="251">
        <v>20</v>
      </c>
      <c r="AE93" t="s">
        <v>383</v>
      </c>
      <c r="AI93" t="str">
        <f>IF('PCA Licitação, Dispensa e Inex.'!B97="","",'PCA Licitação, Dispensa e Inex.'!B97)</f>
        <v>DTI271</v>
      </c>
      <c r="AJ93" t="str">
        <f>IF('PCA Licitação, Dispensa e Inex.'!C97="","",'PCA Licitação, Dispensa e Inex.'!C97)</f>
        <v>DTI</v>
      </c>
      <c r="AK93" t="str">
        <f>IF('PCA Licitação, Dispensa e Inex.'!D97="","",'PCA Licitação, Dispensa e Inex.'!D97)</f>
        <v>Contratação de serviços de telefonia móvel pessoal (Serviço Móvel Pessoal – SMP) - Comarcas</v>
      </c>
      <c r="AL93" t="str">
        <f>IF('PCA Licitação, Dispensa e Inex.'!H97="","",'PCA Licitação, Dispensa e Inex.'!H97)</f>
        <v>Pregão</v>
      </c>
      <c r="AM93" t="str">
        <f>IF('PCA Licitação, Dispensa e Inex.'!K97="","",'PCA Licitação, Dispensa e Inex.'!K97)</f>
        <v>SIM</v>
      </c>
      <c r="AN93" t="str">
        <f>IF('PCA Licitação, Dispensa e Inex.'!L97="","",'PCA Licitação, Dispensa e Inex.'!L97)</f>
        <v>Não</v>
      </c>
      <c r="AO93" t="str">
        <f>IF('PCA Licitação, Dispensa e Inex.'!M97="","",'PCA Licitação, Dispensa e Inex.'!M97)</f>
        <v>Sim</v>
      </c>
      <c r="AP93" t="str">
        <f>IF('PCA Licitação, Dispensa e Inex.'!N97="","",'PCA Licitação, Dispensa e Inex.'!N97)</f>
        <v>Alto</v>
      </c>
      <c r="AQ93" s="88">
        <f>IF('PCA Licitação, Dispensa e Inex.'!O97="","",'PCA Licitação, Dispensa e Inex.'!O97)</f>
        <v>46029</v>
      </c>
      <c r="AR93" s="88">
        <f>IF('PCA Licitação, Dispensa e Inex.'!P97="","",'PCA Licitação, Dispensa e Inex.'!P97)</f>
        <v>46163</v>
      </c>
      <c r="AS93" s="88">
        <f>IF('PCA Licitação, Dispensa e Inex.'!Q97="","",'PCA Licitação, Dispensa e Inex.'!Q97)</f>
        <v>46164</v>
      </c>
      <c r="AT93" s="88">
        <f>IF('PCA Licitação, Dispensa e Inex.'!R97="","",'PCA Licitação, Dispensa e Inex.'!R97)</f>
        <v>46223</v>
      </c>
      <c r="AU93" s="88">
        <f>IF('PCA Licitação, Dispensa e Inex.'!S97="","",'PCA Licitação, Dispensa e Inex.'!S97)</f>
        <v>46314</v>
      </c>
      <c r="AV93" s="88" t="str">
        <f>IFERROR(VLOOKUP(AI93,'Acompanhamento (DMP)'!$B$17:$L$400,10,FALSE),"")</f>
        <v>Mariana Abreu</v>
      </c>
      <c r="AW93" t="str">
        <f>IFERROR(IF(VLOOKUP(AI93,'Acompanhamento (DMP)'!$B$17:$V$400,11,FALSE)="","",VLOOKUP(AI93,'Acompanhamento (DMP)'!$B$17:$V$400,11,FALSE)),"")</f>
        <v/>
      </c>
      <c r="AX93" s="88" t="str">
        <f>IFERROR(VLOOKUP(AI93,'Acompanhamento (DMP)'!$B$17:$V$400,12,FALSE),"")</f>
        <v>Luciano</v>
      </c>
      <c r="AY93" s="88" t="str">
        <f>IFERROR(IF(VLOOKUP(AI93,'Acompanhamento (DMP)'!$B$17:$V$400,13,FALSE)="","",VLOOKUP(AI93,'Acompanhamento (DMP)'!$B$17:$V$400,13,FALSE)),"")</f>
        <v/>
      </c>
      <c r="AZ93" t="str">
        <f>IFERROR(IF(VLOOKUP(AI93,'Acompanhamento (DMP)'!$B$17:$V$400,14,FALSE)="","",VLOOKUP(AI93,'Acompanhamento (DMP)'!$B$17:$V$400,14,FALSE)),"")</f>
        <v/>
      </c>
      <c r="BA93" t="str">
        <f>IFERROR(IF(VLOOKUP(AI93,'Acompanhamento (DMP)'!$B$17:$V$400,15,FALSE)="","",VLOOKUP(AI93,'Acompanhamento (DMP)'!$B$17:$V$400,15,FALSE)),"")</f>
        <v/>
      </c>
      <c r="BB93" s="88" t="str">
        <f>IFERROR(IF(VLOOKUP(AI93,'Acompanhamento (DMP)'!$B$17:$V$400,16,FALSE)="","",VLOOKUP(AI93,'Acompanhamento (DMP)'!$B$17:$V$400,16,FALSE)),"")</f>
        <v/>
      </c>
      <c r="BC93" s="88" t="str">
        <f>IFERROR(IF(VLOOKUP(AI93,'Acompanhamento (DMP)'!$B$17:$V$400,17,FALSE)="","",VLOOKUP(AI93,'Acompanhamento (DMP)'!$B$17:$V$400,17,FALSE)),"")</f>
        <v/>
      </c>
      <c r="BD93" s="88" t="str">
        <f>IFERROR(IF(VLOOKUP(AI93,'Acompanhamento (DMP)'!$B$17:$V$400,18,FALSE)="","",VLOOKUP(AI93,'Acompanhamento (DMP)'!$B$17:$V$400,18,FALSE)),"")</f>
        <v/>
      </c>
      <c r="BE93" s="88" t="str">
        <f>IFERROR(IF(VLOOKUP(AI93,'Acompanhamento (DMP)'!$B$17:$V$400,19,FALSE)="","",VLOOKUP(AI93,'Acompanhamento (DMP)'!$B$17:$V$400,19,FALSE)),"")</f>
        <v/>
      </c>
      <c r="BF93" s="88" t="str">
        <f>IFERROR(IF(VLOOKUP(AI93,'Acompanhamento (DMP)'!$B$17:$V$400,20,FALSE)="","",VLOOKUP(AI93,'Acompanhamento (DMP)'!$B$17:$V$400,20,FALSE)),"")</f>
        <v/>
      </c>
      <c r="BG93" s="88" t="str">
        <f>IFERROR(IF(VLOOKUP(AI93,'Acompanhamento (DMP)'!$B$17:$V$400,21,FALSE)="","",VLOOKUP(AI93,'Acompanhamento (DMP)'!$B$17:$V$400,21,FALSE)),"")</f>
        <v/>
      </c>
      <c r="BH93" s="239" t="str">
        <f t="shared" si="1"/>
        <v/>
      </c>
    </row>
    <row r="94" spans="6:60" ht="15.75" customHeight="1" x14ac:dyDescent="0.25">
      <c r="F94" s="2" t="s">
        <v>1967</v>
      </c>
      <c r="G94" s="2" t="s">
        <v>848</v>
      </c>
      <c r="AC94" t="str">
        <v>DTI272</v>
      </c>
      <c r="AD94" s="252">
        <v>21</v>
      </c>
      <c r="AE94" t="s">
        <v>387</v>
      </c>
      <c r="AI94" t="str">
        <f>IF('PCA Licitação, Dispensa e Inex.'!B98="","",'PCA Licitação, Dispensa e Inex.'!B98)</f>
        <v>DTI272</v>
      </c>
      <c r="AJ94" t="str">
        <f>IF('PCA Licitação, Dispensa e Inex.'!C98="","",'PCA Licitação, Dispensa e Inex.'!C98)</f>
        <v>DTI</v>
      </c>
      <c r="AK94" t="str">
        <f>IF('PCA Licitação, Dispensa e Inex.'!D98="","",'PCA Licitação, Dispensa e Inex.'!D98)</f>
        <v>Contratação de serviços de telefonia móvel pessoal (Serviço Móvel Pessoal – SMP) - NIS e Desembargadores</v>
      </c>
      <c r="AL94" t="str">
        <f>IF('PCA Licitação, Dispensa e Inex.'!H98="","",'PCA Licitação, Dispensa e Inex.'!H98)</f>
        <v>Pregão</v>
      </c>
      <c r="AM94" t="str">
        <f>IF('PCA Licitação, Dispensa e Inex.'!K98="","",'PCA Licitação, Dispensa e Inex.'!K98)</f>
        <v>NÃO</v>
      </c>
      <c r="AN94" t="str">
        <f>IF('PCA Licitação, Dispensa e Inex.'!L98="","",'PCA Licitação, Dispensa e Inex.'!L98)</f>
        <v>Não</v>
      </c>
      <c r="AO94" t="str">
        <f>IF('PCA Licitação, Dispensa e Inex.'!M98="","",'PCA Licitação, Dispensa e Inex.'!M98)</f>
        <v>Sim</v>
      </c>
      <c r="AP94" t="str">
        <f>IF('PCA Licitação, Dispensa e Inex.'!N98="","",'PCA Licitação, Dispensa e Inex.'!N98)</f>
        <v>Alto</v>
      </c>
      <c r="AQ94" s="88">
        <f>IF('PCA Licitação, Dispensa e Inex.'!O98="","",'PCA Licitação, Dispensa e Inex.'!O98)</f>
        <v>46235</v>
      </c>
      <c r="AR94" s="88">
        <f>IF('PCA Licitação, Dispensa e Inex.'!P98="","",'PCA Licitação, Dispensa e Inex.'!P98)</f>
        <v>46296</v>
      </c>
      <c r="AS94" s="88">
        <f>IF('PCA Licitação, Dispensa e Inex.'!Q98="","",'PCA Licitação, Dispensa e Inex.'!Q98)</f>
        <v>46297</v>
      </c>
      <c r="AT94" s="88">
        <f>IF('PCA Licitação, Dispensa e Inex.'!R98="","",'PCA Licitação, Dispensa e Inex.'!R98)</f>
        <v>46419</v>
      </c>
      <c r="AU94" s="88">
        <f>IF('PCA Licitação, Dispensa e Inex.'!S98="","",'PCA Licitação, Dispensa e Inex.'!S98)</f>
        <v>46600</v>
      </c>
      <c r="AV94" s="88" t="str">
        <f>IFERROR(VLOOKUP(AI94,'Acompanhamento (DMP)'!$B$17:$L$400,10,FALSE),"")</f>
        <v>Monica</v>
      </c>
      <c r="AW94" t="str">
        <f>IFERROR(IF(VLOOKUP(AI94,'Acompanhamento (DMP)'!$B$17:$V$400,11,FALSE)="","",VLOOKUP(AI94,'Acompanhamento (DMP)'!$B$17:$V$400,11,FALSE)),"")</f>
        <v/>
      </c>
      <c r="AX94" s="88" t="str">
        <f>IFERROR(VLOOKUP(AI94,'Acompanhamento (DMP)'!$B$17:$V$400,12,FALSE),"")</f>
        <v>Não se aplica</v>
      </c>
      <c r="AY94" s="88" t="str">
        <f>IFERROR(IF(VLOOKUP(AI94,'Acompanhamento (DMP)'!$B$17:$V$400,13,FALSE)="","",VLOOKUP(AI94,'Acompanhamento (DMP)'!$B$17:$V$400,13,FALSE)),"")</f>
        <v/>
      </c>
      <c r="AZ94" t="str">
        <f>IFERROR(IF(VLOOKUP(AI94,'Acompanhamento (DMP)'!$B$17:$V$400,14,FALSE)="","",VLOOKUP(AI94,'Acompanhamento (DMP)'!$B$17:$V$400,14,FALSE)),"")</f>
        <v/>
      </c>
      <c r="BA94" t="str">
        <f>IFERROR(IF(VLOOKUP(AI94,'Acompanhamento (DMP)'!$B$17:$V$400,15,FALSE)="","",VLOOKUP(AI94,'Acompanhamento (DMP)'!$B$17:$V$400,15,FALSE)),"")</f>
        <v/>
      </c>
      <c r="BB94" s="88" t="str">
        <f>IFERROR(IF(VLOOKUP(AI94,'Acompanhamento (DMP)'!$B$17:$V$400,16,FALSE)="","",VLOOKUP(AI94,'Acompanhamento (DMP)'!$B$17:$V$400,16,FALSE)),"")</f>
        <v/>
      </c>
      <c r="BC94" s="88" t="str">
        <f>IFERROR(IF(VLOOKUP(AI94,'Acompanhamento (DMP)'!$B$17:$V$400,17,FALSE)="","",VLOOKUP(AI94,'Acompanhamento (DMP)'!$B$17:$V$400,17,FALSE)),"")</f>
        <v/>
      </c>
      <c r="BD94" s="88" t="str">
        <f>IFERROR(IF(VLOOKUP(AI94,'Acompanhamento (DMP)'!$B$17:$V$400,18,FALSE)="","",VLOOKUP(AI94,'Acompanhamento (DMP)'!$B$17:$V$400,18,FALSE)),"")</f>
        <v/>
      </c>
      <c r="BE94" s="88" t="str">
        <f>IFERROR(IF(VLOOKUP(AI94,'Acompanhamento (DMP)'!$B$17:$V$400,19,FALSE)="","",VLOOKUP(AI94,'Acompanhamento (DMP)'!$B$17:$V$400,19,FALSE)),"")</f>
        <v/>
      </c>
      <c r="BF94" s="88" t="str">
        <f>IFERROR(IF(VLOOKUP(AI94,'Acompanhamento (DMP)'!$B$17:$V$400,20,FALSE)="","",VLOOKUP(AI94,'Acompanhamento (DMP)'!$B$17:$V$400,20,FALSE)),"")</f>
        <v/>
      </c>
      <c r="BG94" s="88" t="str">
        <f>IFERROR(IF(VLOOKUP(AI94,'Acompanhamento (DMP)'!$B$17:$V$400,21,FALSE)="","",VLOOKUP(AI94,'Acompanhamento (DMP)'!$B$17:$V$400,21,FALSE)),"")</f>
        <v/>
      </c>
      <c r="BH94" s="239" t="str">
        <f t="shared" si="1"/>
        <v/>
      </c>
    </row>
    <row r="95" spans="6:60" ht="15.75" customHeight="1" x14ac:dyDescent="0.25">
      <c r="F95" s="2" t="s">
        <v>1968</v>
      </c>
      <c r="G95" s="2" t="s">
        <v>745</v>
      </c>
      <c r="AC95" t="str">
        <v>DTI273</v>
      </c>
      <c r="AD95" s="251">
        <v>22</v>
      </c>
      <c r="AE95" t="s">
        <v>391</v>
      </c>
      <c r="AI95" t="str">
        <f>IF('PCA Licitação, Dispensa e Inex.'!B99="","",'PCA Licitação, Dispensa e Inex.'!B99)</f>
        <v>DTI273</v>
      </c>
      <c r="AJ95" t="str">
        <f>IF('PCA Licitação, Dispensa e Inex.'!C99="","",'PCA Licitação, Dispensa e Inex.'!C99)</f>
        <v>DTI</v>
      </c>
      <c r="AK95" t="str">
        <f>IF('PCA Licitação, Dispensa e Inex.'!D99="","",'PCA Licitação, Dispensa e Inex.'!D99)</f>
        <v>Contratação de Serviço de Centro de Operações de Segurança (SOC), para gestão de alertas de incidentes</v>
      </c>
      <c r="AL95" t="str">
        <f>IF('PCA Licitação, Dispensa e Inex.'!H99="","",'PCA Licitação, Dispensa e Inex.'!H99)</f>
        <v>Pregão</v>
      </c>
      <c r="AM95" t="str">
        <f>IF('PCA Licitação, Dispensa e Inex.'!K99="","",'PCA Licitação, Dispensa e Inex.'!K99)</f>
        <v>SIM</v>
      </c>
      <c r="AN95" t="str">
        <f>IF('PCA Licitação, Dispensa e Inex.'!L99="","",'PCA Licitação, Dispensa e Inex.'!L99)</f>
        <v>Não</v>
      </c>
      <c r="AO95" t="str">
        <f>IF('PCA Licitação, Dispensa e Inex.'!M99="","",'PCA Licitação, Dispensa e Inex.'!M99)</f>
        <v>Sim</v>
      </c>
      <c r="AP95" t="str">
        <f>IF('PCA Licitação, Dispensa e Inex.'!N99="","",'PCA Licitação, Dispensa e Inex.'!N99)</f>
        <v>Médio</v>
      </c>
      <c r="AQ95" s="88">
        <f>IF('PCA Licitação, Dispensa e Inex.'!O99="","",'PCA Licitação, Dispensa e Inex.'!O99)</f>
        <v>46174</v>
      </c>
      <c r="AR95" s="88">
        <f>IF('PCA Licitação, Dispensa e Inex.'!P99="","",'PCA Licitação, Dispensa e Inex.'!P99)</f>
        <v>46204</v>
      </c>
      <c r="AS95" s="88">
        <f>IF('PCA Licitação, Dispensa e Inex.'!Q99="","",'PCA Licitação, Dispensa e Inex.'!Q99)</f>
        <v>46205</v>
      </c>
      <c r="AT95" s="88">
        <f>IF('PCA Licitação, Dispensa e Inex.'!R99="","",'PCA Licitação, Dispensa e Inex.'!R99)</f>
        <v>46283</v>
      </c>
      <c r="AU95" s="88">
        <f>IF('PCA Licitação, Dispensa e Inex.'!S99="","",'PCA Licitação, Dispensa e Inex.'!S99)</f>
        <v>46375</v>
      </c>
      <c r="AV95" s="88" t="str">
        <f>IFERROR(VLOOKUP(AI95,'Acompanhamento (DMP)'!$B$17:$L$400,10,FALSE),"")</f>
        <v>Luciano</v>
      </c>
      <c r="AW95" t="str">
        <f>IFERROR(IF(VLOOKUP(AI95,'Acompanhamento (DMP)'!$B$17:$V$400,11,FALSE)="","",VLOOKUP(AI95,'Acompanhamento (DMP)'!$B$17:$V$400,11,FALSE)),"")</f>
        <v/>
      </c>
      <c r="AX95" s="88" t="str">
        <f>IFERROR(VLOOKUP(AI95,'Acompanhamento (DMP)'!$B$17:$V$400,12,FALSE),"")</f>
        <v>Mariana Abreu</v>
      </c>
      <c r="AY95" s="88" t="str">
        <f>IFERROR(IF(VLOOKUP(AI95,'Acompanhamento (DMP)'!$B$17:$V$400,13,FALSE)="","",VLOOKUP(AI95,'Acompanhamento (DMP)'!$B$17:$V$400,13,FALSE)),"")</f>
        <v/>
      </c>
      <c r="AZ95" t="str">
        <f>IFERROR(IF(VLOOKUP(AI95,'Acompanhamento (DMP)'!$B$17:$V$400,14,FALSE)="","",VLOOKUP(AI95,'Acompanhamento (DMP)'!$B$17:$V$400,14,FALSE)),"")</f>
        <v/>
      </c>
      <c r="BA95" t="str">
        <f>IFERROR(IF(VLOOKUP(AI95,'Acompanhamento (DMP)'!$B$17:$V$400,15,FALSE)="","",VLOOKUP(AI95,'Acompanhamento (DMP)'!$B$17:$V$400,15,FALSE)),"")</f>
        <v/>
      </c>
      <c r="BB95" s="88" t="str">
        <f>IFERROR(IF(VLOOKUP(AI95,'Acompanhamento (DMP)'!$B$17:$V$400,16,FALSE)="","",VLOOKUP(AI95,'Acompanhamento (DMP)'!$B$17:$V$400,16,FALSE)),"")</f>
        <v/>
      </c>
      <c r="BC95" s="88" t="str">
        <f>IFERROR(IF(VLOOKUP(AI95,'Acompanhamento (DMP)'!$B$17:$V$400,17,FALSE)="","",VLOOKUP(AI95,'Acompanhamento (DMP)'!$B$17:$V$400,17,FALSE)),"")</f>
        <v/>
      </c>
      <c r="BD95" s="88" t="str">
        <f>IFERROR(IF(VLOOKUP(AI95,'Acompanhamento (DMP)'!$B$17:$V$400,18,FALSE)="","",VLOOKUP(AI95,'Acompanhamento (DMP)'!$B$17:$V$400,18,FALSE)),"")</f>
        <v/>
      </c>
      <c r="BE95" s="88" t="str">
        <f>IFERROR(IF(VLOOKUP(AI95,'Acompanhamento (DMP)'!$B$17:$V$400,19,FALSE)="","",VLOOKUP(AI95,'Acompanhamento (DMP)'!$B$17:$V$400,19,FALSE)),"")</f>
        <v/>
      </c>
      <c r="BF95" s="88" t="str">
        <f>IFERROR(IF(VLOOKUP(AI95,'Acompanhamento (DMP)'!$B$17:$V$400,20,FALSE)="","",VLOOKUP(AI95,'Acompanhamento (DMP)'!$B$17:$V$400,20,FALSE)),"")</f>
        <v/>
      </c>
      <c r="BG95" s="88" t="str">
        <f>IFERROR(IF(VLOOKUP(AI95,'Acompanhamento (DMP)'!$B$17:$V$400,21,FALSE)="","",VLOOKUP(AI95,'Acompanhamento (DMP)'!$B$17:$V$400,21,FALSE)),"")</f>
        <v/>
      </c>
      <c r="BH95" s="239" t="str">
        <f t="shared" si="1"/>
        <v/>
      </c>
    </row>
    <row r="96" spans="6:60" ht="15.75" customHeight="1" x14ac:dyDescent="0.25">
      <c r="F96" s="2" t="s">
        <v>1969</v>
      </c>
      <c r="G96" s="2" t="s">
        <v>850</v>
      </c>
      <c r="AC96" t="str">
        <v>DTI274</v>
      </c>
      <c r="AD96" s="249">
        <v>23</v>
      </c>
      <c r="AE96" t="s">
        <v>394</v>
      </c>
      <c r="AI96" t="str">
        <f>IF('PCA Licitação, Dispensa e Inex.'!B100="","",'PCA Licitação, Dispensa e Inex.'!B100)</f>
        <v>DTI274</v>
      </c>
      <c r="AJ96" t="str">
        <f>IF('PCA Licitação, Dispensa e Inex.'!C100="","",'PCA Licitação, Dispensa e Inex.'!C100)</f>
        <v>DTI</v>
      </c>
      <c r="AK96" t="str">
        <f>IF('PCA Licitação, Dispensa e Inex.'!D100="","",'PCA Licitação, Dispensa e Inex.'!D100)</f>
        <v>Aquisição de microcomputadores de alta perfomance e de uso comum para renovação do parque tecnológico do PJSC.</v>
      </c>
      <c r="AL96" t="str">
        <f>IF('PCA Licitação, Dispensa e Inex.'!H100="","",'PCA Licitação, Dispensa e Inex.'!H100)</f>
        <v>Pregão</v>
      </c>
      <c r="AM96" t="str">
        <f>IF('PCA Licitação, Dispensa e Inex.'!K100="","",'PCA Licitação, Dispensa e Inex.'!K100)</f>
        <v>SIM</v>
      </c>
      <c r="AN96" t="str">
        <f>IF('PCA Licitação, Dispensa e Inex.'!L100="","",'PCA Licitação, Dispensa e Inex.'!L100)</f>
        <v>Sim</v>
      </c>
      <c r="AO96" t="str">
        <f>IF('PCA Licitação, Dispensa e Inex.'!M100="","",'PCA Licitação, Dispensa e Inex.'!M100)</f>
        <v>Sim</v>
      </c>
      <c r="AP96" t="str">
        <f>IF('PCA Licitação, Dispensa e Inex.'!N100="","",'PCA Licitação, Dispensa e Inex.'!N100)</f>
        <v>Alto</v>
      </c>
      <c r="AQ96" s="88">
        <f>IF('PCA Licitação, Dispensa e Inex.'!O100="","",'PCA Licitação, Dispensa e Inex.'!O100)</f>
        <v>46174</v>
      </c>
      <c r="AR96" s="88">
        <f>IF('PCA Licitação, Dispensa e Inex.'!P100="","",'PCA Licitação, Dispensa e Inex.'!P100)</f>
        <v>46227</v>
      </c>
      <c r="AS96" s="88">
        <f>IF('PCA Licitação, Dispensa e Inex.'!Q100="","",'PCA Licitação, Dispensa e Inex.'!Q100)</f>
        <v>46230</v>
      </c>
      <c r="AT96" s="88">
        <f>IF('PCA Licitação, Dispensa e Inex.'!R100="","",'PCA Licitação, Dispensa e Inex.'!R100)</f>
        <v>46269</v>
      </c>
      <c r="AU96" s="88">
        <f>IF('PCA Licitação, Dispensa e Inex.'!S100="","",'PCA Licitação, Dispensa e Inex.'!S100)</f>
        <v>46360</v>
      </c>
      <c r="AV96" s="88" t="str">
        <f>IFERROR(VLOOKUP(AI96,'Acompanhamento (DMP)'!$B$17:$L$400,10,FALSE),"")</f>
        <v>Fabiana</v>
      </c>
      <c r="AW96" t="str">
        <f>IFERROR(IF(VLOOKUP(AI96,'Acompanhamento (DMP)'!$B$17:$V$400,11,FALSE)="","",VLOOKUP(AI96,'Acompanhamento (DMP)'!$B$17:$V$400,11,FALSE)),"")</f>
        <v/>
      </c>
      <c r="AX96" s="88" t="str">
        <f>IFERROR(VLOOKUP(AI96,'Acompanhamento (DMP)'!$B$17:$V$400,12,FALSE),"")</f>
        <v>Monica</v>
      </c>
      <c r="AY96" s="88" t="str">
        <f>IFERROR(IF(VLOOKUP(AI96,'Acompanhamento (DMP)'!$B$17:$V$400,13,FALSE)="","",VLOOKUP(AI96,'Acompanhamento (DMP)'!$B$17:$V$400,13,FALSE)),"")</f>
        <v/>
      </c>
      <c r="AZ96" t="str">
        <f>IFERROR(IF(VLOOKUP(AI96,'Acompanhamento (DMP)'!$B$17:$V$400,14,FALSE)="","",VLOOKUP(AI96,'Acompanhamento (DMP)'!$B$17:$V$400,14,FALSE)),"")</f>
        <v/>
      </c>
      <c r="BA96" t="str">
        <f>IFERROR(IF(VLOOKUP(AI96,'Acompanhamento (DMP)'!$B$17:$V$400,15,FALSE)="","",VLOOKUP(AI96,'Acompanhamento (DMP)'!$B$17:$V$400,15,FALSE)),"")</f>
        <v/>
      </c>
      <c r="BB96" s="88" t="str">
        <f>IFERROR(IF(VLOOKUP(AI96,'Acompanhamento (DMP)'!$B$17:$V$400,16,FALSE)="","",VLOOKUP(AI96,'Acompanhamento (DMP)'!$B$17:$V$400,16,FALSE)),"")</f>
        <v/>
      </c>
      <c r="BC96" s="88" t="str">
        <f>IFERROR(IF(VLOOKUP(AI96,'Acompanhamento (DMP)'!$B$17:$V$400,17,FALSE)="","",VLOOKUP(AI96,'Acompanhamento (DMP)'!$B$17:$V$400,17,FALSE)),"")</f>
        <v/>
      </c>
      <c r="BD96" s="88" t="str">
        <f>IFERROR(IF(VLOOKUP(AI96,'Acompanhamento (DMP)'!$B$17:$V$400,18,FALSE)="","",VLOOKUP(AI96,'Acompanhamento (DMP)'!$B$17:$V$400,18,FALSE)),"")</f>
        <v/>
      </c>
      <c r="BE96" s="88" t="str">
        <f>IFERROR(IF(VLOOKUP(AI96,'Acompanhamento (DMP)'!$B$17:$V$400,19,FALSE)="","",VLOOKUP(AI96,'Acompanhamento (DMP)'!$B$17:$V$400,19,FALSE)),"")</f>
        <v/>
      </c>
      <c r="BF96" s="88" t="str">
        <f>IFERROR(IF(VLOOKUP(AI96,'Acompanhamento (DMP)'!$B$17:$V$400,20,FALSE)="","",VLOOKUP(AI96,'Acompanhamento (DMP)'!$B$17:$V$400,20,FALSE)),"")</f>
        <v/>
      </c>
      <c r="BG96" s="88" t="str">
        <f>IFERROR(IF(VLOOKUP(AI96,'Acompanhamento (DMP)'!$B$17:$V$400,21,FALSE)="","",VLOOKUP(AI96,'Acompanhamento (DMP)'!$B$17:$V$400,21,FALSE)),"")</f>
        <v/>
      </c>
      <c r="BH96" s="239" t="str">
        <f t="shared" si="1"/>
        <v/>
      </c>
    </row>
    <row r="97" spans="6:60" ht="15.75" customHeight="1" x14ac:dyDescent="0.25">
      <c r="F97" s="2" t="s">
        <v>579</v>
      </c>
      <c r="G97" s="2" t="s">
        <v>852</v>
      </c>
      <c r="AC97" t="str">
        <v>DTI275</v>
      </c>
      <c r="AD97" s="251">
        <v>24</v>
      </c>
      <c r="AE97" t="s">
        <v>398</v>
      </c>
      <c r="AI97" t="str">
        <f>IF('PCA Licitação, Dispensa e Inex.'!B101="","",'PCA Licitação, Dispensa e Inex.'!B101)</f>
        <v>DTI275</v>
      </c>
      <c r="AJ97" t="str">
        <f>IF('PCA Licitação, Dispensa e Inex.'!C101="","",'PCA Licitação, Dispensa e Inex.'!C101)</f>
        <v>DTI</v>
      </c>
      <c r="AK97" t="str">
        <f>IF('PCA Licitação, Dispensa e Inex.'!D101="","",'PCA Licitação, Dispensa e Inex.'!D101)</f>
        <v>Aquisição de STI para captação de áudio e vídeo nas salas de Depoimento Especial</v>
      </c>
      <c r="AL97" t="str">
        <f>IF('PCA Licitação, Dispensa e Inex.'!H101="","",'PCA Licitação, Dispensa e Inex.'!H101)</f>
        <v>Pregão</v>
      </c>
      <c r="AM97" t="str">
        <f>IF('PCA Licitação, Dispensa e Inex.'!K101="","",'PCA Licitação, Dispensa e Inex.'!K101)</f>
        <v>NÃO</v>
      </c>
      <c r="AN97" t="str">
        <f>IF('PCA Licitação, Dispensa e Inex.'!L101="","",'PCA Licitação, Dispensa e Inex.'!L101)</f>
        <v>Sim</v>
      </c>
      <c r="AO97" t="str">
        <f>IF('PCA Licitação, Dispensa e Inex.'!M101="","",'PCA Licitação, Dispensa e Inex.'!M101)</f>
        <v>Sim</v>
      </c>
      <c r="AP97" t="str">
        <f>IF('PCA Licitação, Dispensa e Inex.'!N101="","",'PCA Licitação, Dispensa e Inex.'!N101)</f>
        <v>Alto</v>
      </c>
      <c r="AQ97" s="88">
        <f>IF('PCA Licitação, Dispensa e Inex.'!O101="","",'PCA Licitação, Dispensa e Inex.'!O101)</f>
        <v>46062</v>
      </c>
      <c r="AR97" s="88">
        <f>IF('PCA Licitação, Dispensa e Inex.'!P101="","",'PCA Licitação, Dispensa e Inex.'!P101)</f>
        <v>46101</v>
      </c>
      <c r="AS97" s="88">
        <f>IF('PCA Licitação, Dispensa e Inex.'!Q101="","",'PCA Licitação, Dispensa e Inex.'!Q101)</f>
        <v>46105</v>
      </c>
      <c r="AT97" s="88">
        <f>IF('PCA Licitação, Dispensa e Inex.'!R101="","",'PCA Licitação, Dispensa e Inex.'!R101)</f>
        <v>46142</v>
      </c>
      <c r="AU97" s="88">
        <f>IF('PCA Licitação, Dispensa e Inex.'!S101="","",'PCA Licitação, Dispensa e Inex.'!S101)</f>
        <v>46234</v>
      </c>
      <c r="AV97" s="88" t="str">
        <f>IFERROR(VLOOKUP(AI97,'Acompanhamento (DMP)'!$B$17:$L$400,10,FALSE),"")</f>
        <v>Luciano</v>
      </c>
      <c r="AW97" t="str">
        <f>IFERROR(IF(VLOOKUP(AI97,'Acompanhamento (DMP)'!$B$17:$V$400,11,FALSE)="","",VLOOKUP(AI97,'Acompanhamento (DMP)'!$B$17:$V$400,11,FALSE)),"")</f>
        <v/>
      </c>
      <c r="AX97" s="88" t="str">
        <f>IFERROR(VLOOKUP(AI97,'Acompanhamento (DMP)'!$B$17:$V$400,12,FALSE),"")</f>
        <v>Não se aplica</v>
      </c>
      <c r="AY97" s="88" t="str">
        <f>IFERROR(IF(VLOOKUP(AI97,'Acompanhamento (DMP)'!$B$17:$V$400,13,FALSE)="","",VLOOKUP(AI97,'Acompanhamento (DMP)'!$B$17:$V$400,13,FALSE)),"")</f>
        <v/>
      </c>
      <c r="AZ97" t="str">
        <f>IFERROR(IF(VLOOKUP(AI97,'Acompanhamento (DMP)'!$B$17:$V$400,14,FALSE)="","",VLOOKUP(AI97,'Acompanhamento (DMP)'!$B$17:$V$400,14,FALSE)),"")</f>
        <v/>
      </c>
      <c r="BA97" t="str">
        <f>IFERROR(IF(VLOOKUP(AI97,'Acompanhamento (DMP)'!$B$17:$V$400,15,FALSE)="","",VLOOKUP(AI97,'Acompanhamento (DMP)'!$B$17:$V$400,15,FALSE)),"")</f>
        <v/>
      </c>
      <c r="BB97" s="88" t="str">
        <f>IFERROR(IF(VLOOKUP(AI97,'Acompanhamento (DMP)'!$B$17:$V$400,16,FALSE)="","",VLOOKUP(AI97,'Acompanhamento (DMP)'!$B$17:$V$400,16,FALSE)),"")</f>
        <v/>
      </c>
      <c r="BC97" s="88" t="str">
        <f>IFERROR(IF(VLOOKUP(AI97,'Acompanhamento (DMP)'!$B$17:$V$400,17,FALSE)="","",VLOOKUP(AI97,'Acompanhamento (DMP)'!$B$17:$V$400,17,FALSE)),"")</f>
        <v/>
      </c>
      <c r="BD97" s="88" t="str">
        <f>IFERROR(IF(VLOOKUP(AI97,'Acompanhamento (DMP)'!$B$17:$V$400,18,FALSE)="","",VLOOKUP(AI97,'Acompanhamento (DMP)'!$B$17:$V$400,18,FALSE)),"")</f>
        <v/>
      </c>
      <c r="BE97" s="88" t="str">
        <f>IFERROR(IF(VLOOKUP(AI97,'Acompanhamento (DMP)'!$B$17:$V$400,19,FALSE)="","",VLOOKUP(AI97,'Acompanhamento (DMP)'!$B$17:$V$400,19,FALSE)),"")</f>
        <v/>
      </c>
      <c r="BF97" s="88" t="str">
        <f>IFERROR(IF(VLOOKUP(AI97,'Acompanhamento (DMP)'!$B$17:$V$400,20,FALSE)="","",VLOOKUP(AI97,'Acompanhamento (DMP)'!$B$17:$V$400,20,FALSE)),"")</f>
        <v/>
      </c>
      <c r="BG97" s="88" t="str">
        <f>IFERROR(IF(VLOOKUP(AI97,'Acompanhamento (DMP)'!$B$17:$V$400,21,FALSE)="","",VLOOKUP(AI97,'Acompanhamento (DMP)'!$B$17:$V$400,21,FALSE)),"")</f>
        <v/>
      </c>
      <c r="BH97" s="239" t="str">
        <f t="shared" si="1"/>
        <v/>
      </c>
    </row>
    <row r="98" spans="6:60" ht="15.75" customHeight="1" x14ac:dyDescent="0.25">
      <c r="F98" s="2" t="s">
        <v>1970</v>
      </c>
      <c r="G98" s="2" t="s">
        <v>775</v>
      </c>
      <c r="AC98" t="str">
        <v>DTI276</v>
      </c>
      <c r="AD98" s="252">
        <v>25</v>
      </c>
      <c r="AE98" t="s">
        <v>401</v>
      </c>
      <c r="AI98" t="str">
        <f>IF('PCA Licitação, Dispensa e Inex.'!B102="","",'PCA Licitação, Dispensa e Inex.'!B102)</f>
        <v>DTI276</v>
      </c>
      <c r="AJ98" t="str">
        <f>IF('PCA Licitação, Dispensa e Inex.'!C102="","",'PCA Licitação, Dispensa e Inex.'!C102)</f>
        <v>DTI</v>
      </c>
      <c r="AK98" t="str">
        <f>IF('PCA Licitação, Dispensa e Inex.'!D102="","",'PCA Licitação, Dispensa e Inex.'!D102)</f>
        <v>Aquisição de STI para videoconferência com apenados do sistema prisional e realização de audiências de custódia</v>
      </c>
      <c r="AL98" t="str">
        <f>IF('PCA Licitação, Dispensa e Inex.'!H102="","",'PCA Licitação, Dispensa e Inex.'!H102)</f>
        <v>Pregão</v>
      </c>
      <c r="AM98" t="str">
        <f>IF('PCA Licitação, Dispensa e Inex.'!K102="","",'PCA Licitação, Dispensa e Inex.'!K102)</f>
        <v>NÃO</v>
      </c>
      <c r="AN98" t="str">
        <f>IF('PCA Licitação, Dispensa e Inex.'!L102="","",'PCA Licitação, Dispensa e Inex.'!L102)</f>
        <v>Sim</v>
      </c>
      <c r="AO98" t="str">
        <f>IF('PCA Licitação, Dispensa e Inex.'!M102="","",'PCA Licitação, Dispensa e Inex.'!M102)</f>
        <v>Sim</v>
      </c>
      <c r="AP98" t="str">
        <f>IF('PCA Licitação, Dispensa e Inex.'!N102="","",'PCA Licitação, Dispensa e Inex.'!N102)</f>
        <v>Alto</v>
      </c>
      <c r="AQ98" s="88">
        <f>IF('PCA Licitação, Dispensa e Inex.'!O102="","",'PCA Licitação, Dispensa e Inex.'!O102)</f>
        <v>46174</v>
      </c>
      <c r="AR98" s="88">
        <f>IF('PCA Licitação, Dispensa e Inex.'!P102="","",'PCA Licitação, Dispensa e Inex.'!P102)</f>
        <v>46227</v>
      </c>
      <c r="AS98" s="88">
        <f>IF('PCA Licitação, Dispensa e Inex.'!Q102="","",'PCA Licitação, Dispensa e Inex.'!Q102)</f>
        <v>46230</v>
      </c>
      <c r="AT98" s="88">
        <f>IF('PCA Licitação, Dispensa e Inex.'!R102="","",'PCA Licitação, Dispensa e Inex.'!R102)</f>
        <v>46269</v>
      </c>
      <c r="AU98" s="88">
        <f>IF('PCA Licitação, Dispensa e Inex.'!S102="","",'PCA Licitação, Dispensa e Inex.'!S102)</f>
        <v>46360</v>
      </c>
      <c r="AV98" s="88" t="str">
        <f>IFERROR(VLOOKUP(AI98,'Acompanhamento (DMP)'!$B$17:$L$400,10,FALSE),"")</f>
        <v>Luciano</v>
      </c>
      <c r="AW98" t="str">
        <f>IFERROR(IF(VLOOKUP(AI98,'Acompanhamento (DMP)'!$B$17:$V$400,11,FALSE)="","",VLOOKUP(AI98,'Acompanhamento (DMP)'!$B$17:$V$400,11,FALSE)),"")</f>
        <v/>
      </c>
      <c r="AX98" s="88" t="str">
        <f>IFERROR(VLOOKUP(AI98,'Acompanhamento (DMP)'!$B$17:$V$400,12,FALSE),"")</f>
        <v>Não se aplica</v>
      </c>
      <c r="AY98" s="88" t="str">
        <f>IFERROR(IF(VLOOKUP(AI98,'Acompanhamento (DMP)'!$B$17:$V$400,13,FALSE)="","",VLOOKUP(AI98,'Acompanhamento (DMP)'!$B$17:$V$400,13,FALSE)),"")</f>
        <v/>
      </c>
      <c r="AZ98" t="str">
        <f>IFERROR(IF(VLOOKUP(AI98,'Acompanhamento (DMP)'!$B$17:$V$400,14,FALSE)="","",VLOOKUP(AI98,'Acompanhamento (DMP)'!$B$17:$V$400,14,FALSE)),"")</f>
        <v/>
      </c>
      <c r="BA98" t="str">
        <f>IFERROR(IF(VLOOKUP(AI98,'Acompanhamento (DMP)'!$B$17:$V$400,15,FALSE)="","",VLOOKUP(AI98,'Acompanhamento (DMP)'!$B$17:$V$400,15,FALSE)),"")</f>
        <v/>
      </c>
      <c r="BB98" s="88" t="str">
        <f>IFERROR(IF(VLOOKUP(AI98,'Acompanhamento (DMP)'!$B$17:$V$400,16,FALSE)="","",VLOOKUP(AI98,'Acompanhamento (DMP)'!$B$17:$V$400,16,FALSE)),"")</f>
        <v/>
      </c>
      <c r="BC98" s="88" t="str">
        <f>IFERROR(IF(VLOOKUP(AI98,'Acompanhamento (DMP)'!$B$17:$V$400,17,FALSE)="","",VLOOKUP(AI98,'Acompanhamento (DMP)'!$B$17:$V$400,17,FALSE)),"")</f>
        <v/>
      </c>
      <c r="BD98" s="88" t="str">
        <f>IFERROR(IF(VLOOKUP(AI98,'Acompanhamento (DMP)'!$B$17:$V$400,18,FALSE)="","",VLOOKUP(AI98,'Acompanhamento (DMP)'!$B$17:$V$400,18,FALSE)),"")</f>
        <v/>
      </c>
      <c r="BE98" s="88" t="str">
        <f>IFERROR(IF(VLOOKUP(AI98,'Acompanhamento (DMP)'!$B$17:$V$400,19,FALSE)="","",VLOOKUP(AI98,'Acompanhamento (DMP)'!$B$17:$V$400,19,FALSE)),"")</f>
        <v/>
      </c>
      <c r="BF98" s="88" t="str">
        <f>IFERROR(IF(VLOOKUP(AI98,'Acompanhamento (DMP)'!$B$17:$V$400,20,FALSE)="","",VLOOKUP(AI98,'Acompanhamento (DMP)'!$B$17:$V$400,20,FALSE)),"")</f>
        <v/>
      </c>
      <c r="BG98" s="88" t="str">
        <f>IFERROR(IF(VLOOKUP(AI98,'Acompanhamento (DMP)'!$B$17:$V$400,21,FALSE)="","",VLOOKUP(AI98,'Acompanhamento (DMP)'!$B$17:$V$400,21,FALSE)),"")</f>
        <v/>
      </c>
      <c r="BH98" s="239" t="str">
        <f t="shared" si="1"/>
        <v/>
      </c>
    </row>
    <row r="99" spans="6:60" ht="15.75" customHeight="1" x14ac:dyDescent="0.25">
      <c r="F99" s="2" t="s">
        <v>1971</v>
      </c>
      <c r="G99" s="2" t="s">
        <v>746</v>
      </c>
      <c r="AC99" t="str">
        <v>DTI277</v>
      </c>
      <c r="AD99" s="251">
        <v>26</v>
      </c>
      <c r="AE99" t="s">
        <v>404</v>
      </c>
      <c r="AI99" t="str">
        <f>IF('PCA Licitação, Dispensa e Inex.'!B103="","",'PCA Licitação, Dispensa e Inex.'!B103)</f>
        <v>DTI277</v>
      </c>
      <c r="AJ99" t="str">
        <f>IF('PCA Licitação, Dispensa e Inex.'!C103="","",'PCA Licitação, Dispensa e Inex.'!C103)</f>
        <v>DTI</v>
      </c>
      <c r="AK99" t="str">
        <f>IF('PCA Licitação, Dispensa e Inex.'!D103="","",'PCA Licitação, Dispensa e Inex.'!D103)</f>
        <v>Aquisição de computadores portáteis (tanto de uso comum quanto de alta performance), para renovação do parque tecnológico do PJSC e atendimento de áreas específicas do TJSC</v>
      </c>
      <c r="AL99" t="str">
        <f>IF('PCA Licitação, Dispensa e Inex.'!H103="","",'PCA Licitação, Dispensa e Inex.'!H103)</f>
        <v>Pregão</v>
      </c>
      <c r="AM99" t="str">
        <f>IF('PCA Licitação, Dispensa e Inex.'!K103="","",'PCA Licitação, Dispensa e Inex.'!K103)</f>
        <v>SIM</v>
      </c>
      <c r="AN99" t="str">
        <f>IF('PCA Licitação, Dispensa e Inex.'!L103="","",'PCA Licitação, Dispensa e Inex.'!L103)</f>
        <v>Sim</v>
      </c>
      <c r="AO99" t="str">
        <f>IF('PCA Licitação, Dispensa e Inex.'!M103="","",'PCA Licitação, Dispensa e Inex.'!M103)</f>
        <v>Sim</v>
      </c>
      <c r="AP99" t="str">
        <f>IF('PCA Licitação, Dispensa e Inex.'!N103="","",'PCA Licitação, Dispensa e Inex.'!N103)</f>
        <v>Alto</v>
      </c>
      <c r="AQ99" s="88">
        <f>IF('PCA Licitação, Dispensa e Inex.'!O103="","",'PCA Licitação, Dispensa e Inex.'!O103)</f>
        <v>46062</v>
      </c>
      <c r="AR99" s="88">
        <f>IF('PCA Licitação, Dispensa e Inex.'!P103="","",'PCA Licitação, Dispensa e Inex.'!P103)</f>
        <v>46101</v>
      </c>
      <c r="AS99" s="88">
        <f>IF('PCA Licitação, Dispensa e Inex.'!Q103="","",'PCA Licitação, Dispensa e Inex.'!Q103)</f>
        <v>46105</v>
      </c>
      <c r="AT99" s="88">
        <f>IF('PCA Licitação, Dispensa e Inex.'!R103="","",'PCA Licitação, Dispensa e Inex.'!R103)</f>
        <v>46142</v>
      </c>
      <c r="AU99" s="88">
        <f>IF('PCA Licitação, Dispensa e Inex.'!S103="","",'PCA Licitação, Dispensa e Inex.'!S103)</f>
        <v>46234</v>
      </c>
      <c r="AV99" s="88" t="str">
        <f>IFERROR(VLOOKUP(AI99,'Acompanhamento (DMP)'!$B$17:$L$400,10,FALSE),"")</f>
        <v>Mariana Abreu</v>
      </c>
      <c r="AW99" t="str">
        <f>IFERROR(IF(VLOOKUP(AI99,'Acompanhamento (DMP)'!$B$17:$V$400,11,FALSE)="","",VLOOKUP(AI99,'Acompanhamento (DMP)'!$B$17:$V$400,11,FALSE)),"")</f>
        <v/>
      </c>
      <c r="AX99" s="88" t="str">
        <f>IFERROR(VLOOKUP(AI99,'Acompanhamento (DMP)'!$B$17:$V$400,12,FALSE),"")</f>
        <v>Fabiana</v>
      </c>
      <c r="AY99" s="88" t="str">
        <f>IFERROR(IF(VLOOKUP(AI99,'Acompanhamento (DMP)'!$B$17:$V$400,13,FALSE)="","",VLOOKUP(AI99,'Acompanhamento (DMP)'!$B$17:$V$400,13,FALSE)),"")</f>
        <v/>
      </c>
      <c r="AZ99" t="str">
        <f>IFERROR(IF(VLOOKUP(AI99,'Acompanhamento (DMP)'!$B$17:$V$400,14,FALSE)="","",VLOOKUP(AI99,'Acompanhamento (DMP)'!$B$17:$V$400,14,FALSE)),"")</f>
        <v/>
      </c>
      <c r="BA99" t="str">
        <f>IFERROR(IF(VLOOKUP(AI99,'Acompanhamento (DMP)'!$B$17:$V$400,15,FALSE)="","",VLOOKUP(AI99,'Acompanhamento (DMP)'!$B$17:$V$400,15,FALSE)),"")</f>
        <v/>
      </c>
      <c r="BB99" s="88" t="str">
        <f>IFERROR(IF(VLOOKUP(AI99,'Acompanhamento (DMP)'!$B$17:$V$400,16,FALSE)="","",VLOOKUP(AI99,'Acompanhamento (DMP)'!$B$17:$V$400,16,FALSE)),"")</f>
        <v/>
      </c>
      <c r="BC99" s="88" t="str">
        <f>IFERROR(IF(VLOOKUP(AI99,'Acompanhamento (DMP)'!$B$17:$V$400,17,FALSE)="","",VLOOKUP(AI99,'Acompanhamento (DMP)'!$B$17:$V$400,17,FALSE)),"")</f>
        <v/>
      </c>
      <c r="BD99" s="88" t="str">
        <f>IFERROR(IF(VLOOKUP(AI99,'Acompanhamento (DMP)'!$B$17:$V$400,18,FALSE)="","",VLOOKUP(AI99,'Acompanhamento (DMP)'!$B$17:$V$400,18,FALSE)),"")</f>
        <v/>
      </c>
      <c r="BE99" s="88" t="str">
        <f>IFERROR(IF(VLOOKUP(AI99,'Acompanhamento (DMP)'!$B$17:$V$400,19,FALSE)="","",VLOOKUP(AI99,'Acompanhamento (DMP)'!$B$17:$V$400,19,FALSE)),"")</f>
        <v/>
      </c>
      <c r="BF99" s="88" t="str">
        <f>IFERROR(IF(VLOOKUP(AI99,'Acompanhamento (DMP)'!$B$17:$V$400,20,FALSE)="","",VLOOKUP(AI99,'Acompanhamento (DMP)'!$B$17:$V$400,20,FALSE)),"")</f>
        <v/>
      </c>
      <c r="BG99" s="88" t="str">
        <f>IFERROR(IF(VLOOKUP(AI99,'Acompanhamento (DMP)'!$B$17:$V$400,21,FALSE)="","",VLOOKUP(AI99,'Acompanhamento (DMP)'!$B$17:$V$400,21,FALSE)),"")</f>
        <v/>
      </c>
      <c r="BH99" s="239" t="str">
        <f t="shared" si="1"/>
        <v/>
      </c>
    </row>
    <row r="100" spans="6:60" ht="15.75" customHeight="1" x14ac:dyDescent="0.25">
      <c r="F100" s="2" t="s">
        <v>1972</v>
      </c>
      <c r="G100" s="2" t="s">
        <v>747</v>
      </c>
      <c r="AC100" t="str">
        <v>DTI278</v>
      </c>
      <c r="AD100" s="252">
        <v>27</v>
      </c>
      <c r="AE100" t="s">
        <v>408</v>
      </c>
      <c r="AI100" t="str">
        <f>IF('PCA Licitação, Dispensa e Inex.'!B104="","",'PCA Licitação, Dispensa e Inex.'!B104)</f>
        <v>DTI278</v>
      </c>
      <c r="AJ100" t="str">
        <f>IF('PCA Licitação, Dispensa e Inex.'!C104="","",'PCA Licitação, Dispensa e Inex.'!C104)</f>
        <v>DTI</v>
      </c>
      <c r="AK100" t="str">
        <f>IF('PCA Licitação, Dispensa e Inex.'!D104="","",'PCA Licitação, Dispensa e Inex.'!D104)</f>
        <v>Renovação das licenças do software OMNISSA Horizon Standard</v>
      </c>
      <c r="AL100" t="str">
        <f>IF('PCA Licitação, Dispensa e Inex.'!H104="","",'PCA Licitação, Dispensa e Inex.'!H104)</f>
        <v>Pregão</v>
      </c>
      <c r="AM100" t="str">
        <f>IF('PCA Licitação, Dispensa e Inex.'!K104="","",'PCA Licitação, Dispensa e Inex.'!K104)</f>
        <v>NÃO</v>
      </c>
      <c r="AN100" t="str">
        <f>IF('PCA Licitação, Dispensa e Inex.'!L104="","",'PCA Licitação, Dispensa e Inex.'!L104)</f>
        <v>Não</v>
      </c>
      <c r="AO100" t="str">
        <f>IF('PCA Licitação, Dispensa e Inex.'!M104="","",'PCA Licitação, Dispensa e Inex.'!M104)</f>
        <v>Sim</v>
      </c>
      <c r="AP100" t="str">
        <f>IF('PCA Licitação, Dispensa e Inex.'!N104="","",'PCA Licitação, Dispensa e Inex.'!N104)</f>
        <v>Médio</v>
      </c>
      <c r="AQ100" s="88">
        <f>IF('PCA Licitação, Dispensa e Inex.'!O104="","",'PCA Licitação, Dispensa e Inex.'!O104)</f>
        <v>46310</v>
      </c>
      <c r="AR100" s="88">
        <f>IF('PCA Licitação, Dispensa e Inex.'!P104="","",'PCA Licitação, Dispensa e Inex.'!P104)</f>
        <v>46375</v>
      </c>
      <c r="AS100" s="88">
        <f>IF('PCA Licitação, Dispensa e Inex.'!Q104="","",'PCA Licitação, Dispensa e Inex.'!Q104)</f>
        <v>46394</v>
      </c>
      <c r="AT100" s="88">
        <f>IF('PCA Licitação, Dispensa e Inex.'!R104="","",'PCA Licitação, Dispensa e Inex.'!R104)</f>
        <v>46522</v>
      </c>
      <c r="AU100" s="88">
        <f>IF('PCA Licitação, Dispensa e Inex.'!S104="","",'PCA Licitação, Dispensa e Inex.'!S104)</f>
        <v>46614</v>
      </c>
      <c r="AV100" s="88" t="str">
        <f>IFERROR(VLOOKUP(AI100,'Acompanhamento (DMP)'!$B$17:$L$400,10,FALSE),"")</f>
        <v>Vanessa Borges</v>
      </c>
      <c r="AW100" t="str">
        <f>IFERROR(IF(VLOOKUP(AI100,'Acompanhamento (DMP)'!$B$17:$V$400,11,FALSE)="","",VLOOKUP(AI100,'Acompanhamento (DMP)'!$B$17:$V$400,11,FALSE)),"")</f>
        <v/>
      </c>
      <c r="AX100" s="88" t="str">
        <f>IFERROR(VLOOKUP(AI100,'Acompanhamento (DMP)'!$B$17:$V$400,12,FALSE),"")</f>
        <v>Não se aplica</v>
      </c>
      <c r="AY100" s="88" t="str">
        <f>IFERROR(IF(VLOOKUP(AI100,'Acompanhamento (DMP)'!$B$17:$V$400,13,FALSE)="","",VLOOKUP(AI100,'Acompanhamento (DMP)'!$B$17:$V$400,13,FALSE)),"")</f>
        <v/>
      </c>
      <c r="AZ100" t="str">
        <f>IFERROR(IF(VLOOKUP(AI100,'Acompanhamento (DMP)'!$B$17:$V$400,14,FALSE)="","",VLOOKUP(AI100,'Acompanhamento (DMP)'!$B$17:$V$400,14,FALSE)),"")</f>
        <v/>
      </c>
      <c r="BA100" t="str">
        <f>IFERROR(IF(VLOOKUP(AI100,'Acompanhamento (DMP)'!$B$17:$V$400,15,FALSE)="","",VLOOKUP(AI100,'Acompanhamento (DMP)'!$B$17:$V$400,15,FALSE)),"")</f>
        <v/>
      </c>
      <c r="BB100" s="88" t="str">
        <f>IFERROR(IF(VLOOKUP(AI100,'Acompanhamento (DMP)'!$B$17:$V$400,16,FALSE)="","",VLOOKUP(AI100,'Acompanhamento (DMP)'!$B$17:$V$400,16,FALSE)),"")</f>
        <v/>
      </c>
      <c r="BC100" s="88" t="str">
        <f>IFERROR(IF(VLOOKUP(AI100,'Acompanhamento (DMP)'!$B$17:$V$400,17,FALSE)="","",VLOOKUP(AI100,'Acompanhamento (DMP)'!$B$17:$V$400,17,FALSE)),"")</f>
        <v/>
      </c>
      <c r="BD100" s="88" t="str">
        <f>IFERROR(IF(VLOOKUP(AI100,'Acompanhamento (DMP)'!$B$17:$V$400,18,FALSE)="","",VLOOKUP(AI100,'Acompanhamento (DMP)'!$B$17:$V$400,18,FALSE)),"")</f>
        <v/>
      </c>
      <c r="BE100" s="88" t="str">
        <f>IFERROR(IF(VLOOKUP(AI100,'Acompanhamento (DMP)'!$B$17:$V$400,19,FALSE)="","",VLOOKUP(AI100,'Acompanhamento (DMP)'!$B$17:$V$400,19,FALSE)),"")</f>
        <v/>
      </c>
      <c r="BF100" s="88" t="str">
        <f>IFERROR(IF(VLOOKUP(AI100,'Acompanhamento (DMP)'!$B$17:$V$400,20,FALSE)="","",VLOOKUP(AI100,'Acompanhamento (DMP)'!$B$17:$V$400,20,FALSE)),"")</f>
        <v/>
      </c>
      <c r="BG100" s="88" t="str">
        <f>IFERROR(IF(VLOOKUP(AI100,'Acompanhamento (DMP)'!$B$17:$V$400,21,FALSE)="","",VLOOKUP(AI100,'Acompanhamento (DMP)'!$B$17:$V$400,21,FALSE)),"")</f>
        <v/>
      </c>
      <c r="BH100" s="239" t="str">
        <f t="shared" si="1"/>
        <v/>
      </c>
    </row>
    <row r="101" spans="6:60" ht="15.75" customHeight="1" x14ac:dyDescent="0.25">
      <c r="F101" s="2" t="s">
        <v>1973</v>
      </c>
      <c r="G101" s="2" t="s">
        <v>748</v>
      </c>
      <c r="AC101" t="str">
        <v>DTI279</v>
      </c>
      <c r="AD101" s="251">
        <v>28</v>
      </c>
      <c r="AE101" t="s">
        <v>412</v>
      </c>
      <c r="AI101" t="str">
        <f>IF('PCA Licitação, Dispensa e Inex.'!B105="","",'PCA Licitação, Dispensa e Inex.'!B105)</f>
        <v>DTI279</v>
      </c>
      <c r="AJ101" t="str">
        <f>IF('PCA Licitação, Dispensa e Inex.'!C105="","",'PCA Licitação, Dispensa e Inex.'!C105)</f>
        <v>DTI</v>
      </c>
      <c r="AK101" t="str">
        <f>IF('PCA Licitação, Dispensa e Inex.'!D105="","",'PCA Licitação, Dispensa e Inex.'!D105)</f>
        <v>Aquisição de infraestrutura para armazenamento seguro de documentos - eproc</v>
      </c>
      <c r="AL101" t="str">
        <f>IF('PCA Licitação, Dispensa e Inex.'!H105="","",'PCA Licitação, Dispensa e Inex.'!H105)</f>
        <v>Pregão</v>
      </c>
      <c r="AM101" t="str">
        <f>IF('PCA Licitação, Dispensa e Inex.'!K105="","",'PCA Licitação, Dispensa e Inex.'!K105)</f>
        <v>NÃO</v>
      </c>
      <c r="AN101" t="str">
        <f>IF('PCA Licitação, Dispensa e Inex.'!L105="","",'PCA Licitação, Dispensa e Inex.'!L105)</f>
        <v>Não</v>
      </c>
      <c r="AO101" t="str">
        <f>IF('PCA Licitação, Dispensa e Inex.'!M105="","",'PCA Licitação, Dispensa e Inex.'!M105)</f>
        <v>Sim</v>
      </c>
      <c r="AP101" t="str">
        <f>IF('PCA Licitação, Dispensa e Inex.'!N105="","",'PCA Licitação, Dispensa e Inex.'!N105)</f>
        <v>Alto</v>
      </c>
      <c r="AQ101" s="88">
        <f>IF('PCA Licitação, Dispensa e Inex.'!O105="","",'PCA Licitação, Dispensa e Inex.'!O105)</f>
        <v>46029</v>
      </c>
      <c r="AR101" s="88">
        <f>IF('PCA Licitação, Dispensa e Inex.'!P105="","",'PCA Licitação, Dispensa e Inex.'!P105)</f>
        <v>46111</v>
      </c>
      <c r="AS101" s="88">
        <f>IF('PCA Licitação, Dispensa e Inex.'!Q105="","",'PCA Licitação, Dispensa e Inex.'!Q105)</f>
        <v>46113</v>
      </c>
      <c r="AT101" s="88">
        <f>IF('PCA Licitação, Dispensa e Inex.'!R105="","",'PCA Licitação, Dispensa e Inex.'!R105)</f>
        <v>46172</v>
      </c>
      <c r="AU101" s="88">
        <f>IF('PCA Licitação, Dispensa e Inex.'!S105="","",'PCA Licitação, Dispensa e Inex.'!S105)</f>
        <v>46264</v>
      </c>
      <c r="AV101" s="88" t="str">
        <f>IFERROR(VLOOKUP(AI101,'Acompanhamento (DMP)'!$B$17:$L$400,10,FALSE),"")</f>
        <v>Monica</v>
      </c>
      <c r="AW101" t="str">
        <f>IFERROR(IF(VLOOKUP(AI101,'Acompanhamento (DMP)'!$B$17:$V$400,11,FALSE)="","",VLOOKUP(AI101,'Acompanhamento (DMP)'!$B$17:$V$400,11,FALSE)),"")</f>
        <v/>
      </c>
      <c r="AX101" s="88" t="str">
        <f>IFERROR(VLOOKUP(AI101,'Acompanhamento (DMP)'!$B$17:$V$400,12,FALSE),"")</f>
        <v>Não se aplica</v>
      </c>
      <c r="AY101" s="88" t="str">
        <f>IFERROR(IF(VLOOKUP(AI101,'Acompanhamento (DMP)'!$B$17:$V$400,13,FALSE)="","",VLOOKUP(AI101,'Acompanhamento (DMP)'!$B$17:$V$400,13,FALSE)),"")</f>
        <v/>
      </c>
      <c r="AZ101" t="str">
        <f>IFERROR(IF(VLOOKUP(AI101,'Acompanhamento (DMP)'!$B$17:$V$400,14,FALSE)="","",VLOOKUP(AI101,'Acompanhamento (DMP)'!$B$17:$V$400,14,FALSE)),"")</f>
        <v/>
      </c>
      <c r="BA101" t="str">
        <f>IFERROR(IF(VLOOKUP(AI101,'Acompanhamento (DMP)'!$B$17:$V$400,15,FALSE)="","",VLOOKUP(AI101,'Acompanhamento (DMP)'!$B$17:$V$400,15,FALSE)),"")</f>
        <v/>
      </c>
      <c r="BB101" s="88" t="str">
        <f>IFERROR(IF(VLOOKUP(AI101,'Acompanhamento (DMP)'!$B$17:$V$400,16,FALSE)="","",VLOOKUP(AI101,'Acompanhamento (DMP)'!$B$17:$V$400,16,FALSE)),"")</f>
        <v/>
      </c>
      <c r="BC101" s="88" t="str">
        <f>IFERROR(IF(VLOOKUP(AI101,'Acompanhamento (DMP)'!$B$17:$V$400,17,FALSE)="","",VLOOKUP(AI101,'Acompanhamento (DMP)'!$B$17:$V$400,17,FALSE)),"")</f>
        <v/>
      </c>
      <c r="BD101" s="88" t="str">
        <f>IFERROR(IF(VLOOKUP(AI101,'Acompanhamento (DMP)'!$B$17:$V$400,18,FALSE)="","",VLOOKUP(AI101,'Acompanhamento (DMP)'!$B$17:$V$400,18,FALSE)),"")</f>
        <v/>
      </c>
      <c r="BE101" s="88" t="str">
        <f>IFERROR(IF(VLOOKUP(AI101,'Acompanhamento (DMP)'!$B$17:$V$400,19,FALSE)="","",VLOOKUP(AI101,'Acompanhamento (DMP)'!$B$17:$V$400,19,FALSE)),"")</f>
        <v/>
      </c>
      <c r="BF101" s="88" t="str">
        <f>IFERROR(IF(VLOOKUP(AI101,'Acompanhamento (DMP)'!$B$17:$V$400,20,FALSE)="","",VLOOKUP(AI101,'Acompanhamento (DMP)'!$B$17:$V$400,20,FALSE)),"")</f>
        <v/>
      </c>
      <c r="BG101" s="88" t="str">
        <f>IFERROR(IF(VLOOKUP(AI101,'Acompanhamento (DMP)'!$B$17:$V$400,21,FALSE)="","",VLOOKUP(AI101,'Acompanhamento (DMP)'!$B$17:$V$400,21,FALSE)),"")</f>
        <v/>
      </c>
      <c r="BH101" s="239" t="str">
        <f t="shared" si="1"/>
        <v/>
      </c>
    </row>
    <row r="102" spans="6:60" ht="15.75" customHeight="1" x14ac:dyDescent="0.25">
      <c r="F102" s="2" t="s">
        <v>1974</v>
      </c>
      <c r="G102" s="2" t="s">
        <v>749</v>
      </c>
      <c r="AC102" t="str">
        <v>DTI280</v>
      </c>
      <c r="AD102" s="249">
        <v>29</v>
      </c>
      <c r="AE102" t="s">
        <v>416</v>
      </c>
      <c r="AI102" t="str">
        <f>IF('PCA Licitação, Dispensa e Inex.'!B106="","",'PCA Licitação, Dispensa e Inex.'!B106)</f>
        <v>DTI280</v>
      </c>
      <c r="AJ102" t="str">
        <f>IF('PCA Licitação, Dispensa e Inex.'!C106="","",'PCA Licitação, Dispensa e Inex.'!C106)</f>
        <v>DTI</v>
      </c>
      <c r="AK102" t="str">
        <f>IF('PCA Licitação, Dispensa e Inex.'!D106="","",'PCA Licitação, Dispensa e Inex.'!D106)</f>
        <v>Contratação de ferramenta de inteligência para varredura de fontes abertas e redes sociais - SNAP Crimewall</v>
      </c>
      <c r="AL102" t="str">
        <f>IF('PCA Licitação, Dispensa e Inex.'!H106="","",'PCA Licitação, Dispensa e Inex.'!H106)</f>
        <v>Inexigibilidade</v>
      </c>
      <c r="AM102" t="str">
        <f>IF('PCA Licitação, Dispensa e Inex.'!K106="","",'PCA Licitação, Dispensa e Inex.'!K106)</f>
        <v>SIM</v>
      </c>
      <c r="AN102" t="str">
        <f>IF('PCA Licitação, Dispensa e Inex.'!L106="","",'PCA Licitação, Dispensa e Inex.'!L106)</f>
        <v>Não</v>
      </c>
      <c r="AO102" t="str">
        <f>IF('PCA Licitação, Dispensa e Inex.'!M106="","",'PCA Licitação, Dispensa e Inex.'!M106)</f>
        <v>Não</v>
      </c>
      <c r="AP102" t="str">
        <f>IF('PCA Licitação, Dispensa e Inex.'!N106="","",'PCA Licitação, Dispensa e Inex.'!N106)</f>
        <v>Alto</v>
      </c>
      <c r="AQ102" s="88">
        <f>IF('PCA Licitação, Dispensa e Inex.'!O106="","",'PCA Licitação, Dispensa e Inex.'!O106)</f>
        <v>46029</v>
      </c>
      <c r="AR102" s="88">
        <f>IF('PCA Licitação, Dispensa e Inex.'!P106="","",'PCA Licitação, Dispensa e Inex.'!P106)</f>
        <v>46101</v>
      </c>
      <c r="AS102" s="88">
        <f>IF('PCA Licitação, Dispensa e Inex.'!Q106="","",'PCA Licitação, Dispensa e Inex.'!Q106)</f>
        <v>46104</v>
      </c>
      <c r="AT102" s="88">
        <f>IF('PCA Licitação, Dispensa e Inex.'!R106="","",'PCA Licitação, Dispensa e Inex.'!R106)</f>
        <v>46125</v>
      </c>
      <c r="AU102" s="88">
        <f>IF('PCA Licitação, Dispensa e Inex.'!S106="","",'PCA Licitação, Dispensa e Inex.'!S106)</f>
        <v>46188</v>
      </c>
      <c r="AV102" s="88" t="str">
        <f>IFERROR(VLOOKUP(AI102,'Acompanhamento (DMP)'!$B$17:$L$400,10,FALSE),"")</f>
        <v>Paola</v>
      </c>
      <c r="AW102" t="str">
        <f>IFERROR(IF(VLOOKUP(AI102,'Acompanhamento (DMP)'!$B$17:$V$400,11,FALSE)="","",VLOOKUP(AI102,'Acompanhamento (DMP)'!$B$17:$V$400,11,FALSE)),"")</f>
        <v/>
      </c>
      <c r="AX102" s="88" t="str">
        <f>IFERROR(VLOOKUP(AI102,'Acompanhamento (DMP)'!$B$17:$V$400,12,FALSE),"")</f>
        <v>Anna</v>
      </c>
      <c r="AY102" s="88" t="str">
        <f>IFERROR(IF(VLOOKUP(AI102,'Acompanhamento (DMP)'!$B$17:$V$400,13,FALSE)="","",VLOOKUP(AI102,'Acompanhamento (DMP)'!$B$17:$V$400,13,FALSE)),"")</f>
        <v/>
      </c>
      <c r="AZ102" t="str">
        <f>IFERROR(IF(VLOOKUP(AI102,'Acompanhamento (DMP)'!$B$17:$V$400,14,FALSE)="","",VLOOKUP(AI102,'Acompanhamento (DMP)'!$B$17:$V$400,14,FALSE)),"")</f>
        <v/>
      </c>
      <c r="BA102" t="str">
        <f>IFERROR(IF(VLOOKUP(AI102,'Acompanhamento (DMP)'!$B$17:$V$400,15,FALSE)="","",VLOOKUP(AI102,'Acompanhamento (DMP)'!$B$17:$V$400,15,FALSE)),"")</f>
        <v/>
      </c>
      <c r="BB102" s="88" t="str">
        <f>IFERROR(IF(VLOOKUP(AI102,'Acompanhamento (DMP)'!$B$17:$V$400,16,FALSE)="","",VLOOKUP(AI102,'Acompanhamento (DMP)'!$B$17:$V$400,16,FALSE)),"")</f>
        <v/>
      </c>
      <c r="BC102" s="88" t="str">
        <f>IFERROR(IF(VLOOKUP(AI102,'Acompanhamento (DMP)'!$B$17:$V$400,17,FALSE)="","",VLOOKUP(AI102,'Acompanhamento (DMP)'!$B$17:$V$400,17,FALSE)),"")</f>
        <v/>
      </c>
      <c r="BD102" s="88" t="str">
        <f>IFERROR(IF(VLOOKUP(AI102,'Acompanhamento (DMP)'!$B$17:$V$400,18,FALSE)="","",VLOOKUP(AI102,'Acompanhamento (DMP)'!$B$17:$V$400,18,FALSE)),"")</f>
        <v/>
      </c>
      <c r="BE102" s="88" t="str">
        <f>IFERROR(IF(VLOOKUP(AI102,'Acompanhamento (DMP)'!$B$17:$V$400,19,FALSE)="","",VLOOKUP(AI102,'Acompanhamento (DMP)'!$B$17:$V$400,19,FALSE)),"")</f>
        <v/>
      </c>
      <c r="BF102" s="88" t="str">
        <f>IFERROR(IF(VLOOKUP(AI102,'Acompanhamento (DMP)'!$B$17:$V$400,20,FALSE)="","",VLOOKUP(AI102,'Acompanhamento (DMP)'!$B$17:$V$400,20,FALSE)),"")</f>
        <v/>
      </c>
      <c r="BG102" s="88" t="str">
        <f>IFERROR(IF(VLOOKUP(AI102,'Acompanhamento (DMP)'!$B$17:$V$400,21,FALSE)="","",VLOOKUP(AI102,'Acompanhamento (DMP)'!$B$17:$V$400,21,FALSE)),"")</f>
        <v/>
      </c>
      <c r="BH102" s="239" t="str">
        <f t="shared" si="1"/>
        <v/>
      </c>
    </row>
    <row r="103" spans="6:60" ht="15.75" customHeight="1" x14ac:dyDescent="0.25">
      <c r="F103" s="2" t="s">
        <v>1975</v>
      </c>
      <c r="G103" s="2" t="s">
        <v>859</v>
      </c>
      <c r="AC103" t="str">
        <v>DTI281</v>
      </c>
      <c r="AD103" s="250">
        <v>30</v>
      </c>
      <c r="AE103" t="s">
        <v>420</v>
      </c>
      <c r="AI103" t="str">
        <f>IF('PCA Licitação, Dispensa e Inex.'!B107="","",'PCA Licitação, Dispensa e Inex.'!B107)</f>
        <v>DTI281</v>
      </c>
      <c r="AJ103" t="str">
        <f>IF('PCA Licitação, Dispensa e Inex.'!C107="","",'PCA Licitação, Dispensa e Inex.'!C107)</f>
        <v>DTI</v>
      </c>
      <c r="AK103" t="str">
        <f>IF('PCA Licitação, Dispensa e Inex.'!D107="","",'PCA Licitação, Dispensa e Inex.'!D107)</f>
        <v>Contratação de serviços de internet móvel para veículos oficiais</v>
      </c>
      <c r="AL103" t="str">
        <f>IF('PCA Licitação, Dispensa e Inex.'!H107="","",'PCA Licitação, Dispensa e Inex.'!H107)</f>
        <v>Pregão</v>
      </c>
      <c r="AM103" t="str">
        <f>IF('PCA Licitação, Dispensa e Inex.'!K107="","",'PCA Licitação, Dispensa e Inex.'!K107)</f>
        <v>SIM</v>
      </c>
      <c r="AN103" t="str">
        <f>IF('PCA Licitação, Dispensa e Inex.'!L107="","",'PCA Licitação, Dispensa e Inex.'!L107)</f>
        <v>Não</v>
      </c>
      <c r="AO103" t="str">
        <f>IF('PCA Licitação, Dispensa e Inex.'!M107="","",'PCA Licitação, Dispensa e Inex.'!M107)</f>
        <v>Sim</v>
      </c>
      <c r="AP103" t="str">
        <f>IF('PCA Licitação, Dispensa e Inex.'!N107="","",'PCA Licitação, Dispensa e Inex.'!N107)</f>
        <v>Alto</v>
      </c>
      <c r="AQ103" s="88">
        <f>IF('PCA Licitação, Dispensa e Inex.'!O107="","",'PCA Licitação, Dispensa e Inex.'!O107)</f>
        <v>46146</v>
      </c>
      <c r="AR103" s="88">
        <f>IF('PCA Licitação, Dispensa e Inex.'!P107="","",'PCA Licitação, Dispensa e Inex.'!P107)</f>
        <v>46203</v>
      </c>
      <c r="AS103" s="88">
        <f>IF('PCA Licitação, Dispensa e Inex.'!Q107="","",'PCA Licitação, Dispensa e Inex.'!Q107)</f>
        <v>46204</v>
      </c>
      <c r="AT103" s="88">
        <f>IF('PCA Licitação, Dispensa e Inex.'!R107="","",'PCA Licitação, Dispensa e Inex.'!R107)</f>
        <v>46283</v>
      </c>
      <c r="AU103" s="88">
        <f>IF('PCA Licitação, Dispensa e Inex.'!S107="","",'PCA Licitação, Dispensa e Inex.'!S107)</f>
        <v>46375</v>
      </c>
      <c r="AV103" s="88" t="str">
        <f>IFERROR(VLOOKUP(AI103,'Acompanhamento (DMP)'!$B$17:$L$400,10,FALSE),"")</f>
        <v>Anna</v>
      </c>
      <c r="AW103" t="str">
        <f>IFERROR(IF(VLOOKUP(AI103,'Acompanhamento (DMP)'!$B$17:$V$400,11,FALSE)="","",VLOOKUP(AI103,'Acompanhamento (DMP)'!$B$17:$V$400,11,FALSE)),"")</f>
        <v/>
      </c>
      <c r="AX103" s="88" t="str">
        <f>IFERROR(VLOOKUP(AI103,'Acompanhamento (DMP)'!$B$17:$V$400,12,FALSE),"")</f>
        <v>Vanessa Borges</v>
      </c>
      <c r="AY103" s="88" t="str">
        <f>IFERROR(IF(VLOOKUP(AI103,'Acompanhamento (DMP)'!$B$17:$V$400,13,FALSE)="","",VLOOKUP(AI103,'Acompanhamento (DMP)'!$B$17:$V$400,13,FALSE)),"")</f>
        <v/>
      </c>
      <c r="AZ103" t="str">
        <f>IFERROR(IF(VLOOKUP(AI103,'Acompanhamento (DMP)'!$B$17:$V$400,14,FALSE)="","",VLOOKUP(AI103,'Acompanhamento (DMP)'!$B$17:$V$400,14,FALSE)),"")</f>
        <v/>
      </c>
      <c r="BA103" t="str">
        <f>IFERROR(IF(VLOOKUP(AI103,'Acompanhamento (DMP)'!$B$17:$V$400,15,FALSE)="","",VLOOKUP(AI103,'Acompanhamento (DMP)'!$B$17:$V$400,15,FALSE)),"")</f>
        <v/>
      </c>
      <c r="BB103" s="88" t="str">
        <f>IFERROR(IF(VLOOKUP(AI103,'Acompanhamento (DMP)'!$B$17:$V$400,16,FALSE)="","",VLOOKUP(AI103,'Acompanhamento (DMP)'!$B$17:$V$400,16,FALSE)),"")</f>
        <v/>
      </c>
      <c r="BC103" s="88" t="str">
        <f>IFERROR(IF(VLOOKUP(AI103,'Acompanhamento (DMP)'!$B$17:$V$400,17,FALSE)="","",VLOOKUP(AI103,'Acompanhamento (DMP)'!$B$17:$V$400,17,FALSE)),"")</f>
        <v/>
      </c>
      <c r="BD103" s="88" t="str">
        <f>IFERROR(IF(VLOOKUP(AI103,'Acompanhamento (DMP)'!$B$17:$V$400,18,FALSE)="","",VLOOKUP(AI103,'Acompanhamento (DMP)'!$B$17:$V$400,18,FALSE)),"")</f>
        <v/>
      </c>
      <c r="BE103" s="88" t="str">
        <f>IFERROR(IF(VLOOKUP(AI103,'Acompanhamento (DMP)'!$B$17:$V$400,19,FALSE)="","",VLOOKUP(AI103,'Acompanhamento (DMP)'!$B$17:$V$400,19,FALSE)),"")</f>
        <v/>
      </c>
      <c r="BF103" s="88" t="str">
        <f>IFERROR(IF(VLOOKUP(AI103,'Acompanhamento (DMP)'!$B$17:$V$400,20,FALSE)="","",VLOOKUP(AI103,'Acompanhamento (DMP)'!$B$17:$V$400,20,FALSE)),"")</f>
        <v/>
      </c>
      <c r="BG103" s="88" t="str">
        <f>IFERROR(IF(VLOOKUP(AI103,'Acompanhamento (DMP)'!$B$17:$V$400,21,FALSE)="","",VLOOKUP(AI103,'Acompanhamento (DMP)'!$B$17:$V$400,21,FALSE)),"")</f>
        <v/>
      </c>
      <c r="BH103" s="239" t="str">
        <f t="shared" si="1"/>
        <v/>
      </c>
    </row>
    <row r="104" spans="6:60" ht="15.75" customHeight="1" x14ac:dyDescent="0.25">
      <c r="F104" s="2" t="s">
        <v>1976</v>
      </c>
      <c r="G104" s="2" t="s">
        <v>861</v>
      </c>
      <c r="AC104" t="str">
        <v>DTI282</v>
      </c>
      <c r="AD104" s="249">
        <v>31</v>
      </c>
      <c r="AE104" t="s">
        <v>424</v>
      </c>
      <c r="AI104" t="str">
        <f>IF('PCA Licitação, Dispensa e Inex.'!B108="","",'PCA Licitação, Dispensa e Inex.'!B108)</f>
        <v>DTI282</v>
      </c>
      <c r="AJ104" t="str">
        <f>IF('PCA Licitação, Dispensa e Inex.'!C108="","",'PCA Licitação, Dispensa e Inex.'!C108)</f>
        <v>DTI</v>
      </c>
      <c r="AK104" t="str">
        <f>IF('PCA Licitação, Dispensa e Inex.'!D108="","",'PCA Licitação, Dispensa e Inex.'!D108)</f>
        <v xml:space="preserve">Aquisição de tonners e cartuchos para impressoras diversas do PJSC
</v>
      </c>
      <c r="AL104" t="str">
        <f>IF('PCA Licitação, Dispensa e Inex.'!H108="","",'PCA Licitação, Dispensa e Inex.'!H108)</f>
        <v>Pregão</v>
      </c>
      <c r="AM104" t="str">
        <f>IF('PCA Licitação, Dispensa e Inex.'!K108="","",'PCA Licitação, Dispensa e Inex.'!K108)</f>
        <v>NÃO</v>
      </c>
      <c r="AN104" t="str">
        <f>IF('PCA Licitação, Dispensa e Inex.'!L108="","",'PCA Licitação, Dispensa e Inex.'!L108)</f>
        <v>Sim</v>
      </c>
      <c r="AO104" t="str">
        <f>IF('PCA Licitação, Dispensa e Inex.'!M108="","",'PCA Licitação, Dispensa e Inex.'!M108)</f>
        <v>Sim</v>
      </c>
      <c r="AP104" t="str">
        <f>IF('PCA Licitação, Dispensa e Inex.'!N108="","",'PCA Licitação, Dispensa e Inex.'!N108)</f>
        <v>Alto</v>
      </c>
      <c r="AQ104" s="88">
        <f>IF('PCA Licitação, Dispensa e Inex.'!O108="","",'PCA Licitação, Dispensa e Inex.'!O108)</f>
        <v>46266</v>
      </c>
      <c r="AR104" s="88">
        <f>IF('PCA Licitação, Dispensa e Inex.'!P108="","",'PCA Licitação, Dispensa e Inex.'!P108)</f>
        <v>46335</v>
      </c>
      <c r="AS104" s="88">
        <f>IF('PCA Licitação, Dispensa e Inex.'!Q108="","",'PCA Licitação, Dispensa e Inex.'!Q108)</f>
        <v>46336</v>
      </c>
      <c r="AT104" s="88">
        <f>IF('PCA Licitação, Dispensa e Inex.'!R108="","",'PCA Licitação, Dispensa e Inex.'!R108)</f>
        <v>46447</v>
      </c>
      <c r="AU104" s="88">
        <f>IF('PCA Licitação, Dispensa e Inex.'!S108="","",'PCA Licitação, Dispensa e Inex.'!S108)</f>
        <v>46568</v>
      </c>
      <c r="AV104" s="88" t="str">
        <f>IFERROR(VLOOKUP(AI104,'Acompanhamento (DMP)'!$B$17:$L$400,10,FALSE),"")</f>
        <v>Mariana Abreu</v>
      </c>
      <c r="AW104" t="str">
        <f>IFERROR(IF(VLOOKUP(AI104,'Acompanhamento (DMP)'!$B$17:$V$400,11,FALSE)="","",VLOOKUP(AI104,'Acompanhamento (DMP)'!$B$17:$V$400,11,FALSE)),"")</f>
        <v/>
      </c>
      <c r="AX104" s="88" t="str">
        <f>IFERROR(VLOOKUP(AI104,'Acompanhamento (DMP)'!$B$17:$V$400,12,FALSE),"")</f>
        <v>Não se aplica</v>
      </c>
      <c r="AY104" s="88" t="str">
        <f>IFERROR(IF(VLOOKUP(AI104,'Acompanhamento (DMP)'!$B$17:$V$400,13,FALSE)="","",VLOOKUP(AI104,'Acompanhamento (DMP)'!$B$17:$V$400,13,FALSE)),"")</f>
        <v/>
      </c>
      <c r="AZ104" t="str">
        <f>IFERROR(IF(VLOOKUP(AI104,'Acompanhamento (DMP)'!$B$17:$V$400,14,FALSE)="","",VLOOKUP(AI104,'Acompanhamento (DMP)'!$B$17:$V$400,14,FALSE)),"")</f>
        <v/>
      </c>
      <c r="BA104" t="str">
        <f>IFERROR(IF(VLOOKUP(AI104,'Acompanhamento (DMP)'!$B$17:$V$400,15,FALSE)="","",VLOOKUP(AI104,'Acompanhamento (DMP)'!$B$17:$V$400,15,FALSE)),"")</f>
        <v/>
      </c>
      <c r="BB104" s="88" t="str">
        <f>IFERROR(IF(VLOOKUP(AI104,'Acompanhamento (DMP)'!$B$17:$V$400,16,FALSE)="","",VLOOKUP(AI104,'Acompanhamento (DMP)'!$B$17:$V$400,16,FALSE)),"")</f>
        <v/>
      </c>
      <c r="BC104" s="88" t="str">
        <f>IFERROR(IF(VLOOKUP(AI104,'Acompanhamento (DMP)'!$B$17:$V$400,17,FALSE)="","",VLOOKUP(AI104,'Acompanhamento (DMP)'!$B$17:$V$400,17,FALSE)),"")</f>
        <v/>
      </c>
      <c r="BD104" s="88" t="str">
        <f>IFERROR(IF(VLOOKUP(AI104,'Acompanhamento (DMP)'!$B$17:$V$400,18,FALSE)="","",VLOOKUP(AI104,'Acompanhamento (DMP)'!$B$17:$V$400,18,FALSE)),"")</f>
        <v/>
      </c>
      <c r="BE104" s="88" t="str">
        <f>IFERROR(IF(VLOOKUP(AI104,'Acompanhamento (DMP)'!$B$17:$V$400,19,FALSE)="","",VLOOKUP(AI104,'Acompanhamento (DMP)'!$B$17:$V$400,19,FALSE)),"")</f>
        <v/>
      </c>
      <c r="BF104" s="88" t="str">
        <f>IFERROR(IF(VLOOKUP(AI104,'Acompanhamento (DMP)'!$B$17:$V$400,20,FALSE)="","",VLOOKUP(AI104,'Acompanhamento (DMP)'!$B$17:$V$400,20,FALSE)),"")</f>
        <v/>
      </c>
      <c r="BG104" s="88" t="str">
        <f>IFERROR(IF(VLOOKUP(AI104,'Acompanhamento (DMP)'!$B$17:$V$400,21,FALSE)="","",VLOOKUP(AI104,'Acompanhamento (DMP)'!$B$17:$V$400,21,FALSE)),"")</f>
        <v/>
      </c>
      <c r="BH104" s="239" t="str">
        <f t="shared" si="1"/>
        <v/>
      </c>
    </row>
    <row r="105" spans="6:60" ht="15.75" customHeight="1" x14ac:dyDescent="0.25">
      <c r="F105" s="2" t="s">
        <v>1977</v>
      </c>
      <c r="G105" s="2" t="s">
        <v>750</v>
      </c>
      <c r="AC105" t="str">
        <v>NCI001</v>
      </c>
      <c r="AD105" s="250">
        <v>109</v>
      </c>
      <c r="AE105" t="s">
        <v>428</v>
      </c>
      <c r="AI105" t="str">
        <f>IF('PCA Licitação, Dispensa e Inex.'!B109="","",'PCA Licitação, Dispensa e Inex.'!B109)</f>
        <v>NCI001</v>
      </c>
      <c r="AJ105" t="str">
        <f>IF('PCA Licitação, Dispensa e Inex.'!C109="","",'PCA Licitação, Dispensa e Inex.'!C109)</f>
        <v>NCI</v>
      </c>
      <c r="AK105" t="str">
        <f>IF('PCA Licitação, Dispensa e Inex.'!D109="","",'PCA Licitação, Dispensa e Inex.'!D109)</f>
        <v>Contraração de Solução de TI para implementação de TV Indoor nas unidades administrativas e judiciárias do TJSC.
A solução deverá contemplar:
Fornecimento de equipamentos (monitores profissionais, players, suportes);
Software de gerenciamento de conteúdo com interface amigável e controle centralizado;
Serviços de instalação, configuração e treinamento;
Suporte técnico e manutenção preventiva e corretiva.</v>
      </c>
      <c r="AL105" t="str">
        <f>IF('PCA Licitação, Dispensa e Inex.'!H109="","",'PCA Licitação, Dispensa e Inex.'!H109)</f>
        <v>Pregão</v>
      </c>
      <c r="AM105" t="str">
        <f>IF('PCA Licitação, Dispensa e Inex.'!K109="","",'PCA Licitação, Dispensa e Inex.'!K109)</f>
        <v>Sim</v>
      </c>
      <c r="AN105" t="str">
        <f>IF('PCA Licitação, Dispensa e Inex.'!L109="","",'PCA Licitação, Dispensa e Inex.'!L109)</f>
        <v>Não</v>
      </c>
      <c r="AO105" t="str">
        <f>IF('PCA Licitação, Dispensa e Inex.'!M109="","",'PCA Licitação, Dispensa e Inex.'!M109)</f>
        <v>SIM</v>
      </c>
      <c r="AP105" t="str">
        <f>IF('PCA Licitação, Dispensa e Inex.'!N109="","",'PCA Licitação, Dispensa e Inex.'!N109)</f>
        <v>ALTO</v>
      </c>
      <c r="AQ105" s="88">
        <f>IF('PCA Licitação, Dispensa e Inex.'!O109="","",'PCA Licitação, Dispensa e Inex.'!O109)</f>
        <v>46029</v>
      </c>
      <c r="AR105" s="88">
        <f>IF('PCA Licitação, Dispensa e Inex.'!P109="","",'PCA Licitação, Dispensa e Inex.'!P109)</f>
        <v>46090</v>
      </c>
      <c r="AS105" s="88">
        <f>IF('PCA Licitação, Dispensa e Inex.'!Q109="","",'PCA Licitação, Dispensa e Inex.'!Q109)</f>
        <v>46091</v>
      </c>
      <c r="AT105" s="88">
        <f>IF('PCA Licitação, Dispensa e Inex.'!R109="","",'PCA Licitação, Dispensa e Inex.'!R109)</f>
        <v>46153</v>
      </c>
      <c r="AU105" s="88">
        <f>IF('PCA Licitação, Dispensa e Inex.'!S109="","",'PCA Licitação, Dispensa e Inex.'!S109)</f>
        <v>46244</v>
      </c>
      <c r="AV105" s="88" t="str">
        <f>IFERROR(VLOOKUP(AI105,'Acompanhamento (DMP)'!$B$17:$L$400,10,FALSE),"")</f>
        <v>Fabiana</v>
      </c>
      <c r="AW105" t="str">
        <f>IFERROR(IF(VLOOKUP(AI105,'Acompanhamento (DMP)'!$B$17:$V$400,11,FALSE)="","",VLOOKUP(AI105,'Acompanhamento (DMP)'!$B$17:$V$400,11,FALSE)),"")</f>
        <v/>
      </c>
      <c r="AX105" s="88" t="str">
        <f>IFERROR(VLOOKUP(AI105,'Acompanhamento (DMP)'!$B$17:$V$400,12,FALSE),"")</f>
        <v>Monica</v>
      </c>
      <c r="AY105" s="88" t="str">
        <f>IFERROR(IF(VLOOKUP(AI105,'Acompanhamento (DMP)'!$B$17:$V$400,13,FALSE)="","",VLOOKUP(AI105,'Acompanhamento (DMP)'!$B$17:$V$400,13,FALSE)),"")</f>
        <v/>
      </c>
      <c r="AZ105" t="str">
        <f>IFERROR(IF(VLOOKUP(AI105,'Acompanhamento (DMP)'!$B$17:$V$400,14,FALSE)="","",VLOOKUP(AI105,'Acompanhamento (DMP)'!$B$17:$V$400,14,FALSE)),"")</f>
        <v/>
      </c>
      <c r="BA105" t="str">
        <f>IFERROR(IF(VLOOKUP(AI105,'Acompanhamento (DMP)'!$B$17:$V$400,15,FALSE)="","",VLOOKUP(AI105,'Acompanhamento (DMP)'!$B$17:$V$400,15,FALSE)),"")</f>
        <v/>
      </c>
      <c r="BB105" s="88" t="str">
        <f>IFERROR(IF(VLOOKUP(AI105,'Acompanhamento (DMP)'!$B$17:$V$400,16,FALSE)="","",VLOOKUP(AI105,'Acompanhamento (DMP)'!$B$17:$V$400,16,FALSE)),"")</f>
        <v/>
      </c>
      <c r="BC105" s="88" t="str">
        <f>IFERROR(IF(VLOOKUP(AI105,'Acompanhamento (DMP)'!$B$17:$V$400,17,FALSE)="","",VLOOKUP(AI105,'Acompanhamento (DMP)'!$B$17:$V$400,17,FALSE)),"")</f>
        <v/>
      </c>
      <c r="BD105" s="88" t="str">
        <f>IFERROR(IF(VLOOKUP(AI105,'Acompanhamento (DMP)'!$B$17:$V$400,18,FALSE)="","",VLOOKUP(AI105,'Acompanhamento (DMP)'!$B$17:$V$400,18,FALSE)),"")</f>
        <v/>
      </c>
      <c r="BE105" s="88" t="str">
        <f>IFERROR(IF(VLOOKUP(AI105,'Acompanhamento (DMP)'!$B$17:$V$400,19,FALSE)="","",VLOOKUP(AI105,'Acompanhamento (DMP)'!$B$17:$V$400,19,FALSE)),"")</f>
        <v/>
      </c>
      <c r="BF105" s="88" t="str">
        <f>IFERROR(IF(VLOOKUP(AI105,'Acompanhamento (DMP)'!$B$17:$V$400,20,FALSE)="","",VLOOKUP(AI105,'Acompanhamento (DMP)'!$B$17:$V$400,20,FALSE)),"")</f>
        <v/>
      </c>
      <c r="BG105" s="88" t="str">
        <f>IFERROR(IF(VLOOKUP(AI105,'Acompanhamento (DMP)'!$B$17:$V$400,21,FALSE)="","",VLOOKUP(AI105,'Acompanhamento (DMP)'!$B$17:$V$400,21,FALSE)),"")</f>
        <v/>
      </c>
      <c r="BH105" s="239" t="str">
        <f t="shared" si="1"/>
        <v/>
      </c>
    </row>
    <row r="106" spans="6:60" ht="15.75" customHeight="1" x14ac:dyDescent="0.25">
      <c r="F106" s="2" t="s">
        <v>1978</v>
      </c>
      <c r="G106" s="2" t="s">
        <v>751</v>
      </c>
      <c r="AC106" t="str">
        <v>NIS001</v>
      </c>
      <c r="AD106" s="249">
        <v>89</v>
      </c>
      <c r="AE106" t="s">
        <v>437</v>
      </c>
      <c r="AI106" t="str">
        <f>IF('PCA Licitação, Dispensa e Inex.'!B110="","",'PCA Licitação, Dispensa e Inex.'!B110)</f>
        <v>NIS001</v>
      </c>
      <c r="AJ106" t="str">
        <f>IF('PCA Licitação, Dispensa e Inex.'!C110="","",'PCA Licitação, Dispensa e Inex.'!C110)</f>
        <v>NIS</v>
      </c>
      <c r="AK106" t="str">
        <f>IF('PCA Licitação, Dispensa e Inex.'!D110="","",'PCA Licitação, Dispensa e Inex.'!D110)</f>
        <v>Aquisição de rádios comunicadores digitais - NIS</v>
      </c>
      <c r="AL106" t="str">
        <f>IF('PCA Licitação, Dispensa e Inex.'!H110="","",'PCA Licitação, Dispensa e Inex.'!H110)</f>
        <v>Pregão</v>
      </c>
      <c r="AM106" t="str">
        <f>IF('PCA Licitação, Dispensa e Inex.'!K110="","",'PCA Licitação, Dispensa e Inex.'!K110)</f>
        <v>Não</v>
      </c>
      <c r="AN106" t="str">
        <f>IF('PCA Licitação, Dispensa e Inex.'!L110="","",'PCA Licitação, Dispensa e Inex.'!L110)</f>
        <v>Não</v>
      </c>
      <c r="AO106" t="str">
        <f>IF('PCA Licitação, Dispensa e Inex.'!M110="","",'PCA Licitação, Dispensa e Inex.'!M110)</f>
        <v>Sim</v>
      </c>
      <c r="AP106" t="str">
        <f>IF('PCA Licitação, Dispensa e Inex.'!N110="","",'PCA Licitação, Dispensa e Inex.'!N110)</f>
        <v>Médio</v>
      </c>
      <c r="AQ106" s="88">
        <f>IF('PCA Licitação, Dispensa e Inex.'!O110="","",'PCA Licitação, Dispensa e Inex.'!O110)</f>
        <v>46174</v>
      </c>
      <c r="AR106" s="88">
        <f>IF('PCA Licitação, Dispensa e Inex.'!P110="","",'PCA Licitação, Dispensa e Inex.'!P110)</f>
        <v>46204</v>
      </c>
      <c r="AS106" s="88">
        <f>IF('PCA Licitação, Dispensa e Inex.'!Q110="","",'PCA Licitação, Dispensa e Inex.'!Q110)</f>
        <v>46235</v>
      </c>
      <c r="AT106" s="88">
        <f>IF('PCA Licitação, Dispensa e Inex.'!R110="","",'PCA Licitação, Dispensa e Inex.'!R110)</f>
        <v>46266</v>
      </c>
      <c r="AU106" s="88">
        <f>IF('PCA Licitação, Dispensa e Inex.'!S110="","",'PCA Licitação, Dispensa e Inex.'!S110)</f>
        <v>46297</v>
      </c>
      <c r="AV106" s="88" t="str">
        <f>IFERROR(VLOOKUP(AI106,'Acompanhamento (DMP)'!$B$17:$L$400,10,FALSE),"")</f>
        <v>Luciano</v>
      </c>
      <c r="AW106" t="str">
        <f>IFERROR(IF(VLOOKUP(AI106,'Acompanhamento (DMP)'!$B$17:$V$400,11,FALSE)="","",VLOOKUP(AI106,'Acompanhamento (DMP)'!$B$17:$V$400,11,FALSE)),"")</f>
        <v/>
      </c>
      <c r="AX106" s="88" t="str">
        <f>IFERROR(VLOOKUP(AI106,'Acompanhamento (DMP)'!$B$17:$V$400,12,FALSE),"")</f>
        <v>Não se aplica</v>
      </c>
      <c r="AY106" s="88" t="str">
        <f>IFERROR(IF(VLOOKUP(AI106,'Acompanhamento (DMP)'!$B$17:$V$400,13,FALSE)="","",VLOOKUP(AI106,'Acompanhamento (DMP)'!$B$17:$V$400,13,FALSE)),"")</f>
        <v/>
      </c>
      <c r="AZ106" t="str">
        <f>IFERROR(IF(VLOOKUP(AI106,'Acompanhamento (DMP)'!$B$17:$V$400,14,FALSE)="","",VLOOKUP(AI106,'Acompanhamento (DMP)'!$B$17:$V$400,14,FALSE)),"")</f>
        <v/>
      </c>
      <c r="BA106" t="str">
        <f>IFERROR(IF(VLOOKUP(AI106,'Acompanhamento (DMP)'!$B$17:$V$400,15,FALSE)="","",VLOOKUP(AI106,'Acompanhamento (DMP)'!$B$17:$V$400,15,FALSE)),"")</f>
        <v/>
      </c>
      <c r="BB106" s="88" t="str">
        <f>IFERROR(IF(VLOOKUP(AI106,'Acompanhamento (DMP)'!$B$17:$V$400,16,FALSE)="","",VLOOKUP(AI106,'Acompanhamento (DMP)'!$B$17:$V$400,16,FALSE)),"")</f>
        <v/>
      </c>
      <c r="BC106" s="88" t="str">
        <f>IFERROR(IF(VLOOKUP(AI106,'Acompanhamento (DMP)'!$B$17:$V$400,17,FALSE)="","",VLOOKUP(AI106,'Acompanhamento (DMP)'!$B$17:$V$400,17,FALSE)),"")</f>
        <v/>
      </c>
      <c r="BD106" s="88" t="str">
        <f>IFERROR(IF(VLOOKUP(AI106,'Acompanhamento (DMP)'!$B$17:$V$400,18,FALSE)="","",VLOOKUP(AI106,'Acompanhamento (DMP)'!$B$17:$V$400,18,FALSE)),"")</f>
        <v/>
      </c>
      <c r="BE106" s="88" t="str">
        <f>IFERROR(IF(VLOOKUP(AI106,'Acompanhamento (DMP)'!$B$17:$V$400,19,FALSE)="","",VLOOKUP(AI106,'Acompanhamento (DMP)'!$B$17:$V$400,19,FALSE)),"")</f>
        <v/>
      </c>
      <c r="BF106" s="88" t="str">
        <f>IFERROR(IF(VLOOKUP(AI106,'Acompanhamento (DMP)'!$B$17:$V$400,20,FALSE)="","",VLOOKUP(AI106,'Acompanhamento (DMP)'!$B$17:$V$400,20,FALSE)),"")</f>
        <v/>
      </c>
      <c r="BG106" s="88" t="str">
        <f>IFERROR(IF(VLOOKUP(AI106,'Acompanhamento (DMP)'!$B$17:$V$400,21,FALSE)="","",VLOOKUP(AI106,'Acompanhamento (DMP)'!$B$17:$V$400,21,FALSE)),"")</f>
        <v/>
      </c>
      <c r="BH106" s="239" t="str">
        <f t="shared" si="1"/>
        <v/>
      </c>
    </row>
    <row r="107" spans="6:60" ht="15.75" customHeight="1" x14ac:dyDescent="0.25">
      <c r="F107" s="2" t="s">
        <v>1979</v>
      </c>
      <c r="G107" s="2" t="s">
        <v>752</v>
      </c>
      <c r="AC107" t="str">
        <v>NIS002</v>
      </c>
      <c r="AD107" s="251">
        <v>90</v>
      </c>
      <c r="AE107" t="s">
        <v>441</v>
      </c>
      <c r="AI107" t="str">
        <f>IF('PCA Licitação, Dispensa e Inex.'!B111="","",'PCA Licitação, Dispensa e Inex.'!B111)</f>
        <v>NIS002</v>
      </c>
      <c r="AJ107" t="str">
        <f>IF('PCA Licitação, Dispensa e Inex.'!C111="","",'PCA Licitação, Dispensa e Inex.'!C111)</f>
        <v>NIS</v>
      </c>
      <c r="AK107" t="str">
        <f>IF('PCA Licitação, Dispensa e Inex.'!D111="","",'PCA Licitação, Dispensa e Inex.'!D111)</f>
        <v>Aquisição de scanners raio x de bagagem para instalação em unidades ainda não atendidas com o equipamento</v>
      </c>
      <c r="AL107" t="str">
        <f>IF('PCA Licitação, Dispensa e Inex.'!H111="","",'PCA Licitação, Dispensa e Inex.'!H111)</f>
        <v>Inexigibilidade</v>
      </c>
      <c r="AM107" t="str">
        <f>IF('PCA Licitação, Dispensa e Inex.'!K111="","",'PCA Licitação, Dispensa e Inex.'!K111)</f>
        <v>Não</v>
      </c>
      <c r="AN107" t="str">
        <f>IF('PCA Licitação, Dispensa e Inex.'!L111="","",'PCA Licitação, Dispensa e Inex.'!L111)</f>
        <v>Não</v>
      </c>
      <c r="AO107" t="str">
        <f>IF('PCA Licitação, Dispensa e Inex.'!M111="","",'PCA Licitação, Dispensa e Inex.'!M111)</f>
        <v>Sim</v>
      </c>
      <c r="AP107" t="str">
        <f>IF('PCA Licitação, Dispensa e Inex.'!N111="","",'PCA Licitação, Dispensa e Inex.'!N111)</f>
        <v>Alto</v>
      </c>
      <c r="AQ107" s="88">
        <f>IF('PCA Licitação, Dispensa e Inex.'!O111="","",'PCA Licitação, Dispensa e Inex.'!O111)</f>
        <v>46054</v>
      </c>
      <c r="AR107" s="88">
        <f>IF('PCA Licitação, Dispensa e Inex.'!P111="","",'PCA Licitação, Dispensa e Inex.'!P111)</f>
        <v>46082</v>
      </c>
      <c r="AS107" s="88">
        <f>IF('PCA Licitação, Dispensa e Inex.'!Q111="","",'PCA Licitação, Dispensa e Inex.'!Q111)</f>
        <v>46113</v>
      </c>
      <c r="AT107" s="88">
        <f>IF('PCA Licitação, Dispensa e Inex.'!R111="","",'PCA Licitação, Dispensa e Inex.'!R111)</f>
        <v>46143</v>
      </c>
      <c r="AU107" s="88">
        <f>IF('PCA Licitação, Dispensa e Inex.'!S111="","",'PCA Licitação, Dispensa e Inex.'!S111)</f>
        <v>46204</v>
      </c>
      <c r="AV107" s="88" t="str">
        <f>IFERROR(VLOOKUP(AI107,'Acompanhamento (DMP)'!$B$17:$L$400,10,FALSE),"")</f>
        <v>Paola</v>
      </c>
      <c r="AW107" t="str">
        <f>IFERROR(IF(VLOOKUP(AI107,'Acompanhamento (DMP)'!$B$17:$V$400,11,FALSE)="","",VLOOKUP(AI107,'Acompanhamento (DMP)'!$B$17:$V$400,11,FALSE)),"")</f>
        <v/>
      </c>
      <c r="AX107" s="88" t="str">
        <f>IFERROR(VLOOKUP(AI107,'Acompanhamento (DMP)'!$B$17:$V$400,12,FALSE),"")</f>
        <v>Não se aplica</v>
      </c>
      <c r="AY107" s="88" t="str">
        <f>IFERROR(IF(VLOOKUP(AI107,'Acompanhamento (DMP)'!$B$17:$V$400,13,FALSE)="","",VLOOKUP(AI107,'Acompanhamento (DMP)'!$B$17:$V$400,13,FALSE)),"")</f>
        <v/>
      </c>
      <c r="AZ107" t="str">
        <f>IFERROR(IF(VLOOKUP(AI107,'Acompanhamento (DMP)'!$B$17:$V$400,14,FALSE)="","",VLOOKUP(AI107,'Acompanhamento (DMP)'!$B$17:$V$400,14,FALSE)),"")</f>
        <v/>
      </c>
      <c r="BA107" t="str">
        <f>IFERROR(IF(VLOOKUP(AI107,'Acompanhamento (DMP)'!$B$17:$V$400,15,FALSE)="","",VLOOKUP(AI107,'Acompanhamento (DMP)'!$B$17:$V$400,15,FALSE)),"")</f>
        <v/>
      </c>
      <c r="BB107" s="88" t="str">
        <f>IFERROR(IF(VLOOKUP(AI107,'Acompanhamento (DMP)'!$B$17:$V$400,16,FALSE)="","",VLOOKUP(AI107,'Acompanhamento (DMP)'!$B$17:$V$400,16,FALSE)),"")</f>
        <v/>
      </c>
      <c r="BC107" s="88" t="str">
        <f>IFERROR(IF(VLOOKUP(AI107,'Acompanhamento (DMP)'!$B$17:$V$400,17,FALSE)="","",VLOOKUP(AI107,'Acompanhamento (DMP)'!$B$17:$V$400,17,FALSE)),"")</f>
        <v/>
      </c>
      <c r="BD107" s="88" t="str">
        <f>IFERROR(IF(VLOOKUP(AI107,'Acompanhamento (DMP)'!$B$17:$V$400,18,FALSE)="","",VLOOKUP(AI107,'Acompanhamento (DMP)'!$B$17:$V$400,18,FALSE)),"")</f>
        <v/>
      </c>
      <c r="BE107" s="88" t="str">
        <f>IFERROR(IF(VLOOKUP(AI107,'Acompanhamento (DMP)'!$B$17:$V$400,19,FALSE)="","",VLOOKUP(AI107,'Acompanhamento (DMP)'!$B$17:$V$400,19,FALSE)),"")</f>
        <v/>
      </c>
      <c r="BF107" s="88" t="str">
        <f>IFERROR(IF(VLOOKUP(AI107,'Acompanhamento (DMP)'!$B$17:$V$400,20,FALSE)="","",VLOOKUP(AI107,'Acompanhamento (DMP)'!$B$17:$V$400,20,FALSE)),"")</f>
        <v/>
      </c>
      <c r="BG107" s="88" t="str">
        <f>IFERROR(IF(VLOOKUP(AI107,'Acompanhamento (DMP)'!$B$17:$V$400,21,FALSE)="","",VLOOKUP(AI107,'Acompanhamento (DMP)'!$B$17:$V$400,21,FALSE)),"")</f>
        <v/>
      </c>
      <c r="BH107" s="239" t="str">
        <f t="shared" si="1"/>
        <v/>
      </c>
    </row>
    <row r="108" spans="6:60" ht="15.75" customHeight="1" x14ac:dyDescent="0.25">
      <c r="F108" s="2" t="s">
        <v>1980</v>
      </c>
      <c r="G108" s="2" t="s">
        <v>753</v>
      </c>
      <c r="AC108" t="str">
        <v>NIS003</v>
      </c>
      <c r="AD108" s="252">
        <v>91</v>
      </c>
      <c r="AE108" t="s">
        <v>444</v>
      </c>
      <c r="AI108" t="str">
        <f>IF('PCA Licitação, Dispensa e Inex.'!B112="","",'PCA Licitação, Dispensa e Inex.'!B112)</f>
        <v>NIS003</v>
      </c>
      <c r="AJ108" t="str">
        <f>IF('PCA Licitação, Dispensa e Inex.'!C112="","",'PCA Licitação, Dispensa e Inex.'!C112)</f>
        <v>NIS</v>
      </c>
      <c r="AK108" t="str">
        <f>IF('PCA Licitação, Dispensa e Inex.'!D112="","",'PCA Licitação, Dispensa e Inex.'!D112)</f>
        <v>Aquisição de MacBook M4 Pro Max para estração de dados e programação do SSI</v>
      </c>
      <c r="AL108" t="str">
        <f>IF('PCA Licitação, Dispensa e Inex.'!H112="","",'PCA Licitação, Dispensa e Inex.'!H112)</f>
        <v>Pregão</v>
      </c>
      <c r="AM108" t="str">
        <f>IF('PCA Licitação, Dispensa e Inex.'!K112="","",'PCA Licitação, Dispensa e Inex.'!K112)</f>
        <v>Não</v>
      </c>
      <c r="AN108" t="str">
        <f>IF('PCA Licitação, Dispensa e Inex.'!L112="","",'PCA Licitação, Dispensa e Inex.'!L112)</f>
        <v>Não</v>
      </c>
      <c r="AO108" t="str">
        <f>IF('PCA Licitação, Dispensa e Inex.'!M112="","",'PCA Licitação, Dispensa e Inex.'!M112)</f>
        <v>Sim</v>
      </c>
      <c r="AP108" t="str">
        <f>IF('PCA Licitação, Dispensa e Inex.'!N112="","",'PCA Licitação, Dispensa e Inex.'!N112)</f>
        <v>Alto</v>
      </c>
      <c r="AQ108" s="88">
        <f>IF('PCA Licitação, Dispensa e Inex.'!O112="","",'PCA Licitação, Dispensa e Inex.'!O112)</f>
        <v>46082</v>
      </c>
      <c r="AR108" s="88">
        <f>IF('PCA Licitação, Dispensa e Inex.'!P112="","",'PCA Licitação, Dispensa e Inex.'!P112)</f>
        <v>46113</v>
      </c>
      <c r="AS108" s="88">
        <f>IF('PCA Licitação, Dispensa e Inex.'!Q112="","",'PCA Licitação, Dispensa e Inex.'!Q112)</f>
        <v>46143</v>
      </c>
      <c r="AT108" s="88">
        <f>IF('PCA Licitação, Dispensa e Inex.'!R112="","",'PCA Licitação, Dispensa e Inex.'!R112)</f>
        <v>46174</v>
      </c>
      <c r="AU108" s="88">
        <f>IF('PCA Licitação, Dispensa e Inex.'!S112="","",'PCA Licitação, Dispensa e Inex.'!S112)</f>
        <v>46235</v>
      </c>
      <c r="AV108" s="88" t="str">
        <f>IFERROR(VLOOKUP(AI108,'Acompanhamento (DMP)'!$B$17:$L$400,10,FALSE),"")</f>
        <v>Vanessa Borges</v>
      </c>
      <c r="AW108" t="str">
        <f>IFERROR(IF(VLOOKUP(AI108,'Acompanhamento (DMP)'!$B$17:$V$400,11,FALSE)="","",VLOOKUP(AI108,'Acompanhamento (DMP)'!$B$17:$V$400,11,FALSE)),"")</f>
        <v/>
      </c>
      <c r="AX108" s="88" t="str">
        <f>IFERROR(VLOOKUP(AI108,'Acompanhamento (DMP)'!$B$17:$V$400,12,FALSE),"")</f>
        <v>Não se aplica</v>
      </c>
      <c r="AY108" s="88" t="str">
        <f>IFERROR(IF(VLOOKUP(AI108,'Acompanhamento (DMP)'!$B$17:$V$400,13,FALSE)="","",VLOOKUP(AI108,'Acompanhamento (DMP)'!$B$17:$V$400,13,FALSE)),"")</f>
        <v/>
      </c>
      <c r="AZ108" t="str">
        <f>IFERROR(IF(VLOOKUP(AI108,'Acompanhamento (DMP)'!$B$17:$V$400,14,FALSE)="","",VLOOKUP(AI108,'Acompanhamento (DMP)'!$B$17:$V$400,14,FALSE)),"")</f>
        <v/>
      </c>
      <c r="BA108" t="str">
        <f>IFERROR(IF(VLOOKUP(AI108,'Acompanhamento (DMP)'!$B$17:$V$400,15,FALSE)="","",VLOOKUP(AI108,'Acompanhamento (DMP)'!$B$17:$V$400,15,FALSE)),"")</f>
        <v/>
      </c>
      <c r="BB108" s="88" t="str">
        <f>IFERROR(IF(VLOOKUP(AI108,'Acompanhamento (DMP)'!$B$17:$V$400,16,FALSE)="","",VLOOKUP(AI108,'Acompanhamento (DMP)'!$B$17:$V$400,16,FALSE)),"")</f>
        <v/>
      </c>
      <c r="BC108" s="88" t="str">
        <f>IFERROR(IF(VLOOKUP(AI108,'Acompanhamento (DMP)'!$B$17:$V$400,17,FALSE)="","",VLOOKUP(AI108,'Acompanhamento (DMP)'!$B$17:$V$400,17,FALSE)),"")</f>
        <v/>
      </c>
      <c r="BD108" s="88" t="str">
        <f>IFERROR(IF(VLOOKUP(AI108,'Acompanhamento (DMP)'!$B$17:$V$400,18,FALSE)="","",VLOOKUP(AI108,'Acompanhamento (DMP)'!$B$17:$V$400,18,FALSE)),"")</f>
        <v/>
      </c>
      <c r="BE108" s="88" t="str">
        <f>IFERROR(IF(VLOOKUP(AI108,'Acompanhamento (DMP)'!$B$17:$V$400,19,FALSE)="","",VLOOKUP(AI108,'Acompanhamento (DMP)'!$B$17:$V$400,19,FALSE)),"")</f>
        <v/>
      </c>
      <c r="BF108" s="88" t="str">
        <f>IFERROR(IF(VLOOKUP(AI108,'Acompanhamento (DMP)'!$B$17:$V$400,20,FALSE)="","",VLOOKUP(AI108,'Acompanhamento (DMP)'!$B$17:$V$400,20,FALSE)),"")</f>
        <v/>
      </c>
      <c r="BG108" s="88" t="str">
        <f>IFERROR(IF(VLOOKUP(AI108,'Acompanhamento (DMP)'!$B$17:$V$400,21,FALSE)="","",VLOOKUP(AI108,'Acompanhamento (DMP)'!$B$17:$V$400,21,FALSE)),"")</f>
        <v/>
      </c>
      <c r="BH108" s="239" t="str">
        <f t="shared" si="1"/>
        <v/>
      </c>
    </row>
    <row r="109" spans="6:60" ht="15.75" customHeight="1" x14ac:dyDescent="0.25">
      <c r="F109" s="2" t="s">
        <v>1981</v>
      </c>
      <c r="G109" s="2" t="s">
        <v>754</v>
      </c>
      <c r="AC109" t="str">
        <v>NIS004</v>
      </c>
      <c r="AD109" s="251">
        <v>92</v>
      </c>
      <c r="AE109" t="s">
        <v>447</v>
      </c>
      <c r="AI109" t="str">
        <f>IF('PCA Licitação, Dispensa e Inex.'!B113="","",'PCA Licitação, Dispensa e Inex.'!B113)</f>
        <v>NIS004</v>
      </c>
      <c r="AJ109" t="str">
        <f>IF('PCA Licitação, Dispensa e Inex.'!C113="","",'PCA Licitação, Dispensa e Inex.'!C113)</f>
        <v>NIS</v>
      </c>
      <c r="AK109" t="str">
        <f>IF('PCA Licitação, Dispensa e Inex.'!D113="","",'PCA Licitação, Dispensa e Inex.'!D113)</f>
        <v>Aquisição de monitor curvos
para o CISM</v>
      </c>
      <c r="AL109" t="str">
        <f>IF('PCA Licitação, Dispensa e Inex.'!H113="","",'PCA Licitação, Dispensa e Inex.'!H113)</f>
        <v>Pregão</v>
      </c>
      <c r="AM109" t="str">
        <f>IF('PCA Licitação, Dispensa e Inex.'!K113="","",'PCA Licitação, Dispensa e Inex.'!K113)</f>
        <v>Não</v>
      </c>
      <c r="AN109" t="str">
        <f>IF('PCA Licitação, Dispensa e Inex.'!L113="","",'PCA Licitação, Dispensa e Inex.'!L113)</f>
        <v>Não</v>
      </c>
      <c r="AO109" t="str">
        <f>IF('PCA Licitação, Dispensa e Inex.'!M113="","",'PCA Licitação, Dispensa e Inex.'!M113)</f>
        <v>Sim</v>
      </c>
      <c r="AP109" t="str">
        <f>IF('PCA Licitação, Dispensa e Inex.'!N113="","",'PCA Licitação, Dispensa e Inex.'!N113)</f>
        <v>Alto</v>
      </c>
      <c r="AQ109" s="88">
        <f>IF('PCA Licitação, Dispensa e Inex.'!O113="","",'PCA Licitação, Dispensa e Inex.'!O113)</f>
        <v>46082</v>
      </c>
      <c r="AR109" s="88">
        <f>IF('PCA Licitação, Dispensa e Inex.'!P113="","",'PCA Licitação, Dispensa e Inex.'!P113)</f>
        <v>46113</v>
      </c>
      <c r="AS109" s="88">
        <f>IF('PCA Licitação, Dispensa e Inex.'!Q113="","",'PCA Licitação, Dispensa e Inex.'!Q113)</f>
        <v>46143</v>
      </c>
      <c r="AT109" s="88">
        <f>IF('PCA Licitação, Dispensa e Inex.'!R113="","",'PCA Licitação, Dispensa e Inex.'!R113)</f>
        <v>46174</v>
      </c>
      <c r="AU109" s="88">
        <f>IF('PCA Licitação, Dispensa e Inex.'!S113="","",'PCA Licitação, Dispensa e Inex.'!S113)</f>
        <v>46235</v>
      </c>
      <c r="AV109" s="88" t="str">
        <f>IFERROR(VLOOKUP(AI109,'Acompanhamento (DMP)'!$B$17:$L$400,10,FALSE),"")</f>
        <v>Monica</v>
      </c>
      <c r="AW109" t="str">
        <f>IFERROR(IF(VLOOKUP(AI109,'Acompanhamento (DMP)'!$B$17:$V$400,11,FALSE)="","",VLOOKUP(AI109,'Acompanhamento (DMP)'!$B$17:$V$400,11,FALSE)),"")</f>
        <v/>
      </c>
      <c r="AX109" s="88" t="str">
        <f>IFERROR(VLOOKUP(AI109,'Acompanhamento (DMP)'!$B$17:$V$400,12,FALSE),"")</f>
        <v>Não se aplica</v>
      </c>
      <c r="AY109" s="88" t="str">
        <f>IFERROR(IF(VLOOKUP(AI109,'Acompanhamento (DMP)'!$B$17:$V$400,13,FALSE)="","",VLOOKUP(AI109,'Acompanhamento (DMP)'!$B$17:$V$400,13,FALSE)),"")</f>
        <v/>
      </c>
      <c r="AZ109" t="str">
        <f>IFERROR(IF(VLOOKUP(AI109,'Acompanhamento (DMP)'!$B$17:$V$400,14,FALSE)="","",VLOOKUP(AI109,'Acompanhamento (DMP)'!$B$17:$V$400,14,FALSE)),"")</f>
        <v/>
      </c>
      <c r="BA109" t="str">
        <f>IFERROR(IF(VLOOKUP(AI109,'Acompanhamento (DMP)'!$B$17:$V$400,15,FALSE)="","",VLOOKUP(AI109,'Acompanhamento (DMP)'!$B$17:$V$400,15,FALSE)),"")</f>
        <v/>
      </c>
      <c r="BB109" s="88" t="str">
        <f>IFERROR(IF(VLOOKUP(AI109,'Acompanhamento (DMP)'!$B$17:$V$400,16,FALSE)="","",VLOOKUP(AI109,'Acompanhamento (DMP)'!$B$17:$V$400,16,FALSE)),"")</f>
        <v/>
      </c>
      <c r="BC109" s="88" t="str">
        <f>IFERROR(IF(VLOOKUP(AI109,'Acompanhamento (DMP)'!$B$17:$V$400,17,FALSE)="","",VLOOKUP(AI109,'Acompanhamento (DMP)'!$B$17:$V$400,17,FALSE)),"")</f>
        <v/>
      </c>
      <c r="BD109" s="88" t="str">
        <f>IFERROR(IF(VLOOKUP(AI109,'Acompanhamento (DMP)'!$B$17:$V$400,18,FALSE)="","",VLOOKUP(AI109,'Acompanhamento (DMP)'!$B$17:$V$400,18,FALSE)),"")</f>
        <v/>
      </c>
      <c r="BE109" s="88" t="str">
        <f>IFERROR(IF(VLOOKUP(AI109,'Acompanhamento (DMP)'!$B$17:$V$400,19,FALSE)="","",VLOOKUP(AI109,'Acompanhamento (DMP)'!$B$17:$V$400,19,FALSE)),"")</f>
        <v/>
      </c>
      <c r="BF109" s="88" t="str">
        <f>IFERROR(IF(VLOOKUP(AI109,'Acompanhamento (DMP)'!$B$17:$V$400,20,FALSE)="","",VLOOKUP(AI109,'Acompanhamento (DMP)'!$B$17:$V$400,20,FALSE)),"")</f>
        <v/>
      </c>
      <c r="BG109" s="88" t="str">
        <f>IFERROR(IF(VLOOKUP(AI109,'Acompanhamento (DMP)'!$B$17:$V$400,21,FALSE)="","",VLOOKUP(AI109,'Acompanhamento (DMP)'!$B$17:$V$400,21,FALSE)),"")</f>
        <v/>
      </c>
      <c r="BH109" s="239" t="str">
        <f t="shared" si="1"/>
        <v/>
      </c>
    </row>
    <row r="110" spans="6:60" ht="15.75" customHeight="1" x14ac:dyDescent="0.25">
      <c r="F110" s="2" t="s">
        <v>1982</v>
      </c>
      <c r="G110" s="2" t="s">
        <v>772</v>
      </c>
      <c r="AC110" t="str">
        <v>NIS005</v>
      </c>
      <c r="AD110" s="252">
        <v>93</v>
      </c>
      <c r="AE110" t="s">
        <v>450</v>
      </c>
      <c r="AI110" t="str">
        <f>IF('PCA Licitação, Dispensa e Inex.'!B114="","",'PCA Licitação, Dispensa e Inex.'!B114)</f>
        <v>NIS005</v>
      </c>
      <c r="AJ110" t="str">
        <f>IF('PCA Licitação, Dispensa e Inex.'!C114="","",'PCA Licitação, Dispensa e Inex.'!C114)</f>
        <v>NIS</v>
      </c>
      <c r="AK110" t="str">
        <f>IF('PCA Licitação, Dispensa e Inex.'!D114="","",'PCA Licitação, Dispensa e Inex.'!D114)</f>
        <v>Aquisição de mobiliario para o Centro Integrado de Segurança e Monitoramento (CISM)</v>
      </c>
      <c r="AL110" t="str">
        <f>IF('PCA Licitação, Dispensa e Inex.'!H114="","",'PCA Licitação, Dispensa e Inex.'!H114)</f>
        <v>Pregão</v>
      </c>
      <c r="AM110" t="str">
        <f>IF('PCA Licitação, Dispensa e Inex.'!K114="","",'PCA Licitação, Dispensa e Inex.'!K114)</f>
        <v>Não</v>
      </c>
      <c r="AN110" t="str">
        <f>IF('PCA Licitação, Dispensa e Inex.'!L114="","",'PCA Licitação, Dispensa e Inex.'!L114)</f>
        <v>Não</v>
      </c>
      <c r="AO110" t="str">
        <f>IF('PCA Licitação, Dispensa e Inex.'!M114="","",'PCA Licitação, Dispensa e Inex.'!M114)</f>
        <v>Sim</v>
      </c>
      <c r="AP110" t="str">
        <f>IF('PCA Licitação, Dispensa e Inex.'!N114="","",'PCA Licitação, Dispensa e Inex.'!N114)</f>
        <v>Alto</v>
      </c>
      <c r="AQ110" s="88">
        <f>IF('PCA Licitação, Dispensa e Inex.'!O114="","",'PCA Licitação, Dispensa e Inex.'!O114)</f>
        <v>46082</v>
      </c>
      <c r="AR110" s="88">
        <f>IF('PCA Licitação, Dispensa e Inex.'!P114="","",'PCA Licitação, Dispensa e Inex.'!P114)</f>
        <v>46113</v>
      </c>
      <c r="AS110" s="88">
        <f>IF('PCA Licitação, Dispensa e Inex.'!Q114="","",'PCA Licitação, Dispensa e Inex.'!Q114)</f>
        <v>46143</v>
      </c>
      <c r="AT110" s="88">
        <f>IF('PCA Licitação, Dispensa e Inex.'!R114="","",'PCA Licitação, Dispensa e Inex.'!R114)</f>
        <v>46174</v>
      </c>
      <c r="AU110" s="88">
        <f>IF('PCA Licitação, Dispensa e Inex.'!S114="","",'PCA Licitação, Dispensa e Inex.'!S114)</f>
        <v>46235</v>
      </c>
      <c r="AV110" s="88" t="str">
        <f>IFERROR(VLOOKUP(AI110,'Acompanhamento (DMP)'!$B$17:$L$400,10,FALSE),"")</f>
        <v>Fabiana</v>
      </c>
      <c r="AW110" t="str">
        <f>IFERROR(IF(VLOOKUP(AI110,'Acompanhamento (DMP)'!$B$17:$V$400,11,FALSE)="","",VLOOKUP(AI110,'Acompanhamento (DMP)'!$B$17:$V$400,11,FALSE)),"")</f>
        <v/>
      </c>
      <c r="AX110" s="88" t="str">
        <f>IFERROR(VLOOKUP(AI110,'Acompanhamento (DMP)'!$B$17:$V$400,12,FALSE),"")</f>
        <v>Não se aplica</v>
      </c>
      <c r="AY110" s="88" t="str">
        <f>IFERROR(IF(VLOOKUP(AI110,'Acompanhamento (DMP)'!$B$17:$V$400,13,FALSE)="","",VLOOKUP(AI110,'Acompanhamento (DMP)'!$B$17:$V$400,13,FALSE)),"")</f>
        <v/>
      </c>
      <c r="AZ110" t="str">
        <f>IFERROR(IF(VLOOKUP(AI110,'Acompanhamento (DMP)'!$B$17:$V$400,14,FALSE)="","",VLOOKUP(AI110,'Acompanhamento (DMP)'!$B$17:$V$400,14,FALSE)),"")</f>
        <v/>
      </c>
      <c r="BA110" t="str">
        <f>IFERROR(IF(VLOOKUP(AI110,'Acompanhamento (DMP)'!$B$17:$V$400,15,FALSE)="","",VLOOKUP(AI110,'Acompanhamento (DMP)'!$B$17:$V$400,15,FALSE)),"")</f>
        <v/>
      </c>
      <c r="BB110" s="88" t="str">
        <f>IFERROR(IF(VLOOKUP(AI110,'Acompanhamento (DMP)'!$B$17:$V$400,16,FALSE)="","",VLOOKUP(AI110,'Acompanhamento (DMP)'!$B$17:$V$400,16,FALSE)),"")</f>
        <v/>
      </c>
      <c r="BC110" s="88" t="str">
        <f>IFERROR(IF(VLOOKUP(AI110,'Acompanhamento (DMP)'!$B$17:$V$400,17,FALSE)="","",VLOOKUP(AI110,'Acompanhamento (DMP)'!$B$17:$V$400,17,FALSE)),"")</f>
        <v/>
      </c>
      <c r="BD110" s="88" t="str">
        <f>IFERROR(IF(VLOOKUP(AI110,'Acompanhamento (DMP)'!$B$17:$V$400,18,FALSE)="","",VLOOKUP(AI110,'Acompanhamento (DMP)'!$B$17:$V$400,18,FALSE)),"")</f>
        <v/>
      </c>
      <c r="BE110" s="88" t="str">
        <f>IFERROR(IF(VLOOKUP(AI110,'Acompanhamento (DMP)'!$B$17:$V$400,19,FALSE)="","",VLOOKUP(AI110,'Acompanhamento (DMP)'!$B$17:$V$400,19,FALSE)),"")</f>
        <v/>
      </c>
      <c r="BF110" s="88" t="str">
        <f>IFERROR(IF(VLOOKUP(AI110,'Acompanhamento (DMP)'!$B$17:$V$400,20,FALSE)="","",VLOOKUP(AI110,'Acompanhamento (DMP)'!$B$17:$V$400,20,FALSE)),"")</f>
        <v/>
      </c>
      <c r="BG110" s="88" t="str">
        <f>IFERROR(IF(VLOOKUP(AI110,'Acompanhamento (DMP)'!$B$17:$V$400,21,FALSE)="","",VLOOKUP(AI110,'Acompanhamento (DMP)'!$B$17:$V$400,21,FALSE)),"")</f>
        <v/>
      </c>
      <c r="BH110" s="239" t="str">
        <f t="shared" si="1"/>
        <v/>
      </c>
    </row>
    <row r="111" spans="6:60" ht="15.75" customHeight="1" x14ac:dyDescent="0.25">
      <c r="F111" s="2" t="s">
        <v>1983</v>
      </c>
      <c r="G111" s="2" t="s">
        <v>755</v>
      </c>
      <c r="AC111">
        <v>0</v>
      </c>
      <c r="AD111" s="250">
        <v>98</v>
      </c>
      <c r="AE111">
        <v>0</v>
      </c>
      <c r="AI111" t="str">
        <f>IF('PCA Licitação, Dispensa e Inex.'!B115="","",'PCA Licitação, Dispensa e Inex.'!B115)</f>
        <v/>
      </c>
      <c r="AJ111" t="str">
        <f>IF('PCA Licitação, Dispensa e Inex.'!C115="","",'PCA Licitação, Dispensa e Inex.'!C115)</f>
        <v/>
      </c>
      <c r="AK111" t="str">
        <f>IF('PCA Licitação, Dispensa e Inex.'!D115="","",'PCA Licitação, Dispensa e Inex.'!D115)</f>
        <v/>
      </c>
      <c r="AL111" t="str">
        <f>IF('PCA Licitação, Dispensa e Inex.'!H115="","",'PCA Licitação, Dispensa e Inex.'!H115)</f>
        <v/>
      </c>
      <c r="AM111" t="str">
        <f>IF('PCA Licitação, Dispensa e Inex.'!K115="","",'PCA Licitação, Dispensa e Inex.'!K115)</f>
        <v/>
      </c>
      <c r="AN111" t="str">
        <f>IF('PCA Licitação, Dispensa e Inex.'!L115="","",'PCA Licitação, Dispensa e Inex.'!L115)</f>
        <v/>
      </c>
      <c r="AO111" t="str">
        <f>IF('PCA Licitação, Dispensa e Inex.'!M115="","",'PCA Licitação, Dispensa e Inex.'!M115)</f>
        <v/>
      </c>
      <c r="AP111" t="str">
        <f>IF('PCA Licitação, Dispensa e Inex.'!N115="","",'PCA Licitação, Dispensa e Inex.'!N115)</f>
        <v/>
      </c>
      <c r="AQ111" s="88" t="str">
        <f>IF('PCA Licitação, Dispensa e Inex.'!O115="","",'PCA Licitação, Dispensa e Inex.'!O115)</f>
        <v/>
      </c>
      <c r="AR111" s="88" t="str">
        <f>IF('PCA Licitação, Dispensa e Inex.'!P115="","",'PCA Licitação, Dispensa e Inex.'!P115)</f>
        <v/>
      </c>
      <c r="AS111" s="88" t="str">
        <f>IF('PCA Licitação, Dispensa e Inex.'!Q115="","",'PCA Licitação, Dispensa e Inex.'!Q115)</f>
        <v/>
      </c>
      <c r="AT111" s="88" t="str">
        <f>IF('PCA Licitação, Dispensa e Inex.'!R115="","",'PCA Licitação, Dispensa e Inex.'!R115)</f>
        <v/>
      </c>
      <c r="AU111" s="88" t="str">
        <f>IF('PCA Licitação, Dispensa e Inex.'!S115="","",'PCA Licitação, Dispensa e Inex.'!S115)</f>
        <v/>
      </c>
      <c r="AV111" s="88" t="str">
        <f>IFERROR(VLOOKUP(AI111,'Acompanhamento (DMP)'!$B$17:$L$400,10,FALSE),"")</f>
        <v/>
      </c>
      <c r="AW111" t="str">
        <f>IFERROR(IF(VLOOKUP(AI111,'Acompanhamento (DMP)'!$B$17:$V$400,11,FALSE)="","",VLOOKUP(AI111,'Acompanhamento (DMP)'!$B$17:$V$400,11,FALSE)),"")</f>
        <v/>
      </c>
      <c r="AX111" s="88" t="str">
        <f>IFERROR(VLOOKUP(AI111,'Acompanhamento (DMP)'!$B$17:$V$400,12,FALSE),"")</f>
        <v/>
      </c>
      <c r="AY111" s="88" t="str">
        <f>IFERROR(IF(VLOOKUP(AI111,'Acompanhamento (DMP)'!$B$17:$V$400,13,FALSE)="","",VLOOKUP(AI111,'Acompanhamento (DMP)'!$B$17:$V$400,13,FALSE)),"")</f>
        <v/>
      </c>
      <c r="AZ111" t="str">
        <f>IFERROR(IF(VLOOKUP(AI111,'Acompanhamento (DMP)'!$B$17:$V$400,14,FALSE)="","",VLOOKUP(AI111,'Acompanhamento (DMP)'!$B$17:$V$400,14,FALSE)),"")</f>
        <v/>
      </c>
      <c r="BA111" t="str">
        <f>IFERROR(IF(VLOOKUP(AI111,'Acompanhamento (DMP)'!$B$17:$V$400,15,FALSE)="","",VLOOKUP(AI111,'Acompanhamento (DMP)'!$B$17:$V$400,15,FALSE)),"")</f>
        <v/>
      </c>
      <c r="BB111" s="88" t="str">
        <f>IFERROR(IF(VLOOKUP(AI111,'Acompanhamento (DMP)'!$B$17:$V$400,16,FALSE)="","",VLOOKUP(AI111,'Acompanhamento (DMP)'!$B$17:$V$400,16,FALSE)),"")</f>
        <v/>
      </c>
      <c r="BC111" s="88" t="str">
        <f>IFERROR(IF(VLOOKUP(AI111,'Acompanhamento (DMP)'!$B$17:$V$400,17,FALSE)="","",VLOOKUP(AI111,'Acompanhamento (DMP)'!$B$17:$V$400,17,FALSE)),"")</f>
        <v/>
      </c>
      <c r="BD111" s="88" t="str">
        <f>IFERROR(IF(VLOOKUP(AI111,'Acompanhamento (DMP)'!$B$17:$V$400,18,FALSE)="","",VLOOKUP(AI111,'Acompanhamento (DMP)'!$B$17:$V$400,18,FALSE)),"")</f>
        <v/>
      </c>
      <c r="BE111" s="88" t="str">
        <f>IFERROR(IF(VLOOKUP(AI111,'Acompanhamento (DMP)'!$B$17:$V$400,19,FALSE)="","",VLOOKUP(AI111,'Acompanhamento (DMP)'!$B$17:$V$400,19,FALSE)),"")</f>
        <v/>
      </c>
      <c r="BF111" s="88" t="str">
        <f>IFERROR(IF(VLOOKUP(AI111,'Acompanhamento (DMP)'!$B$17:$V$400,20,FALSE)="","",VLOOKUP(AI111,'Acompanhamento (DMP)'!$B$17:$V$400,20,FALSE)),"")</f>
        <v/>
      </c>
      <c r="BG111" s="88" t="str">
        <f>IFERROR(IF(VLOOKUP(AI111,'Acompanhamento (DMP)'!$B$17:$V$400,21,FALSE)="","",VLOOKUP(AI111,'Acompanhamento (DMP)'!$B$17:$V$400,21,FALSE)),"")</f>
        <v/>
      </c>
      <c r="BH111" s="239" t="str">
        <f t="shared" si="1"/>
        <v/>
      </c>
    </row>
    <row r="112" spans="6:60" ht="15.75" customHeight="1" x14ac:dyDescent="0.25">
      <c r="F112" s="2" t="s">
        <v>1984</v>
      </c>
      <c r="G112" s="2" t="s">
        <v>756</v>
      </c>
      <c r="AD112" s="252">
        <v>99</v>
      </c>
      <c r="AI112" t="str">
        <f>IF('PCA Licitação, Dispensa e Inex.'!B116="","",'PCA Licitação, Dispensa e Inex.'!B116)</f>
        <v/>
      </c>
      <c r="AJ112" t="str">
        <f>IF('PCA Licitação, Dispensa e Inex.'!C116="","",'PCA Licitação, Dispensa e Inex.'!C116)</f>
        <v/>
      </c>
      <c r="AK112" t="str">
        <f>IF('PCA Licitação, Dispensa e Inex.'!D116="","",'PCA Licitação, Dispensa e Inex.'!D116)</f>
        <v/>
      </c>
      <c r="AL112" t="str">
        <f>IF('PCA Licitação, Dispensa e Inex.'!H116="","",'PCA Licitação, Dispensa e Inex.'!H116)</f>
        <v/>
      </c>
      <c r="AM112" t="str">
        <f>IF('PCA Licitação, Dispensa e Inex.'!K116="","",'PCA Licitação, Dispensa e Inex.'!K116)</f>
        <v/>
      </c>
      <c r="AN112" t="str">
        <f>IF('PCA Licitação, Dispensa e Inex.'!L116="","",'PCA Licitação, Dispensa e Inex.'!L116)</f>
        <v/>
      </c>
      <c r="AO112" t="str">
        <f>IF('PCA Licitação, Dispensa e Inex.'!M116="","",'PCA Licitação, Dispensa e Inex.'!M116)</f>
        <v/>
      </c>
      <c r="AP112" t="str">
        <f>IF('PCA Licitação, Dispensa e Inex.'!N116="","",'PCA Licitação, Dispensa e Inex.'!N116)</f>
        <v/>
      </c>
      <c r="AQ112" s="88" t="str">
        <f>IF('PCA Licitação, Dispensa e Inex.'!O116="","",'PCA Licitação, Dispensa e Inex.'!O116)</f>
        <v/>
      </c>
      <c r="AR112" s="88" t="str">
        <f>IF('PCA Licitação, Dispensa e Inex.'!P116="","",'PCA Licitação, Dispensa e Inex.'!P116)</f>
        <v/>
      </c>
      <c r="AS112" s="88" t="str">
        <f>IF('PCA Licitação, Dispensa e Inex.'!Q116="","",'PCA Licitação, Dispensa e Inex.'!Q116)</f>
        <v/>
      </c>
      <c r="AT112" s="88" t="str">
        <f>IF('PCA Licitação, Dispensa e Inex.'!R116="","",'PCA Licitação, Dispensa e Inex.'!R116)</f>
        <v/>
      </c>
      <c r="AU112" s="88" t="str">
        <f>IF('PCA Licitação, Dispensa e Inex.'!S116="","",'PCA Licitação, Dispensa e Inex.'!S116)</f>
        <v/>
      </c>
      <c r="AV112" s="88" t="str">
        <f>IFERROR(VLOOKUP(AI112,'Acompanhamento (DMP)'!$B$17:$L$400,10,FALSE),"")</f>
        <v/>
      </c>
      <c r="AW112" t="str">
        <f>IFERROR(IF(VLOOKUP(AI112,'Acompanhamento (DMP)'!$B$17:$V$400,11,FALSE)="","",VLOOKUP(AI112,'Acompanhamento (DMP)'!$B$17:$V$400,11,FALSE)),"")</f>
        <v/>
      </c>
      <c r="AX112" s="88" t="str">
        <f>IFERROR(VLOOKUP(AI112,'Acompanhamento (DMP)'!$B$17:$V$400,12,FALSE),"")</f>
        <v/>
      </c>
      <c r="AY112" s="88" t="str">
        <f>IFERROR(IF(VLOOKUP(AI112,'Acompanhamento (DMP)'!$B$17:$V$400,13,FALSE)="","",VLOOKUP(AI112,'Acompanhamento (DMP)'!$B$17:$V$400,13,FALSE)),"")</f>
        <v/>
      </c>
      <c r="AZ112" t="str">
        <f>IFERROR(IF(VLOOKUP(AI112,'Acompanhamento (DMP)'!$B$17:$V$400,14,FALSE)="","",VLOOKUP(AI112,'Acompanhamento (DMP)'!$B$17:$V$400,14,FALSE)),"")</f>
        <v/>
      </c>
      <c r="BA112" t="str">
        <f>IFERROR(IF(VLOOKUP(AI112,'Acompanhamento (DMP)'!$B$17:$V$400,15,FALSE)="","",VLOOKUP(AI112,'Acompanhamento (DMP)'!$B$17:$V$400,15,FALSE)),"")</f>
        <v/>
      </c>
      <c r="BB112" s="88" t="str">
        <f>IFERROR(IF(VLOOKUP(AI112,'Acompanhamento (DMP)'!$B$17:$V$400,16,FALSE)="","",VLOOKUP(AI112,'Acompanhamento (DMP)'!$B$17:$V$400,16,FALSE)),"")</f>
        <v/>
      </c>
      <c r="BC112" s="88" t="str">
        <f>IFERROR(IF(VLOOKUP(AI112,'Acompanhamento (DMP)'!$B$17:$V$400,17,FALSE)="","",VLOOKUP(AI112,'Acompanhamento (DMP)'!$B$17:$V$400,17,FALSE)),"")</f>
        <v/>
      </c>
      <c r="BD112" s="88" t="str">
        <f>IFERROR(IF(VLOOKUP(AI112,'Acompanhamento (DMP)'!$B$17:$V$400,18,FALSE)="","",VLOOKUP(AI112,'Acompanhamento (DMP)'!$B$17:$V$400,18,FALSE)),"")</f>
        <v/>
      </c>
      <c r="BE112" s="88" t="str">
        <f>IFERROR(IF(VLOOKUP(AI112,'Acompanhamento (DMP)'!$B$17:$V$400,19,FALSE)="","",VLOOKUP(AI112,'Acompanhamento (DMP)'!$B$17:$V$400,19,FALSE)),"")</f>
        <v/>
      </c>
      <c r="BF112" s="88" t="str">
        <f>IFERROR(IF(VLOOKUP(AI112,'Acompanhamento (DMP)'!$B$17:$V$400,20,FALSE)="","",VLOOKUP(AI112,'Acompanhamento (DMP)'!$B$17:$V$400,20,FALSE)),"")</f>
        <v/>
      </c>
      <c r="BG112" s="88" t="str">
        <f>IFERROR(IF(VLOOKUP(AI112,'Acompanhamento (DMP)'!$B$17:$V$400,21,FALSE)="","",VLOOKUP(AI112,'Acompanhamento (DMP)'!$B$17:$V$400,21,FALSE)),"")</f>
        <v/>
      </c>
      <c r="BH112" s="239" t="str">
        <f t="shared" si="1"/>
        <v/>
      </c>
    </row>
    <row r="113" spans="6:60" ht="15.75" customHeight="1" x14ac:dyDescent="0.25">
      <c r="F113" s="2" t="s">
        <v>1985</v>
      </c>
      <c r="G113" s="2" t="s">
        <v>757</v>
      </c>
      <c r="AD113" s="251">
        <v>100</v>
      </c>
      <c r="AI113" t="str">
        <f>IF('PCA Licitação, Dispensa e Inex.'!B117="","",'PCA Licitação, Dispensa e Inex.'!B117)</f>
        <v/>
      </c>
      <c r="AJ113" t="str">
        <f>IF('PCA Licitação, Dispensa e Inex.'!C117="","",'PCA Licitação, Dispensa e Inex.'!C117)</f>
        <v/>
      </c>
      <c r="AK113" t="str">
        <f>IF('PCA Licitação, Dispensa e Inex.'!D117="","",'PCA Licitação, Dispensa e Inex.'!D117)</f>
        <v/>
      </c>
      <c r="AL113" t="str">
        <f>IF('PCA Licitação, Dispensa e Inex.'!H117="","",'PCA Licitação, Dispensa e Inex.'!H117)</f>
        <v/>
      </c>
      <c r="AM113" t="str">
        <f>IF('PCA Licitação, Dispensa e Inex.'!K117="","",'PCA Licitação, Dispensa e Inex.'!K117)</f>
        <v/>
      </c>
      <c r="AN113" t="str">
        <f>IF('PCA Licitação, Dispensa e Inex.'!L117="","",'PCA Licitação, Dispensa e Inex.'!L117)</f>
        <v/>
      </c>
      <c r="AO113" t="str">
        <f>IF('PCA Licitação, Dispensa e Inex.'!M117="","",'PCA Licitação, Dispensa e Inex.'!M117)</f>
        <v/>
      </c>
      <c r="AP113" t="str">
        <f>IF('PCA Licitação, Dispensa e Inex.'!N117="","",'PCA Licitação, Dispensa e Inex.'!N117)</f>
        <v/>
      </c>
      <c r="AQ113" s="88" t="str">
        <f>IF('PCA Licitação, Dispensa e Inex.'!O117="","",'PCA Licitação, Dispensa e Inex.'!O117)</f>
        <v/>
      </c>
      <c r="AR113" s="88" t="str">
        <f>IF('PCA Licitação, Dispensa e Inex.'!P117="","",'PCA Licitação, Dispensa e Inex.'!P117)</f>
        <v/>
      </c>
      <c r="AS113" s="88" t="str">
        <f>IF('PCA Licitação, Dispensa e Inex.'!Q117="","",'PCA Licitação, Dispensa e Inex.'!Q117)</f>
        <v/>
      </c>
      <c r="AT113" s="88" t="str">
        <f>IF('PCA Licitação, Dispensa e Inex.'!R117="","",'PCA Licitação, Dispensa e Inex.'!R117)</f>
        <v/>
      </c>
      <c r="AU113" s="88" t="str">
        <f>IF('PCA Licitação, Dispensa e Inex.'!S117="","",'PCA Licitação, Dispensa e Inex.'!S117)</f>
        <v/>
      </c>
      <c r="AV113" s="88" t="str">
        <f>IFERROR(VLOOKUP(AI113,'Acompanhamento (DMP)'!$B$17:$L$400,10,FALSE),"")</f>
        <v/>
      </c>
      <c r="AW113" t="str">
        <f>IFERROR(IF(VLOOKUP(AI113,'Acompanhamento (DMP)'!$B$17:$V$400,11,FALSE)="","",VLOOKUP(AI113,'Acompanhamento (DMP)'!$B$17:$V$400,11,FALSE)),"")</f>
        <v/>
      </c>
      <c r="AX113" s="88" t="str">
        <f>IFERROR(VLOOKUP(AI113,'Acompanhamento (DMP)'!$B$17:$V$400,12,FALSE),"")</f>
        <v/>
      </c>
      <c r="AY113" s="88" t="str">
        <f>IFERROR(IF(VLOOKUP(AI113,'Acompanhamento (DMP)'!$B$17:$V$400,13,FALSE)="","",VLOOKUP(AI113,'Acompanhamento (DMP)'!$B$17:$V$400,13,FALSE)),"")</f>
        <v/>
      </c>
      <c r="AZ113" t="str">
        <f>IFERROR(IF(VLOOKUP(AI113,'Acompanhamento (DMP)'!$B$17:$V$400,14,FALSE)="","",VLOOKUP(AI113,'Acompanhamento (DMP)'!$B$17:$V$400,14,FALSE)),"")</f>
        <v/>
      </c>
      <c r="BA113" t="str">
        <f>IFERROR(IF(VLOOKUP(AI113,'Acompanhamento (DMP)'!$B$17:$V$400,15,FALSE)="","",VLOOKUP(AI113,'Acompanhamento (DMP)'!$B$17:$V$400,15,FALSE)),"")</f>
        <v/>
      </c>
      <c r="BB113" s="88" t="str">
        <f>IFERROR(IF(VLOOKUP(AI113,'Acompanhamento (DMP)'!$B$17:$V$400,16,FALSE)="","",VLOOKUP(AI113,'Acompanhamento (DMP)'!$B$17:$V$400,16,FALSE)),"")</f>
        <v/>
      </c>
      <c r="BC113" s="88" t="str">
        <f>IFERROR(IF(VLOOKUP(AI113,'Acompanhamento (DMP)'!$B$17:$V$400,17,FALSE)="","",VLOOKUP(AI113,'Acompanhamento (DMP)'!$B$17:$V$400,17,FALSE)),"")</f>
        <v/>
      </c>
      <c r="BD113" s="88" t="str">
        <f>IFERROR(IF(VLOOKUP(AI113,'Acompanhamento (DMP)'!$B$17:$V$400,18,FALSE)="","",VLOOKUP(AI113,'Acompanhamento (DMP)'!$B$17:$V$400,18,FALSE)),"")</f>
        <v/>
      </c>
      <c r="BE113" s="88" t="str">
        <f>IFERROR(IF(VLOOKUP(AI113,'Acompanhamento (DMP)'!$B$17:$V$400,19,FALSE)="","",VLOOKUP(AI113,'Acompanhamento (DMP)'!$B$17:$V$400,19,FALSE)),"")</f>
        <v/>
      </c>
      <c r="BF113" s="88" t="str">
        <f>IFERROR(IF(VLOOKUP(AI113,'Acompanhamento (DMP)'!$B$17:$V$400,20,FALSE)="","",VLOOKUP(AI113,'Acompanhamento (DMP)'!$B$17:$V$400,20,FALSE)),"")</f>
        <v/>
      </c>
      <c r="BG113" s="88" t="str">
        <f>IFERROR(IF(VLOOKUP(AI113,'Acompanhamento (DMP)'!$B$17:$V$400,21,FALSE)="","",VLOOKUP(AI113,'Acompanhamento (DMP)'!$B$17:$V$400,21,FALSE)),"")</f>
        <v/>
      </c>
      <c r="BH113" s="239" t="str">
        <f t="shared" si="1"/>
        <v/>
      </c>
    </row>
    <row r="114" spans="6:60" ht="15.75" customHeight="1" x14ac:dyDescent="0.25">
      <c r="F114" s="2" t="s">
        <v>1986</v>
      </c>
      <c r="G114" s="2" t="s">
        <v>898</v>
      </c>
      <c r="AD114" s="252">
        <v>101</v>
      </c>
      <c r="AI114" t="str">
        <f>IF('PCA Licitação, Dispensa e Inex.'!B118="","",'PCA Licitação, Dispensa e Inex.'!B118)</f>
        <v/>
      </c>
      <c r="AJ114" t="str">
        <f>IF('PCA Licitação, Dispensa e Inex.'!C118="","",'PCA Licitação, Dispensa e Inex.'!C118)</f>
        <v/>
      </c>
      <c r="AK114" t="str">
        <f>IF('PCA Licitação, Dispensa e Inex.'!D118="","",'PCA Licitação, Dispensa e Inex.'!D118)</f>
        <v/>
      </c>
      <c r="AL114" t="str">
        <f>IF('PCA Licitação, Dispensa e Inex.'!H118="","",'PCA Licitação, Dispensa e Inex.'!H118)</f>
        <v/>
      </c>
      <c r="AM114" t="str">
        <f>IF('PCA Licitação, Dispensa e Inex.'!K118="","",'PCA Licitação, Dispensa e Inex.'!K118)</f>
        <v/>
      </c>
      <c r="AN114" t="str">
        <f>IF('PCA Licitação, Dispensa e Inex.'!L118="","",'PCA Licitação, Dispensa e Inex.'!L118)</f>
        <v/>
      </c>
      <c r="AO114" t="str">
        <f>IF('PCA Licitação, Dispensa e Inex.'!M118="","",'PCA Licitação, Dispensa e Inex.'!M118)</f>
        <v/>
      </c>
      <c r="AP114" t="str">
        <f>IF('PCA Licitação, Dispensa e Inex.'!N118="","",'PCA Licitação, Dispensa e Inex.'!N118)</f>
        <v/>
      </c>
      <c r="AQ114" s="88" t="str">
        <f>IF('PCA Licitação, Dispensa e Inex.'!O118="","",'PCA Licitação, Dispensa e Inex.'!O118)</f>
        <v/>
      </c>
      <c r="AR114" s="88" t="str">
        <f>IF('PCA Licitação, Dispensa e Inex.'!P118="","",'PCA Licitação, Dispensa e Inex.'!P118)</f>
        <v/>
      </c>
      <c r="AS114" s="88" t="str">
        <f>IF('PCA Licitação, Dispensa e Inex.'!Q118="","",'PCA Licitação, Dispensa e Inex.'!Q118)</f>
        <v/>
      </c>
      <c r="AT114" s="88" t="str">
        <f>IF('PCA Licitação, Dispensa e Inex.'!R118="","",'PCA Licitação, Dispensa e Inex.'!R118)</f>
        <v/>
      </c>
      <c r="AU114" s="88" t="str">
        <f>IF('PCA Licitação, Dispensa e Inex.'!S118="","",'PCA Licitação, Dispensa e Inex.'!S118)</f>
        <v/>
      </c>
      <c r="AV114" s="88" t="str">
        <f>IFERROR(VLOOKUP(AI114,'Acompanhamento (DMP)'!$B$17:$L$400,10,FALSE),"")</f>
        <v/>
      </c>
      <c r="AW114" t="str">
        <f>IFERROR(IF(VLOOKUP(AI114,'Acompanhamento (DMP)'!$B$17:$V$400,11,FALSE)="","",VLOOKUP(AI114,'Acompanhamento (DMP)'!$B$17:$V$400,11,FALSE)),"")</f>
        <v/>
      </c>
      <c r="AX114" s="88" t="str">
        <f>IFERROR(VLOOKUP(AI114,'Acompanhamento (DMP)'!$B$17:$V$400,12,FALSE),"")</f>
        <v/>
      </c>
      <c r="AY114" s="88" t="str">
        <f>IFERROR(IF(VLOOKUP(AI114,'Acompanhamento (DMP)'!$B$17:$V$400,13,FALSE)="","",VLOOKUP(AI114,'Acompanhamento (DMP)'!$B$17:$V$400,13,FALSE)),"")</f>
        <v/>
      </c>
      <c r="AZ114" t="str">
        <f>IFERROR(IF(VLOOKUP(AI114,'Acompanhamento (DMP)'!$B$17:$V$400,14,FALSE)="","",VLOOKUP(AI114,'Acompanhamento (DMP)'!$B$17:$V$400,14,FALSE)),"")</f>
        <v/>
      </c>
      <c r="BA114" t="str">
        <f>IFERROR(IF(VLOOKUP(AI114,'Acompanhamento (DMP)'!$B$17:$V$400,15,FALSE)="","",VLOOKUP(AI114,'Acompanhamento (DMP)'!$B$17:$V$400,15,FALSE)),"")</f>
        <v/>
      </c>
      <c r="BB114" s="88" t="str">
        <f>IFERROR(IF(VLOOKUP(AI114,'Acompanhamento (DMP)'!$B$17:$V$400,16,FALSE)="","",VLOOKUP(AI114,'Acompanhamento (DMP)'!$B$17:$V$400,16,FALSE)),"")</f>
        <v/>
      </c>
      <c r="BC114" s="88" t="str">
        <f>IFERROR(IF(VLOOKUP(AI114,'Acompanhamento (DMP)'!$B$17:$V$400,17,FALSE)="","",VLOOKUP(AI114,'Acompanhamento (DMP)'!$B$17:$V$400,17,FALSE)),"")</f>
        <v/>
      </c>
      <c r="BD114" s="88" t="str">
        <f>IFERROR(IF(VLOOKUP(AI114,'Acompanhamento (DMP)'!$B$17:$V$400,18,FALSE)="","",VLOOKUP(AI114,'Acompanhamento (DMP)'!$B$17:$V$400,18,FALSE)),"")</f>
        <v/>
      </c>
      <c r="BE114" s="88" t="str">
        <f>IFERROR(IF(VLOOKUP(AI114,'Acompanhamento (DMP)'!$B$17:$V$400,19,FALSE)="","",VLOOKUP(AI114,'Acompanhamento (DMP)'!$B$17:$V$400,19,FALSE)),"")</f>
        <v/>
      </c>
      <c r="BF114" s="88" t="str">
        <f>IFERROR(IF(VLOOKUP(AI114,'Acompanhamento (DMP)'!$B$17:$V$400,20,FALSE)="","",VLOOKUP(AI114,'Acompanhamento (DMP)'!$B$17:$V$400,20,FALSE)),"")</f>
        <v/>
      </c>
      <c r="BG114" s="88" t="str">
        <f>IFERROR(IF(VLOOKUP(AI114,'Acompanhamento (DMP)'!$B$17:$V$400,21,FALSE)="","",VLOOKUP(AI114,'Acompanhamento (DMP)'!$B$17:$V$400,21,FALSE)),"")</f>
        <v/>
      </c>
      <c r="BH114" s="239" t="str">
        <f t="shared" si="1"/>
        <v/>
      </c>
    </row>
    <row r="115" spans="6:60" ht="15.75" customHeight="1" x14ac:dyDescent="0.25">
      <c r="F115" s="2" t="s">
        <v>1987</v>
      </c>
      <c r="G115" s="2" t="s">
        <v>758</v>
      </c>
      <c r="AD115" s="250">
        <v>102</v>
      </c>
      <c r="AI115" t="str">
        <f>IF('PCA Licitação, Dispensa e Inex.'!B119="","",'PCA Licitação, Dispensa e Inex.'!B119)</f>
        <v/>
      </c>
      <c r="AJ115" t="str">
        <f>IF('PCA Licitação, Dispensa e Inex.'!C119="","",'PCA Licitação, Dispensa e Inex.'!C119)</f>
        <v/>
      </c>
      <c r="AK115" t="str">
        <f>IF('PCA Licitação, Dispensa e Inex.'!D119="","",'PCA Licitação, Dispensa e Inex.'!D119)</f>
        <v/>
      </c>
      <c r="AL115" t="str">
        <f>IF('PCA Licitação, Dispensa e Inex.'!H119="","",'PCA Licitação, Dispensa e Inex.'!H119)</f>
        <v/>
      </c>
      <c r="AM115" t="str">
        <f>IF('PCA Licitação, Dispensa e Inex.'!K119="","",'PCA Licitação, Dispensa e Inex.'!K119)</f>
        <v/>
      </c>
      <c r="AN115" t="str">
        <f>IF('PCA Licitação, Dispensa e Inex.'!L119="","",'PCA Licitação, Dispensa e Inex.'!L119)</f>
        <v/>
      </c>
      <c r="AO115" t="str">
        <f>IF('PCA Licitação, Dispensa e Inex.'!M119="","",'PCA Licitação, Dispensa e Inex.'!M119)</f>
        <v/>
      </c>
      <c r="AP115" t="str">
        <f>IF('PCA Licitação, Dispensa e Inex.'!N119="","",'PCA Licitação, Dispensa e Inex.'!N119)</f>
        <v/>
      </c>
      <c r="AQ115" s="88" t="str">
        <f>IF('PCA Licitação, Dispensa e Inex.'!O119="","",'PCA Licitação, Dispensa e Inex.'!O119)</f>
        <v/>
      </c>
      <c r="AR115" s="88" t="str">
        <f>IF('PCA Licitação, Dispensa e Inex.'!P119="","",'PCA Licitação, Dispensa e Inex.'!P119)</f>
        <v/>
      </c>
      <c r="AS115" s="88" t="str">
        <f>IF('PCA Licitação, Dispensa e Inex.'!Q119="","",'PCA Licitação, Dispensa e Inex.'!Q119)</f>
        <v/>
      </c>
      <c r="AT115" s="88" t="str">
        <f>IF('PCA Licitação, Dispensa e Inex.'!R119="","",'PCA Licitação, Dispensa e Inex.'!R119)</f>
        <v/>
      </c>
      <c r="AU115" s="88" t="str">
        <f>IF('PCA Licitação, Dispensa e Inex.'!S119="","",'PCA Licitação, Dispensa e Inex.'!S119)</f>
        <v/>
      </c>
      <c r="AV115" s="88" t="str">
        <f>IFERROR(VLOOKUP(AI115,'Acompanhamento (DMP)'!$B$17:$L$400,10,FALSE),"")</f>
        <v/>
      </c>
      <c r="AW115" t="str">
        <f>IFERROR(IF(VLOOKUP(AI115,'Acompanhamento (DMP)'!$B$17:$V$400,11,FALSE)="","",VLOOKUP(AI115,'Acompanhamento (DMP)'!$B$17:$V$400,11,FALSE)),"")</f>
        <v/>
      </c>
      <c r="AX115" s="88" t="str">
        <f>IFERROR(VLOOKUP(AI115,'Acompanhamento (DMP)'!$B$17:$V$400,12,FALSE),"")</f>
        <v/>
      </c>
      <c r="AY115" s="88" t="str">
        <f>IFERROR(IF(VLOOKUP(AI115,'Acompanhamento (DMP)'!$B$17:$V$400,13,FALSE)="","",VLOOKUP(AI115,'Acompanhamento (DMP)'!$B$17:$V$400,13,FALSE)),"")</f>
        <v/>
      </c>
      <c r="AZ115" t="str">
        <f>IFERROR(IF(VLOOKUP(AI115,'Acompanhamento (DMP)'!$B$17:$V$400,14,FALSE)="","",VLOOKUP(AI115,'Acompanhamento (DMP)'!$B$17:$V$400,14,FALSE)),"")</f>
        <v/>
      </c>
      <c r="BA115" t="str">
        <f>IFERROR(IF(VLOOKUP(AI115,'Acompanhamento (DMP)'!$B$17:$V$400,15,FALSE)="","",VLOOKUP(AI115,'Acompanhamento (DMP)'!$B$17:$V$400,15,FALSE)),"")</f>
        <v/>
      </c>
      <c r="BB115" s="88" t="str">
        <f>IFERROR(IF(VLOOKUP(AI115,'Acompanhamento (DMP)'!$B$17:$V$400,16,FALSE)="","",VLOOKUP(AI115,'Acompanhamento (DMP)'!$B$17:$V$400,16,FALSE)),"")</f>
        <v/>
      </c>
      <c r="BC115" s="88" t="str">
        <f>IFERROR(IF(VLOOKUP(AI115,'Acompanhamento (DMP)'!$B$17:$V$400,17,FALSE)="","",VLOOKUP(AI115,'Acompanhamento (DMP)'!$B$17:$V$400,17,FALSE)),"")</f>
        <v/>
      </c>
      <c r="BD115" s="88" t="str">
        <f>IFERROR(IF(VLOOKUP(AI115,'Acompanhamento (DMP)'!$B$17:$V$400,18,FALSE)="","",VLOOKUP(AI115,'Acompanhamento (DMP)'!$B$17:$V$400,18,FALSE)),"")</f>
        <v/>
      </c>
      <c r="BE115" s="88" t="str">
        <f>IFERROR(IF(VLOOKUP(AI115,'Acompanhamento (DMP)'!$B$17:$V$400,19,FALSE)="","",VLOOKUP(AI115,'Acompanhamento (DMP)'!$B$17:$V$400,19,FALSE)),"")</f>
        <v/>
      </c>
      <c r="BF115" s="88" t="str">
        <f>IFERROR(IF(VLOOKUP(AI115,'Acompanhamento (DMP)'!$B$17:$V$400,20,FALSE)="","",VLOOKUP(AI115,'Acompanhamento (DMP)'!$B$17:$V$400,20,FALSE)),"")</f>
        <v/>
      </c>
      <c r="BG115" s="88" t="str">
        <f>IFERROR(IF(VLOOKUP(AI115,'Acompanhamento (DMP)'!$B$17:$V$400,21,FALSE)="","",VLOOKUP(AI115,'Acompanhamento (DMP)'!$B$17:$V$400,21,FALSE)),"")</f>
        <v/>
      </c>
      <c r="BH115" s="239" t="str">
        <f t="shared" si="1"/>
        <v/>
      </c>
    </row>
    <row r="116" spans="6:60" ht="15.75" customHeight="1" x14ac:dyDescent="0.25">
      <c r="F116" s="2" t="s">
        <v>1988</v>
      </c>
      <c r="G116" s="2" t="s">
        <v>759</v>
      </c>
      <c r="AD116" s="249">
        <v>103</v>
      </c>
      <c r="AI116" t="str">
        <f>IF('PCA Licitação, Dispensa e Inex.'!B120="","",'PCA Licitação, Dispensa e Inex.'!B120)</f>
        <v/>
      </c>
      <c r="AJ116" t="str">
        <f>IF('PCA Licitação, Dispensa e Inex.'!C120="","",'PCA Licitação, Dispensa e Inex.'!C120)</f>
        <v/>
      </c>
      <c r="AK116" t="str">
        <f>IF('PCA Licitação, Dispensa e Inex.'!D120="","",'PCA Licitação, Dispensa e Inex.'!D120)</f>
        <v/>
      </c>
      <c r="AL116" t="str">
        <f>IF('PCA Licitação, Dispensa e Inex.'!H120="","",'PCA Licitação, Dispensa e Inex.'!H120)</f>
        <v/>
      </c>
      <c r="AM116" t="str">
        <f>IF('PCA Licitação, Dispensa e Inex.'!K120="","",'PCA Licitação, Dispensa e Inex.'!K120)</f>
        <v/>
      </c>
      <c r="AN116" t="str">
        <f>IF('PCA Licitação, Dispensa e Inex.'!L120="","",'PCA Licitação, Dispensa e Inex.'!L120)</f>
        <v/>
      </c>
      <c r="AO116" t="str">
        <f>IF('PCA Licitação, Dispensa e Inex.'!M120="","",'PCA Licitação, Dispensa e Inex.'!M120)</f>
        <v/>
      </c>
      <c r="AP116" t="str">
        <f>IF('PCA Licitação, Dispensa e Inex.'!N120="","",'PCA Licitação, Dispensa e Inex.'!N120)</f>
        <v/>
      </c>
      <c r="AQ116" s="88" t="str">
        <f>IF('PCA Licitação, Dispensa e Inex.'!O120="","",'PCA Licitação, Dispensa e Inex.'!O120)</f>
        <v/>
      </c>
      <c r="AR116" s="88" t="str">
        <f>IF('PCA Licitação, Dispensa e Inex.'!P120="","",'PCA Licitação, Dispensa e Inex.'!P120)</f>
        <v/>
      </c>
      <c r="AS116" s="88" t="str">
        <f>IF('PCA Licitação, Dispensa e Inex.'!Q120="","",'PCA Licitação, Dispensa e Inex.'!Q120)</f>
        <v/>
      </c>
      <c r="AT116" s="88" t="str">
        <f>IF('PCA Licitação, Dispensa e Inex.'!R120="","",'PCA Licitação, Dispensa e Inex.'!R120)</f>
        <v/>
      </c>
      <c r="AU116" s="88" t="str">
        <f>IF('PCA Licitação, Dispensa e Inex.'!S120="","",'PCA Licitação, Dispensa e Inex.'!S120)</f>
        <v/>
      </c>
      <c r="AV116" s="88" t="str">
        <f>IFERROR(VLOOKUP(AI116,'Acompanhamento (DMP)'!$B$17:$L$400,10,FALSE),"")</f>
        <v/>
      </c>
      <c r="AW116" t="str">
        <f>IFERROR(IF(VLOOKUP(AI116,'Acompanhamento (DMP)'!$B$17:$V$400,11,FALSE)="","",VLOOKUP(AI116,'Acompanhamento (DMP)'!$B$17:$V$400,11,FALSE)),"")</f>
        <v/>
      </c>
      <c r="AX116" s="88" t="str">
        <f>IFERROR(VLOOKUP(AI116,'Acompanhamento (DMP)'!$B$17:$V$400,12,FALSE),"")</f>
        <v/>
      </c>
      <c r="AY116" s="88" t="str">
        <f>IFERROR(IF(VLOOKUP(AI116,'Acompanhamento (DMP)'!$B$17:$V$400,13,FALSE)="","",VLOOKUP(AI116,'Acompanhamento (DMP)'!$B$17:$V$400,13,FALSE)),"")</f>
        <v/>
      </c>
      <c r="AZ116" t="str">
        <f>IFERROR(IF(VLOOKUP(AI116,'Acompanhamento (DMP)'!$B$17:$V$400,14,FALSE)="","",VLOOKUP(AI116,'Acompanhamento (DMP)'!$B$17:$V$400,14,FALSE)),"")</f>
        <v/>
      </c>
      <c r="BA116" t="str">
        <f>IFERROR(IF(VLOOKUP(AI116,'Acompanhamento (DMP)'!$B$17:$V$400,15,FALSE)="","",VLOOKUP(AI116,'Acompanhamento (DMP)'!$B$17:$V$400,15,FALSE)),"")</f>
        <v/>
      </c>
      <c r="BB116" s="88" t="str">
        <f>IFERROR(IF(VLOOKUP(AI116,'Acompanhamento (DMP)'!$B$17:$V$400,16,FALSE)="","",VLOOKUP(AI116,'Acompanhamento (DMP)'!$B$17:$V$400,16,FALSE)),"")</f>
        <v/>
      </c>
      <c r="BC116" s="88" t="str">
        <f>IFERROR(IF(VLOOKUP(AI116,'Acompanhamento (DMP)'!$B$17:$V$400,17,FALSE)="","",VLOOKUP(AI116,'Acompanhamento (DMP)'!$B$17:$V$400,17,FALSE)),"")</f>
        <v/>
      </c>
      <c r="BD116" s="88" t="str">
        <f>IFERROR(IF(VLOOKUP(AI116,'Acompanhamento (DMP)'!$B$17:$V$400,18,FALSE)="","",VLOOKUP(AI116,'Acompanhamento (DMP)'!$B$17:$V$400,18,FALSE)),"")</f>
        <v/>
      </c>
      <c r="BE116" s="88" t="str">
        <f>IFERROR(IF(VLOOKUP(AI116,'Acompanhamento (DMP)'!$B$17:$V$400,19,FALSE)="","",VLOOKUP(AI116,'Acompanhamento (DMP)'!$B$17:$V$400,19,FALSE)),"")</f>
        <v/>
      </c>
      <c r="BF116" s="88" t="str">
        <f>IFERROR(IF(VLOOKUP(AI116,'Acompanhamento (DMP)'!$B$17:$V$400,20,FALSE)="","",VLOOKUP(AI116,'Acompanhamento (DMP)'!$B$17:$V$400,20,FALSE)),"")</f>
        <v/>
      </c>
      <c r="BG116" s="88" t="str">
        <f>IFERROR(IF(VLOOKUP(AI116,'Acompanhamento (DMP)'!$B$17:$V$400,21,FALSE)="","",VLOOKUP(AI116,'Acompanhamento (DMP)'!$B$17:$V$400,21,FALSE)),"")</f>
        <v/>
      </c>
      <c r="BH116" s="239" t="str">
        <f t="shared" si="1"/>
        <v/>
      </c>
    </row>
    <row r="117" spans="6:60" ht="15.75" customHeight="1" x14ac:dyDescent="0.25">
      <c r="F117" s="2" t="s">
        <v>1989</v>
      </c>
      <c r="G117" s="2" t="s">
        <v>760</v>
      </c>
      <c r="AD117" s="250">
        <v>104</v>
      </c>
      <c r="AI117" t="str">
        <f>IF('PCA Licitação, Dispensa e Inex.'!B121="","",'PCA Licitação, Dispensa e Inex.'!B121)</f>
        <v/>
      </c>
      <c r="AJ117" t="str">
        <f>IF('PCA Licitação, Dispensa e Inex.'!C121="","",'PCA Licitação, Dispensa e Inex.'!C121)</f>
        <v/>
      </c>
      <c r="AK117" t="str">
        <f>IF('PCA Licitação, Dispensa e Inex.'!D121="","",'PCA Licitação, Dispensa e Inex.'!D121)</f>
        <v/>
      </c>
      <c r="AL117" t="str">
        <f>IF('PCA Licitação, Dispensa e Inex.'!H121="","",'PCA Licitação, Dispensa e Inex.'!H121)</f>
        <v/>
      </c>
      <c r="AM117" t="str">
        <f>IF('PCA Licitação, Dispensa e Inex.'!K121="","",'PCA Licitação, Dispensa e Inex.'!K121)</f>
        <v/>
      </c>
      <c r="AN117" t="str">
        <f>IF('PCA Licitação, Dispensa e Inex.'!L121="","",'PCA Licitação, Dispensa e Inex.'!L121)</f>
        <v/>
      </c>
      <c r="AO117" t="str">
        <f>IF('PCA Licitação, Dispensa e Inex.'!M121="","",'PCA Licitação, Dispensa e Inex.'!M121)</f>
        <v/>
      </c>
      <c r="AP117" t="str">
        <f>IF('PCA Licitação, Dispensa e Inex.'!N121="","",'PCA Licitação, Dispensa e Inex.'!N121)</f>
        <v/>
      </c>
      <c r="AQ117" s="88" t="str">
        <f>IF('PCA Licitação, Dispensa e Inex.'!O121="","",'PCA Licitação, Dispensa e Inex.'!O121)</f>
        <v/>
      </c>
      <c r="AR117" s="88" t="str">
        <f>IF('PCA Licitação, Dispensa e Inex.'!P121="","",'PCA Licitação, Dispensa e Inex.'!P121)</f>
        <v/>
      </c>
      <c r="AS117" s="88" t="str">
        <f>IF('PCA Licitação, Dispensa e Inex.'!Q121="","",'PCA Licitação, Dispensa e Inex.'!Q121)</f>
        <v/>
      </c>
      <c r="AT117" s="88" t="str">
        <f>IF('PCA Licitação, Dispensa e Inex.'!R121="","",'PCA Licitação, Dispensa e Inex.'!R121)</f>
        <v/>
      </c>
      <c r="AU117" s="88" t="str">
        <f>IF('PCA Licitação, Dispensa e Inex.'!S121="","",'PCA Licitação, Dispensa e Inex.'!S121)</f>
        <v/>
      </c>
      <c r="AV117" s="88" t="str">
        <f>IFERROR(VLOOKUP(AI117,'Acompanhamento (DMP)'!$B$17:$L$400,10,FALSE),"")</f>
        <v/>
      </c>
      <c r="AW117" t="str">
        <f>IFERROR(IF(VLOOKUP(AI117,'Acompanhamento (DMP)'!$B$17:$V$400,11,FALSE)="","",VLOOKUP(AI117,'Acompanhamento (DMP)'!$B$17:$V$400,11,FALSE)),"")</f>
        <v/>
      </c>
      <c r="AX117" s="88" t="str">
        <f>IFERROR(VLOOKUP(AI117,'Acompanhamento (DMP)'!$B$17:$V$400,12,FALSE),"")</f>
        <v/>
      </c>
      <c r="AY117" s="88" t="str">
        <f>IFERROR(IF(VLOOKUP(AI117,'Acompanhamento (DMP)'!$B$17:$V$400,13,FALSE)="","",VLOOKUP(AI117,'Acompanhamento (DMP)'!$B$17:$V$400,13,FALSE)),"")</f>
        <v/>
      </c>
      <c r="AZ117" t="str">
        <f>IFERROR(IF(VLOOKUP(AI117,'Acompanhamento (DMP)'!$B$17:$V$400,14,FALSE)="","",VLOOKUP(AI117,'Acompanhamento (DMP)'!$B$17:$V$400,14,FALSE)),"")</f>
        <v/>
      </c>
      <c r="BA117" t="str">
        <f>IFERROR(IF(VLOOKUP(AI117,'Acompanhamento (DMP)'!$B$17:$V$400,15,FALSE)="","",VLOOKUP(AI117,'Acompanhamento (DMP)'!$B$17:$V$400,15,FALSE)),"")</f>
        <v/>
      </c>
      <c r="BB117" s="88" t="str">
        <f>IFERROR(IF(VLOOKUP(AI117,'Acompanhamento (DMP)'!$B$17:$V$400,16,FALSE)="","",VLOOKUP(AI117,'Acompanhamento (DMP)'!$B$17:$V$400,16,FALSE)),"")</f>
        <v/>
      </c>
      <c r="BC117" s="88" t="str">
        <f>IFERROR(IF(VLOOKUP(AI117,'Acompanhamento (DMP)'!$B$17:$V$400,17,FALSE)="","",VLOOKUP(AI117,'Acompanhamento (DMP)'!$B$17:$V$400,17,FALSE)),"")</f>
        <v/>
      </c>
      <c r="BD117" s="88" t="str">
        <f>IFERROR(IF(VLOOKUP(AI117,'Acompanhamento (DMP)'!$B$17:$V$400,18,FALSE)="","",VLOOKUP(AI117,'Acompanhamento (DMP)'!$B$17:$V$400,18,FALSE)),"")</f>
        <v/>
      </c>
      <c r="BE117" s="88" t="str">
        <f>IFERROR(IF(VLOOKUP(AI117,'Acompanhamento (DMP)'!$B$17:$V$400,19,FALSE)="","",VLOOKUP(AI117,'Acompanhamento (DMP)'!$B$17:$V$400,19,FALSE)),"")</f>
        <v/>
      </c>
      <c r="BF117" s="88" t="str">
        <f>IFERROR(IF(VLOOKUP(AI117,'Acompanhamento (DMP)'!$B$17:$V$400,20,FALSE)="","",VLOOKUP(AI117,'Acompanhamento (DMP)'!$B$17:$V$400,20,FALSE)),"")</f>
        <v/>
      </c>
      <c r="BG117" s="88" t="str">
        <f>IFERROR(IF(VLOOKUP(AI117,'Acompanhamento (DMP)'!$B$17:$V$400,21,FALSE)="","",VLOOKUP(AI117,'Acompanhamento (DMP)'!$B$17:$V$400,21,FALSE)),"")</f>
        <v/>
      </c>
      <c r="BH117" s="239" t="str">
        <f t="shared" si="1"/>
        <v/>
      </c>
    </row>
    <row r="118" spans="6:60" ht="15.75" customHeight="1" x14ac:dyDescent="0.25">
      <c r="F118" s="2" t="s">
        <v>1990</v>
      </c>
      <c r="G118" s="2" t="s">
        <v>761</v>
      </c>
      <c r="AD118" s="252">
        <v>105</v>
      </c>
      <c r="AI118" t="str">
        <f>IF('PCA Licitação, Dispensa e Inex.'!B122="","",'PCA Licitação, Dispensa e Inex.'!B122)</f>
        <v/>
      </c>
      <c r="AJ118" t="str">
        <f>IF('PCA Licitação, Dispensa e Inex.'!C122="","",'PCA Licitação, Dispensa e Inex.'!C122)</f>
        <v/>
      </c>
      <c r="AK118" t="str">
        <f>IF('PCA Licitação, Dispensa e Inex.'!D122="","",'PCA Licitação, Dispensa e Inex.'!D122)</f>
        <v/>
      </c>
      <c r="AL118" t="str">
        <f>IF('PCA Licitação, Dispensa e Inex.'!H122="","",'PCA Licitação, Dispensa e Inex.'!H122)</f>
        <v/>
      </c>
      <c r="AM118" t="str">
        <f>IF('PCA Licitação, Dispensa e Inex.'!K122="","",'PCA Licitação, Dispensa e Inex.'!K122)</f>
        <v/>
      </c>
      <c r="AN118" t="str">
        <f>IF('PCA Licitação, Dispensa e Inex.'!L122="","",'PCA Licitação, Dispensa e Inex.'!L122)</f>
        <v/>
      </c>
      <c r="AO118" t="str">
        <f>IF('PCA Licitação, Dispensa e Inex.'!M122="","",'PCA Licitação, Dispensa e Inex.'!M122)</f>
        <v/>
      </c>
      <c r="AP118" t="str">
        <f>IF('PCA Licitação, Dispensa e Inex.'!N122="","",'PCA Licitação, Dispensa e Inex.'!N122)</f>
        <v/>
      </c>
      <c r="AQ118" s="88" t="str">
        <f>IF('PCA Licitação, Dispensa e Inex.'!O122="","",'PCA Licitação, Dispensa e Inex.'!O122)</f>
        <v/>
      </c>
      <c r="AR118" s="88" t="str">
        <f>IF('PCA Licitação, Dispensa e Inex.'!P122="","",'PCA Licitação, Dispensa e Inex.'!P122)</f>
        <v/>
      </c>
      <c r="AS118" s="88" t="str">
        <f>IF('PCA Licitação, Dispensa e Inex.'!Q122="","",'PCA Licitação, Dispensa e Inex.'!Q122)</f>
        <v/>
      </c>
      <c r="AT118" s="88" t="str">
        <f>IF('PCA Licitação, Dispensa e Inex.'!R122="","",'PCA Licitação, Dispensa e Inex.'!R122)</f>
        <v/>
      </c>
      <c r="AU118" s="88" t="str">
        <f>IF('PCA Licitação, Dispensa e Inex.'!S122="","",'PCA Licitação, Dispensa e Inex.'!S122)</f>
        <v/>
      </c>
      <c r="AV118" s="88" t="str">
        <f>IFERROR(VLOOKUP(AI118,'Acompanhamento (DMP)'!$B$17:$L$400,10,FALSE),"")</f>
        <v/>
      </c>
      <c r="AW118" t="str">
        <f>IFERROR(IF(VLOOKUP(AI118,'Acompanhamento (DMP)'!$B$17:$V$400,11,FALSE)="","",VLOOKUP(AI118,'Acompanhamento (DMP)'!$B$17:$V$400,11,FALSE)),"")</f>
        <v/>
      </c>
      <c r="AX118" s="88" t="str">
        <f>IFERROR(VLOOKUP(AI118,'Acompanhamento (DMP)'!$B$17:$V$400,12,FALSE),"")</f>
        <v/>
      </c>
      <c r="AY118" s="88" t="str">
        <f>IFERROR(IF(VLOOKUP(AI118,'Acompanhamento (DMP)'!$B$17:$V$400,13,FALSE)="","",VLOOKUP(AI118,'Acompanhamento (DMP)'!$B$17:$V$400,13,FALSE)),"")</f>
        <v/>
      </c>
      <c r="AZ118" t="str">
        <f>IFERROR(IF(VLOOKUP(AI118,'Acompanhamento (DMP)'!$B$17:$V$400,14,FALSE)="","",VLOOKUP(AI118,'Acompanhamento (DMP)'!$B$17:$V$400,14,FALSE)),"")</f>
        <v/>
      </c>
      <c r="BA118" t="str">
        <f>IFERROR(IF(VLOOKUP(AI118,'Acompanhamento (DMP)'!$B$17:$V$400,15,FALSE)="","",VLOOKUP(AI118,'Acompanhamento (DMP)'!$B$17:$V$400,15,FALSE)),"")</f>
        <v/>
      </c>
      <c r="BB118" s="88" t="str">
        <f>IFERROR(IF(VLOOKUP(AI118,'Acompanhamento (DMP)'!$B$17:$V$400,16,FALSE)="","",VLOOKUP(AI118,'Acompanhamento (DMP)'!$B$17:$V$400,16,FALSE)),"")</f>
        <v/>
      </c>
      <c r="BC118" s="88" t="str">
        <f>IFERROR(IF(VLOOKUP(AI118,'Acompanhamento (DMP)'!$B$17:$V$400,17,FALSE)="","",VLOOKUP(AI118,'Acompanhamento (DMP)'!$B$17:$V$400,17,FALSE)),"")</f>
        <v/>
      </c>
      <c r="BD118" s="88" t="str">
        <f>IFERROR(IF(VLOOKUP(AI118,'Acompanhamento (DMP)'!$B$17:$V$400,18,FALSE)="","",VLOOKUP(AI118,'Acompanhamento (DMP)'!$B$17:$V$400,18,FALSE)),"")</f>
        <v/>
      </c>
      <c r="BE118" s="88" t="str">
        <f>IFERROR(IF(VLOOKUP(AI118,'Acompanhamento (DMP)'!$B$17:$V$400,19,FALSE)="","",VLOOKUP(AI118,'Acompanhamento (DMP)'!$B$17:$V$400,19,FALSE)),"")</f>
        <v/>
      </c>
      <c r="BF118" s="88" t="str">
        <f>IFERROR(IF(VLOOKUP(AI118,'Acompanhamento (DMP)'!$B$17:$V$400,20,FALSE)="","",VLOOKUP(AI118,'Acompanhamento (DMP)'!$B$17:$V$400,20,FALSE)),"")</f>
        <v/>
      </c>
      <c r="BG118" s="88" t="str">
        <f>IFERROR(IF(VLOOKUP(AI118,'Acompanhamento (DMP)'!$B$17:$V$400,21,FALSE)="","",VLOOKUP(AI118,'Acompanhamento (DMP)'!$B$17:$V$400,21,FALSE)),"")</f>
        <v/>
      </c>
      <c r="BH118" s="239" t="str">
        <f t="shared" si="1"/>
        <v/>
      </c>
    </row>
    <row r="119" spans="6:60" ht="15.75" customHeight="1" x14ac:dyDescent="0.25">
      <c r="F119" s="2" t="s">
        <v>1991</v>
      </c>
      <c r="G119" s="2" t="s">
        <v>762</v>
      </c>
      <c r="AD119" s="251">
        <v>106</v>
      </c>
      <c r="AI119" t="str">
        <f>IF('PCA Licitação, Dispensa e Inex.'!B123="","",'PCA Licitação, Dispensa e Inex.'!B123)</f>
        <v/>
      </c>
      <c r="AJ119" t="str">
        <f>IF('PCA Licitação, Dispensa e Inex.'!C123="","",'PCA Licitação, Dispensa e Inex.'!C123)</f>
        <v/>
      </c>
      <c r="AK119" t="str">
        <f>IF('PCA Licitação, Dispensa e Inex.'!D123="","",'PCA Licitação, Dispensa e Inex.'!D123)</f>
        <v/>
      </c>
      <c r="AL119" t="str">
        <f>IF('PCA Licitação, Dispensa e Inex.'!H123="","",'PCA Licitação, Dispensa e Inex.'!H123)</f>
        <v/>
      </c>
      <c r="AM119" t="str">
        <f>IF('PCA Licitação, Dispensa e Inex.'!K123="","",'PCA Licitação, Dispensa e Inex.'!K123)</f>
        <v/>
      </c>
      <c r="AN119" t="str">
        <f>IF('PCA Licitação, Dispensa e Inex.'!L123="","",'PCA Licitação, Dispensa e Inex.'!L123)</f>
        <v/>
      </c>
      <c r="AO119" t="str">
        <f>IF('PCA Licitação, Dispensa e Inex.'!M123="","",'PCA Licitação, Dispensa e Inex.'!M123)</f>
        <v/>
      </c>
      <c r="AP119" t="str">
        <f>IF('PCA Licitação, Dispensa e Inex.'!N123="","",'PCA Licitação, Dispensa e Inex.'!N123)</f>
        <v/>
      </c>
      <c r="AQ119" s="88" t="str">
        <f>IF('PCA Licitação, Dispensa e Inex.'!O123="","",'PCA Licitação, Dispensa e Inex.'!O123)</f>
        <v/>
      </c>
      <c r="AR119" s="88" t="str">
        <f>IF('PCA Licitação, Dispensa e Inex.'!P123="","",'PCA Licitação, Dispensa e Inex.'!P123)</f>
        <v/>
      </c>
      <c r="AS119" s="88" t="str">
        <f>IF('PCA Licitação, Dispensa e Inex.'!Q123="","",'PCA Licitação, Dispensa e Inex.'!Q123)</f>
        <v/>
      </c>
      <c r="AT119" s="88" t="str">
        <f>IF('PCA Licitação, Dispensa e Inex.'!R123="","",'PCA Licitação, Dispensa e Inex.'!R123)</f>
        <v/>
      </c>
      <c r="AU119" s="88" t="str">
        <f>IF('PCA Licitação, Dispensa e Inex.'!S123="","",'PCA Licitação, Dispensa e Inex.'!S123)</f>
        <v/>
      </c>
      <c r="AV119" s="88" t="str">
        <f>IFERROR(VLOOKUP(AI119,'Acompanhamento (DMP)'!$B$17:$L$400,10,FALSE),"")</f>
        <v/>
      </c>
      <c r="AW119" t="str">
        <f>IFERROR(IF(VLOOKUP(AI119,'Acompanhamento (DMP)'!$B$17:$V$400,11,FALSE)="","",VLOOKUP(AI119,'Acompanhamento (DMP)'!$B$17:$V$400,11,FALSE)),"")</f>
        <v/>
      </c>
      <c r="AX119" s="88" t="str">
        <f>IFERROR(VLOOKUP(AI119,'Acompanhamento (DMP)'!$B$17:$V$400,12,FALSE),"")</f>
        <v/>
      </c>
      <c r="AY119" s="88" t="str">
        <f>IFERROR(IF(VLOOKUP(AI119,'Acompanhamento (DMP)'!$B$17:$V$400,13,FALSE)="","",VLOOKUP(AI119,'Acompanhamento (DMP)'!$B$17:$V$400,13,FALSE)),"")</f>
        <v/>
      </c>
      <c r="AZ119" t="str">
        <f>IFERROR(IF(VLOOKUP(AI119,'Acompanhamento (DMP)'!$B$17:$V$400,14,FALSE)="","",VLOOKUP(AI119,'Acompanhamento (DMP)'!$B$17:$V$400,14,FALSE)),"")</f>
        <v/>
      </c>
      <c r="BA119" t="str">
        <f>IFERROR(IF(VLOOKUP(AI119,'Acompanhamento (DMP)'!$B$17:$V$400,15,FALSE)="","",VLOOKUP(AI119,'Acompanhamento (DMP)'!$B$17:$V$400,15,FALSE)),"")</f>
        <v/>
      </c>
      <c r="BB119" s="88" t="str">
        <f>IFERROR(IF(VLOOKUP(AI119,'Acompanhamento (DMP)'!$B$17:$V$400,16,FALSE)="","",VLOOKUP(AI119,'Acompanhamento (DMP)'!$B$17:$V$400,16,FALSE)),"")</f>
        <v/>
      </c>
      <c r="BC119" s="88" t="str">
        <f>IFERROR(IF(VLOOKUP(AI119,'Acompanhamento (DMP)'!$B$17:$V$400,17,FALSE)="","",VLOOKUP(AI119,'Acompanhamento (DMP)'!$B$17:$V$400,17,FALSE)),"")</f>
        <v/>
      </c>
      <c r="BD119" s="88" t="str">
        <f>IFERROR(IF(VLOOKUP(AI119,'Acompanhamento (DMP)'!$B$17:$V$400,18,FALSE)="","",VLOOKUP(AI119,'Acompanhamento (DMP)'!$B$17:$V$400,18,FALSE)),"")</f>
        <v/>
      </c>
      <c r="BE119" s="88" t="str">
        <f>IFERROR(IF(VLOOKUP(AI119,'Acompanhamento (DMP)'!$B$17:$V$400,19,FALSE)="","",VLOOKUP(AI119,'Acompanhamento (DMP)'!$B$17:$V$400,19,FALSE)),"")</f>
        <v/>
      </c>
      <c r="BF119" s="88" t="str">
        <f>IFERROR(IF(VLOOKUP(AI119,'Acompanhamento (DMP)'!$B$17:$V$400,20,FALSE)="","",VLOOKUP(AI119,'Acompanhamento (DMP)'!$B$17:$V$400,20,FALSE)),"")</f>
        <v/>
      </c>
      <c r="BG119" s="88" t="str">
        <f>IFERROR(IF(VLOOKUP(AI119,'Acompanhamento (DMP)'!$B$17:$V$400,21,FALSE)="","",VLOOKUP(AI119,'Acompanhamento (DMP)'!$B$17:$V$400,21,FALSE)),"")</f>
        <v/>
      </c>
      <c r="BH119" s="239" t="str">
        <f t="shared" si="1"/>
        <v/>
      </c>
    </row>
    <row r="120" spans="6:60" ht="15.75" customHeight="1" x14ac:dyDescent="0.25">
      <c r="F120" s="2" t="s">
        <v>1992</v>
      </c>
      <c r="G120" s="2" t="s">
        <v>876</v>
      </c>
      <c r="AD120" s="252">
        <v>107</v>
      </c>
      <c r="AI120" t="str">
        <f>IF('PCA Licitação, Dispensa e Inex.'!B124="","",'PCA Licitação, Dispensa e Inex.'!B124)</f>
        <v/>
      </c>
      <c r="AJ120" t="str">
        <f>IF('PCA Licitação, Dispensa e Inex.'!C124="","",'PCA Licitação, Dispensa e Inex.'!C124)</f>
        <v/>
      </c>
      <c r="AK120" t="str">
        <f>IF('PCA Licitação, Dispensa e Inex.'!D124="","",'PCA Licitação, Dispensa e Inex.'!D124)</f>
        <v/>
      </c>
      <c r="AL120" t="str">
        <f>IF('PCA Licitação, Dispensa e Inex.'!H124="","",'PCA Licitação, Dispensa e Inex.'!H124)</f>
        <v/>
      </c>
      <c r="AM120" t="str">
        <f>IF('PCA Licitação, Dispensa e Inex.'!K124="","",'PCA Licitação, Dispensa e Inex.'!K124)</f>
        <v/>
      </c>
      <c r="AN120" t="str">
        <f>IF('PCA Licitação, Dispensa e Inex.'!L124="","",'PCA Licitação, Dispensa e Inex.'!L124)</f>
        <v/>
      </c>
      <c r="AO120" t="str">
        <f>IF('PCA Licitação, Dispensa e Inex.'!M124="","",'PCA Licitação, Dispensa e Inex.'!M124)</f>
        <v/>
      </c>
      <c r="AP120" t="str">
        <f>IF('PCA Licitação, Dispensa e Inex.'!N124="","",'PCA Licitação, Dispensa e Inex.'!N124)</f>
        <v/>
      </c>
      <c r="AQ120" s="88" t="str">
        <f>IF('PCA Licitação, Dispensa e Inex.'!O124="","",'PCA Licitação, Dispensa e Inex.'!O124)</f>
        <v/>
      </c>
      <c r="AR120" s="88" t="str">
        <f>IF('PCA Licitação, Dispensa e Inex.'!P124="","",'PCA Licitação, Dispensa e Inex.'!P124)</f>
        <v/>
      </c>
      <c r="AS120" s="88" t="str">
        <f>IF('PCA Licitação, Dispensa e Inex.'!Q124="","",'PCA Licitação, Dispensa e Inex.'!Q124)</f>
        <v/>
      </c>
      <c r="AT120" s="88" t="str">
        <f>IF('PCA Licitação, Dispensa e Inex.'!R124="","",'PCA Licitação, Dispensa e Inex.'!R124)</f>
        <v/>
      </c>
      <c r="AU120" s="88" t="str">
        <f>IF('PCA Licitação, Dispensa e Inex.'!S124="","",'PCA Licitação, Dispensa e Inex.'!S124)</f>
        <v/>
      </c>
      <c r="AV120" s="88" t="str">
        <f>IFERROR(VLOOKUP(AI120,'Acompanhamento (DMP)'!$B$17:$L$400,10,FALSE),"")</f>
        <v/>
      </c>
      <c r="AW120" t="str">
        <f>IFERROR(IF(VLOOKUP(AI120,'Acompanhamento (DMP)'!$B$17:$V$400,11,FALSE)="","",VLOOKUP(AI120,'Acompanhamento (DMP)'!$B$17:$V$400,11,FALSE)),"")</f>
        <v/>
      </c>
      <c r="AX120" s="88" t="str">
        <f>IFERROR(VLOOKUP(AI120,'Acompanhamento (DMP)'!$B$17:$V$400,12,FALSE),"")</f>
        <v/>
      </c>
      <c r="AY120" s="88" t="str">
        <f>IFERROR(IF(VLOOKUP(AI120,'Acompanhamento (DMP)'!$B$17:$V$400,13,FALSE)="","",VLOOKUP(AI120,'Acompanhamento (DMP)'!$B$17:$V$400,13,FALSE)),"")</f>
        <v/>
      </c>
      <c r="AZ120" t="str">
        <f>IFERROR(IF(VLOOKUP(AI120,'Acompanhamento (DMP)'!$B$17:$V$400,14,FALSE)="","",VLOOKUP(AI120,'Acompanhamento (DMP)'!$B$17:$V$400,14,FALSE)),"")</f>
        <v/>
      </c>
      <c r="BA120" t="str">
        <f>IFERROR(IF(VLOOKUP(AI120,'Acompanhamento (DMP)'!$B$17:$V$400,15,FALSE)="","",VLOOKUP(AI120,'Acompanhamento (DMP)'!$B$17:$V$400,15,FALSE)),"")</f>
        <v/>
      </c>
      <c r="BB120" s="88" t="str">
        <f>IFERROR(IF(VLOOKUP(AI120,'Acompanhamento (DMP)'!$B$17:$V$400,16,FALSE)="","",VLOOKUP(AI120,'Acompanhamento (DMP)'!$B$17:$V$400,16,FALSE)),"")</f>
        <v/>
      </c>
      <c r="BC120" s="88" t="str">
        <f>IFERROR(IF(VLOOKUP(AI120,'Acompanhamento (DMP)'!$B$17:$V$400,17,FALSE)="","",VLOOKUP(AI120,'Acompanhamento (DMP)'!$B$17:$V$400,17,FALSE)),"")</f>
        <v/>
      </c>
      <c r="BD120" s="88" t="str">
        <f>IFERROR(IF(VLOOKUP(AI120,'Acompanhamento (DMP)'!$B$17:$V$400,18,FALSE)="","",VLOOKUP(AI120,'Acompanhamento (DMP)'!$B$17:$V$400,18,FALSE)),"")</f>
        <v/>
      </c>
      <c r="BE120" s="88" t="str">
        <f>IFERROR(IF(VLOOKUP(AI120,'Acompanhamento (DMP)'!$B$17:$V$400,19,FALSE)="","",VLOOKUP(AI120,'Acompanhamento (DMP)'!$B$17:$V$400,19,FALSE)),"")</f>
        <v/>
      </c>
      <c r="BF120" s="88" t="str">
        <f>IFERROR(IF(VLOOKUP(AI120,'Acompanhamento (DMP)'!$B$17:$V$400,20,FALSE)="","",VLOOKUP(AI120,'Acompanhamento (DMP)'!$B$17:$V$400,20,FALSE)),"")</f>
        <v/>
      </c>
      <c r="BG120" s="88" t="str">
        <f>IFERROR(IF(VLOOKUP(AI120,'Acompanhamento (DMP)'!$B$17:$V$400,21,FALSE)="","",VLOOKUP(AI120,'Acompanhamento (DMP)'!$B$17:$V$400,21,FALSE)),"")</f>
        <v/>
      </c>
      <c r="BH120" s="239" t="str">
        <f t="shared" si="1"/>
        <v/>
      </c>
    </row>
    <row r="121" spans="6:60" ht="15.75" customHeight="1" x14ac:dyDescent="0.25">
      <c r="F121" s="2" t="s">
        <v>1993</v>
      </c>
      <c r="G121" s="2" t="s">
        <v>763</v>
      </c>
      <c r="AD121" s="250">
        <v>108</v>
      </c>
      <c r="AI121" t="str">
        <f>IF('PCA Licitação, Dispensa e Inex.'!B125="","",'PCA Licitação, Dispensa e Inex.'!B125)</f>
        <v/>
      </c>
      <c r="AJ121" t="str">
        <f>IF('PCA Licitação, Dispensa e Inex.'!C125="","",'PCA Licitação, Dispensa e Inex.'!C125)</f>
        <v/>
      </c>
      <c r="AK121" t="str">
        <f>IF('PCA Licitação, Dispensa e Inex.'!D125="","",'PCA Licitação, Dispensa e Inex.'!D125)</f>
        <v/>
      </c>
      <c r="AL121" t="str">
        <f>IF('PCA Licitação, Dispensa e Inex.'!H125="","",'PCA Licitação, Dispensa e Inex.'!H125)</f>
        <v/>
      </c>
      <c r="AM121" t="str">
        <f>IF('PCA Licitação, Dispensa e Inex.'!K125="","",'PCA Licitação, Dispensa e Inex.'!K125)</f>
        <v/>
      </c>
      <c r="AN121" t="str">
        <f>IF('PCA Licitação, Dispensa e Inex.'!L125="","",'PCA Licitação, Dispensa e Inex.'!L125)</f>
        <v/>
      </c>
      <c r="AO121" t="str">
        <f>IF('PCA Licitação, Dispensa e Inex.'!M125="","",'PCA Licitação, Dispensa e Inex.'!M125)</f>
        <v/>
      </c>
      <c r="AP121" t="str">
        <f>IF('PCA Licitação, Dispensa e Inex.'!N125="","",'PCA Licitação, Dispensa e Inex.'!N125)</f>
        <v/>
      </c>
      <c r="AQ121" s="88" t="str">
        <f>IF('PCA Licitação, Dispensa e Inex.'!O125="","",'PCA Licitação, Dispensa e Inex.'!O125)</f>
        <v/>
      </c>
      <c r="AR121" s="88" t="str">
        <f>IF('PCA Licitação, Dispensa e Inex.'!P125="","",'PCA Licitação, Dispensa e Inex.'!P125)</f>
        <v/>
      </c>
      <c r="AS121" s="88" t="str">
        <f>IF('PCA Licitação, Dispensa e Inex.'!Q125="","",'PCA Licitação, Dispensa e Inex.'!Q125)</f>
        <v/>
      </c>
      <c r="AT121" s="88" t="str">
        <f>IF('PCA Licitação, Dispensa e Inex.'!R125="","",'PCA Licitação, Dispensa e Inex.'!R125)</f>
        <v/>
      </c>
      <c r="AU121" s="88" t="str">
        <f>IF('PCA Licitação, Dispensa e Inex.'!S125="","",'PCA Licitação, Dispensa e Inex.'!S125)</f>
        <v/>
      </c>
      <c r="AV121" s="88" t="str">
        <f>IFERROR(VLOOKUP(AI121,'Acompanhamento (DMP)'!$B$17:$L$400,10,FALSE),"")</f>
        <v/>
      </c>
      <c r="AW121" t="str">
        <f>IFERROR(IF(VLOOKUP(AI121,'Acompanhamento (DMP)'!$B$17:$V$400,11,FALSE)="","",VLOOKUP(AI121,'Acompanhamento (DMP)'!$B$17:$V$400,11,FALSE)),"")</f>
        <v/>
      </c>
      <c r="AX121" s="88" t="str">
        <f>IFERROR(VLOOKUP(AI121,'Acompanhamento (DMP)'!$B$17:$V$400,12,FALSE),"")</f>
        <v/>
      </c>
      <c r="AY121" s="88" t="str">
        <f>IFERROR(IF(VLOOKUP(AI121,'Acompanhamento (DMP)'!$B$17:$V$400,13,FALSE)="","",VLOOKUP(AI121,'Acompanhamento (DMP)'!$B$17:$V$400,13,FALSE)),"")</f>
        <v/>
      </c>
      <c r="AZ121" t="str">
        <f>IFERROR(IF(VLOOKUP(AI121,'Acompanhamento (DMP)'!$B$17:$V$400,14,FALSE)="","",VLOOKUP(AI121,'Acompanhamento (DMP)'!$B$17:$V$400,14,FALSE)),"")</f>
        <v/>
      </c>
      <c r="BA121" t="str">
        <f>IFERROR(IF(VLOOKUP(AI121,'Acompanhamento (DMP)'!$B$17:$V$400,15,FALSE)="","",VLOOKUP(AI121,'Acompanhamento (DMP)'!$B$17:$V$400,15,FALSE)),"")</f>
        <v/>
      </c>
      <c r="BB121" s="88" t="str">
        <f>IFERROR(IF(VLOOKUP(AI121,'Acompanhamento (DMP)'!$B$17:$V$400,16,FALSE)="","",VLOOKUP(AI121,'Acompanhamento (DMP)'!$B$17:$V$400,16,FALSE)),"")</f>
        <v/>
      </c>
      <c r="BC121" s="88" t="str">
        <f>IFERROR(IF(VLOOKUP(AI121,'Acompanhamento (DMP)'!$B$17:$V$400,17,FALSE)="","",VLOOKUP(AI121,'Acompanhamento (DMP)'!$B$17:$V$400,17,FALSE)),"")</f>
        <v/>
      </c>
      <c r="BD121" s="88" t="str">
        <f>IFERROR(IF(VLOOKUP(AI121,'Acompanhamento (DMP)'!$B$17:$V$400,18,FALSE)="","",VLOOKUP(AI121,'Acompanhamento (DMP)'!$B$17:$V$400,18,FALSE)),"")</f>
        <v/>
      </c>
      <c r="BE121" s="88" t="str">
        <f>IFERROR(IF(VLOOKUP(AI121,'Acompanhamento (DMP)'!$B$17:$V$400,19,FALSE)="","",VLOOKUP(AI121,'Acompanhamento (DMP)'!$B$17:$V$400,19,FALSE)),"")</f>
        <v/>
      </c>
      <c r="BF121" s="88" t="str">
        <f>IFERROR(IF(VLOOKUP(AI121,'Acompanhamento (DMP)'!$B$17:$V$400,20,FALSE)="","",VLOOKUP(AI121,'Acompanhamento (DMP)'!$B$17:$V$400,20,FALSE)),"")</f>
        <v/>
      </c>
      <c r="BG121" s="88" t="str">
        <f>IFERROR(IF(VLOOKUP(AI121,'Acompanhamento (DMP)'!$B$17:$V$400,21,FALSE)="","",VLOOKUP(AI121,'Acompanhamento (DMP)'!$B$17:$V$400,21,FALSE)),"")</f>
        <v/>
      </c>
      <c r="BH121" s="239" t="str">
        <f t="shared" si="1"/>
        <v/>
      </c>
    </row>
    <row r="122" spans="6:60" ht="15.75" customHeight="1" x14ac:dyDescent="0.25">
      <c r="F122" s="2" t="s">
        <v>1994</v>
      </c>
      <c r="G122" s="2" t="s">
        <v>878</v>
      </c>
      <c r="AD122" s="249">
        <v>109</v>
      </c>
      <c r="AI122" t="str">
        <f>IF('PCA Licitação, Dispensa e Inex.'!B126="","",'PCA Licitação, Dispensa e Inex.'!B126)</f>
        <v/>
      </c>
      <c r="AJ122" t="str">
        <f>IF('PCA Licitação, Dispensa e Inex.'!C126="","",'PCA Licitação, Dispensa e Inex.'!C126)</f>
        <v/>
      </c>
      <c r="AK122" t="str">
        <f>IF('PCA Licitação, Dispensa e Inex.'!D126="","",'PCA Licitação, Dispensa e Inex.'!D126)</f>
        <v/>
      </c>
      <c r="AL122" t="str">
        <f>IF('PCA Licitação, Dispensa e Inex.'!H126="","",'PCA Licitação, Dispensa e Inex.'!H126)</f>
        <v/>
      </c>
      <c r="AM122" t="str">
        <f>IF('PCA Licitação, Dispensa e Inex.'!K126="","",'PCA Licitação, Dispensa e Inex.'!K126)</f>
        <v/>
      </c>
      <c r="AN122" t="str">
        <f>IF('PCA Licitação, Dispensa e Inex.'!L126="","",'PCA Licitação, Dispensa e Inex.'!L126)</f>
        <v/>
      </c>
      <c r="AO122" t="str">
        <f>IF('PCA Licitação, Dispensa e Inex.'!M126="","",'PCA Licitação, Dispensa e Inex.'!M126)</f>
        <v/>
      </c>
      <c r="AP122" t="str">
        <f>IF('PCA Licitação, Dispensa e Inex.'!N126="","",'PCA Licitação, Dispensa e Inex.'!N126)</f>
        <v/>
      </c>
      <c r="AQ122" s="88" t="str">
        <f>IF('PCA Licitação, Dispensa e Inex.'!O126="","",'PCA Licitação, Dispensa e Inex.'!O126)</f>
        <v/>
      </c>
      <c r="AR122" s="88" t="str">
        <f>IF('PCA Licitação, Dispensa e Inex.'!P126="","",'PCA Licitação, Dispensa e Inex.'!P126)</f>
        <v/>
      </c>
      <c r="AS122" s="88" t="str">
        <f>IF('PCA Licitação, Dispensa e Inex.'!Q126="","",'PCA Licitação, Dispensa e Inex.'!Q126)</f>
        <v/>
      </c>
      <c r="AT122" s="88" t="str">
        <f>IF('PCA Licitação, Dispensa e Inex.'!R126="","",'PCA Licitação, Dispensa e Inex.'!R126)</f>
        <v/>
      </c>
      <c r="AU122" s="88" t="str">
        <f>IF('PCA Licitação, Dispensa e Inex.'!S126="","",'PCA Licitação, Dispensa e Inex.'!S126)</f>
        <v/>
      </c>
      <c r="AV122" s="88" t="str">
        <f>IFERROR(VLOOKUP(AI122,'Acompanhamento (DMP)'!$B$17:$L$400,10,FALSE),"")</f>
        <v/>
      </c>
      <c r="AW122" t="str">
        <f>IFERROR(IF(VLOOKUP(AI122,'Acompanhamento (DMP)'!$B$17:$V$400,11,FALSE)="","",VLOOKUP(AI122,'Acompanhamento (DMP)'!$B$17:$V$400,11,FALSE)),"")</f>
        <v/>
      </c>
      <c r="AX122" s="88" t="str">
        <f>IFERROR(VLOOKUP(AI122,'Acompanhamento (DMP)'!$B$17:$V$400,12,FALSE),"")</f>
        <v/>
      </c>
      <c r="AY122" s="88" t="str">
        <f>IFERROR(IF(VLOOKUP(AI122,'Acompanhamento (DMP)'!$B$17:$V$400,13,FALSE)="","",VLOOKUP(AI122,'Acompanhamento (DMP)'!$B$17:$V$400,13,FALSE)),"")</f>
        <v/>
      </c>
      <c r="AZ122" t="str">
        <f>IFERROR(IF(VLOOKUP(AI122,'Acompanhamento (DMP)'!$B$17:$V$400,14,FALSE)="","",VLOOKUP(AI122,'Acompanhamento (DMP)'!$B$17:$V$400,14,FALSE)),"")</f>
        <v/>
      </c>
      <c r="BA122" t="str">
        <f>IFERROR(IF(VLOOKUP(AI122,'Acompanhamento (DMP)'!$B$17:$V$400,15,FALSE)="","",VLOOKUP(AI122,'Acompanhamento (DMP)'!$B$17:$V$400,15,FALSE)),"")</f>
        <v/>
      </c>
      <c r="BB122" s="88" t="str">
        <f>IFERROR(IF(VLOOKUP(AI122,'Acompanhamento (DMP)'!$B$17:$V$400,16,FALSE)="","",VLOOKUP(AI122,'Acompanhamento (DMP)'!$B$17:$V$400,16,FALSE)),"")</f>
        <v/>
      </c>
      <c r="BC122" s="88" t="str">
        <f>IFERROR(IF(VLOOKUP(AI122,'Acompanhamento (DMP)'!$B$17:$V$400,17,FALSE)="","",VLOOKUP(AI122,'Acompanhamento (DMP)'!$B$17:$V$400,17,FALSE)),"")</f>
        <v/>
      </c>
      <c r="BD122" s="88" t="str">
        <f>IFERROR(IF(VLOOKUP(AI122,'Acompanhamento (DMP)'!$B$17:$V$400,18,FALSE)="","",VLOOKUP(AI122,'Acompanhamento (DMP)'!$B$17:$V$400,18,FALSE)),"")</f>
        <v/>
      </c>
      <c r="BE122" s="88" t="str">
        <f>IFERROR(IF(VLOOKUP(AI122,'Acompanhamento (DMP)'!$B$17:$V$400,19,FALSE)="","",VLOOKUP(AI122,'Acompanhamento (DMP)'!$B$17:$V$400,19,FALSE)),"")</f>
        <v/>
      </c>
      <c r="BF122" s="88" t="str">
        <f>IFERROR(IF(VLOOKUP(AI122,'Acompanhamento (DMP)'!$B$17:$V$400,20,FALSE)="","",VLOOKUP(AI122,'Acompanhamento (DMP)'!$B$17:$V$400,20,FALSE)),"")</f>
        <v/>
      </c>
      <c r="BG122" s="88" t="str">
        <f>IFERROR(IF(VLOOKUP(AI122,'Acompanhamento (DMP)'!$B$17:$V$400,21,FALSE)="","",VLOOKUP(AI122,'Acompanhamento (DMP)'!$B$17:$V$400,21,FALSE)),"")</f>
        <v/>
      </c>
      <c r="BH122" s="239" t="str">
        <f t="shared" si="1"/>
        <v/>
      </c>
    </row>
    <row r="123" spans="6:60" ht="15.75" customHeight="1" x14ac:dyDescent="0.25">
      <c r="F123" s="2" t="s">
        <v>1995</v>
      </c>
      <c r="G123" s="2" t="s">
        <v>764</v>
      </c>
      <c r="AD123" s="250">
        <v>110</v>
      </c>
      <c r="AI123" t="str">
        <f>IF('PCA Licitação, Dispensa e Inex.'!B127="","",'PCA Licitação, Dispensa e Inex.'!B127)</f>
        <v/>
      </c>
      <c r="AJ123" t="str">
        <f>IF('PCA Licitação, Dispensa e Inex.'!C127="","",'PCA Licitação, Dispensa e Inex.'!C127)</f>
        <v/>
      </c>
      <c r="AK123" t="str">
        <f>IF('PCA Licitação, Dispensa e Inex.'!D127="","",'PCA Licitação, Dispensa e Inex.'!D127)</f>
        <v/>
      </c>
      <c r="AL123" t="str">
        <f>IF('PCA Licitação, Dispensa e Inex.'!H127="","",'PCA Licitação, Dispensa e Inex.'!H127)</f>
        <v/>
      </c>
      <c r="AM123" t="str">
        <f>IF('PCA Licitação, Dispensa e Inex.'!K127="","",'PCA Licitação, Dispensa e Inex.'!K127)</f>
        <v/>
      </c>
      <c r="AN123" t="str">
        <f>IF('PCA Licitação, Dispensa e Inex.'!L127="","",'PCA Licitação, Dispensa e Inex.'!L127)</f>
        <v/>
      </c>
      <c r="AO123" t="str">
        <f>IF('PCA Licitação, Dispensa e Inex.'!M127="","",'PCA Licitação, Dispensa e Inex.'!M127)</f>
        <v/>
      </c>
      <c r="AP123" t="str">
        <f>IF('PCA Licitação, Dispensa e Inex.'!N127="","",'PCA Licitação, Dispensa e Inex.'!N127)</f>
        <v/>
      </c>
      <c r="AQ123" s="88" t="str">
        <f>IF('PCA Licitação, Dispensa e Inex.'!O127="","",'PCA Licitação, Dispensa e Inex.'!O127)</f>
        <v/>
      </c>
      <c r="AR123" s="88" t="str">
        <f>IF('PCA Licitação, Dispensa e Inex.'!P127="","",'PCA Licitação, Dispensa e Inex.'!P127)</f>
        <v/>
      </c>
      <c r="AS123" s="88" t="str">
        <f>IF('PCA Licitação, Dispensa e Inex.'!Q127="","",'PCA Licitação, Dispensa e Inex.'!Q127)</f>
        <v/>
      </c>
      <c r="AT123" s="88" t="str">
        <f>IF('PCA Licitação, Dispensa e Inex.'!R127="","",'PCA Licitação, Dispensa e Inex.'!R127)</f>
        <v/>
      </c>
      <c r="AU123" s="88" t="str">
        <f>IF('PCA Licitação, Dispensa e Inex.'!S127="","",'PCA Licitação, Dispensa e Inex.'!S127)</f>
        <v/>
      </c>
      <c r="AV123" s="88" t="str">
        <f>IFERROR(VLOOKUP(AI123,'Acompanhamento (DMP)'!$B$17:$L$400,10,FALSE),"")</f>
        <v/>
      </c>
      <c r="AW123" t="str">
        <f>IFERROR(IF(VLOOKUP(AI123,'Acompanhamento (DMP)'!$B$17:$V$400,11,FALSE)="","",VLOOKUP(AI123,'Acompanhamento (DMP)'!$B$17:$V$400,11,FALSE)),"")</f>
        <v/>
      </c>
      <c r="AX123" s="88" t="str">
        <f>IFERROR(VLOOKUP(AI123,'Acompanhamento (DMP)'!$B$17:$V$400,12,FALSE),"")</f>
        <v/>
      </c>
      <c r="AY123" s="88" t="str">
        <f>IFERROR(IF(VLOOKUP(AI123,'Acompanhamento (DMP)'!$B$17:$V$400,13,FALSE)="","",VLOOKUP(AI123,'Acompanhamento (DMP)'!$B$17:$V$400,13,FALSE)),"")</f>
        <v/>
      </c>
      <c r="AZ123" t="str">
        <f>IFERROR(IF(VLOOKUP(AI123,'Acompanhamento (DMP)'!$B$17:$V$400,14,FALSE)="","",VLOOKUP(AI123,'Acompanhamento (DMP)'!$B$17:$V$400,14,FALSE)),"")</f>
        <v/>
      </c>
      <c r="BA123" t="str">
        <f>IFERROR(IF(VLOOKUP(AI123,'Acompanhamento (DMP)'!$B$17:$V$400,15,FALSE)="","",VLOOKUP(AI123,'Acompanhamento (DMP)'!$B$17:$V$400,15,FALSE)),"")</f>
        <v/>
      </c>
      <c r="BB123" s="88" t="str">
        <f>IFERROR(IF(VLOOKUP(AI123,'Acompanhamento (DMP)'!$B$17:$V$400,16,FALSE)="","",VLOOKUP(AI123,'Acompanhamento (DMP)'!$B$17:$V$400,16,FALSE)),"")</f>
        <v/>
      </c>
      <c r="BC123" s="88" t="str">
        <f>IFERROR(IF(VLOOKUP(AI123,'Acompanhamento (DMP)'!$B$17:$V$400,17,FALSE)="","",VLOOKUP(AI123,'Acompanhamento (DMP)'!$B$17:$V$400,17,FALSE)),"")</f>
        <v/>
      </c>
      <c r="BD123" s="88" t="str">
        <f>IFERROR(IF(VLOOKUP(AI123,'Acompanhamento (DMP)'!$B$17:$V$400,18,FALSE)="","",VLOOKUP(AI123,'Acompanhamento (DMP)'!$B$17:$V$400,18,FALSE)),"")</f>
        <v/>
      </c>
      <c r="BE123" s="88" t="str">
        <f>IFERROR(IF(VLOOKUP(AI123,'Acompanhamento (DMP)'!$B$17:$V$400,19,FALSE)="","",VLOOKUP(AI123,'Acompanhamento (DMP)'!$B$17:$V$400,19,FALSE)),"")</f>
        <v/>
      </c>
      <c r="BF123" s="88" t="str">
        <f>IFERROR(IF(VLOOKUP(AI123,'Acompanhamento (DMP)'!$B$17:$V$400,20,FALSE)="","",VLOOKUP(AI123,'Acompanhamento (DMP)'!$B$17:$V$400,20,FALSE)),"")</f>
        <v/>
      </c>
      <c r="BG123" s="88" t="str">
        <f>IFERROR(IF(VLOOKUP(AI123,'Acompanhamento (DMP)'!$B$17:$V$400,21,FALSE)="","",VLOOKUP(AI123,'Acompanhamento (DMP)'!$B$17:$V$400,21,FALSE)),"")</f>
        <v/>
      </c>
      <c r="BH123" s="239" t="str">
        <f t="shared" si="1"/>
        <v/>
      </c>
    </row>
    <row r="124" spans="6:60" ht="15.75" customHeight="1" x14ac:dyDescent="0.25">
      <c r="F124" s="2" t="s">
        <v>1996</v>
      </c>
      <c r="G124" s="2" t="s">
        <v>765</v>
      </c>
      <c r="AD124" s="252">
        <v>111</v>
      </c>
      <c r="AI124" t="str">
        <f>IF('PCA Licitação, Dispensa e Inex.'!B128="","",'PCA Licitação, Dispensa e Inex.'!B128)</f>
        <v/>
      </c>
      <c r="AJ124" t="str">
        <f>IF('PCA Licitação, Dispensa e Inex.'!C128="","",'PCA Licitação, Dispensa e Inex.'!C128)</f>
        <v/>
      </c>
      <c r="AK124" t="str">
        <f>IF('PCA Licitação, Dispensa e Inex.'!D128="","",'PCA Licitação, Dispensa e Inex.'!D128)</f>
        <v/>
      </c>
      <c r="AL124" t="str">
        <f>IF('PCA Licitação, Dispensa e Inex.'!H128="","",'PCA Licitação, Dispensa e Inex.'!H128)</f>
        <v/>
      </c>
      <c r="AM124" t="str">
        <f>IF('PCA Licitação, Dispensa e Inex.'!K128="","",'PCA Licitação, Dispensa e Inex.'!K128)</f>
        <v/>
      </c>
      <c r="AN124" t="str">
        <f>IF('PCA Licitação, Dispensa e Inex.'!L128="","",'PCA Licitação, Dispensa e Inex.'!L128)</f>
        <v/>
      </c>
      <c r="AO124" t="str">
        <f>IF('PCA Licitação, Dispensa e Inex.'!M128="","",'PCA Licitação, Dispensa e Inex.'!M128)</f>
        <v/>
      </c>
      <c r="AP124" t="str">
        <f>IF('PCA Licitação, Dispensa e Inex.'!N128="","",'PCA Licitação, Dispensa e Inex.'!N128)</f>
        <v/>
      </c>
      <c r="AQ124" s="88" t="str">
        <f>IF('PCA Licitação, Dispensa e Inex.'!O128="","",'PCA Licitação, Dispensa e Inex.'!O128)</f>
        <v/>
      </c>
      <c r="AR124" s="88" t="str">
        <f>IF('PCA Licitação, Dispensa e Inex.'!P128="","",'PCA Licitação, Dispensa e Inex.'!P128)</f>
        <v/>
      </c>
      <c r="AS124" s="88" t="str">
        <f>IF('PCA Licitação, Dispensa e Inex.'!Q128="","",'PCA Licitação, Dispensa e Inex.'!Q128)</f>
        <v/>
      </c>
      <c r="AT124" s="88" t="str">
        <f>IF('PCA Licitação, Dispensa e Inex.'!R128="","",'PCA Licitação, Dispensa e Inex.'!R128)</f>
        <v/>
      </c>
      <c r="AU124" s="88" t="str">
        <f>IF('PCA Licitação, Dispensa e Inex.'!S128="","",'PCA Licitação, Dispensa e Inex.'!S128)</f>
        <v/>
      </c>
      <c r="AV124" s="88" t="str">
        <f>IFERROR(VLOOKUP(AI124,'Acompanhamento (DMP)'!$B$17:$L$400,10,FALSE),"")</f>
        <v/>
      </c>
      <c r="AW124" t="str">
        <f>IFERROR(IF(VLOOKUP(AI124,'Acompanhamento (DMP)'!$B$17:$V$400,11,FALSE)="","",VLOOKUP(AI124,'Acompanhamento (DMP)'!$B$17:$V$400,11,FALSE)),"")</f>
        <v/>
      </c>
      <c r="AX124" s="88" t="str">
        <f>IFERROR(VLOOKUP(AI124,'Acompanhamento (DMP)'!$B$17:$V$400,12,FALSE),"")</f>
        <v/>
      </c>
      <c r="AY124" s="88" t="str">
        <f>IFERROR(IF(VLOOKUP(AI124,'Acompanhamento (DMP)'!$B$17:$V$400,13,FALSE)="","",VLOOKUP(AI124,'Acompanhamento (DMP)'!$B$17:$V$400,13,FALSE)),"")</f>
        <v/>
      </c>
      <c r="AZ124" t="str">
        <f>IFERROR(IF(VLOOKUP(AI124,'Acompanhamento (DMP)'!$B$17:$V$400,14,FALSE)="","",VLOOKUP(AI124,'Acompanhamento (DMP)'!$B$17:$V$400,14,FALSE)),"")</f>
        <v/>
      </c>
      <c r="BA124" t="str">
        <f>IFERROR(IF(VLOOKUP(AI124,'Acompanhamento (DMP)'!$B$17:$V$400,15,FALSE)="","",VLOOKUP(AI124,'Acompanhamento (DMP)'!$B$17:$V$400,15,FALSE)),"")</f>
        <v/>
      </c>
      <c r="BB124" s="88" t="str">
        <f>IFERROR(IF(VLOOKUP(AI124,'Acompanhamento (DMP)'!$B$17:$V$400,16,FALSE)="","",VLOOKUP(AI124,'Acompanhamento (DMP)'!$B$17:$V$400,16,FALSE)),"")</f>
        <v/>
      </c>
      <c r="BC124" s="88" t="str">
        <f>IFERROR(IF(VLOOKUP(AI124,'Acompanhamento (DMP)'!$B$17:$V$400,17,FALSE)="","",VLOOKUP(AI124,'Acompanhamento (DMP)'!$B$17:$V$400,17,FALSE)),"")</f>
        <v/>
      </c>
      <c r="BD124" s="88" t="str">
        <f>IFERROR(IF(VLOOKUP(AI124,'Acompanhamento (DMP)'!$B$17:$V$400,18,FALSE)="","",VLOOKUP(AI124,'Acompanhamento (DMP)'!$B$17:$V$400,18,FALSE)),"")</f>
        <v/>
      </c>
      <c r="BE124" s="88" t="str">
        <f>IFERROR(IF(VLOOKUP(AI124,'Acompanhamento (DMP)'!$B$17:$V$400,19,FALSE)="","",VLOOKUP(AI124,'Acompanhamento (DMP)'!$B$17:$V$400,19,FALSE)),"")</f>
        <v/>
      </c>
      <c r="BF124" s="88" t="str">
        <f>IFERROR(IF(VLOOKUP(AI124,'Acompanhamento (DMP)'!$B$17:$V$400,20,FALSE)="","",VLOOKUP(AI124,'Acompanhamento (DMP)'!$B$17:$V$400,20,FALSE)),"")</f>
        <v/>
      </c>
      <c r="BG124" s="88" t="str">
        <f>IFERROR(IF(VLOOKUP(AI124,'Acompanhamento (DMP)'!$B$17:$V$400,21,FALSE)="","",VLOOKUP(AI124,'Acompanhamento (DMP)'!$B$17:$V$400,21,FALSE)),"")</f>
        <v/>
      </c>
      <c r="BH124" s="239" t="str">
        <f t="shared" si="1"/>
        <v/>
      </c>
    </row>
    <row r="125" spans="6:60" ht="15.75" customHeight="1" x14ac:dyDescent="0.25">
      <c r="F125" s="2" t="s">
        <v>572</v>
      </c>
      <c r="G125" s="2" t="s">
        <v>766</v>
      </c>
      <c r="AD125" s="251">
        <v>112</v>
      </c>
      <c r="AI125" t="str">
        <f>IF('PCA Licitação, Dispensa e Inex.'!B129="","",'PCA Licitação, Dispensa e Inex.'!B129)</f>
        <v/>
      </c>
      <c r="AJ125" t="str">
        <f>IF('PCA Licitação, Dispensa e Inex.'!C129="","",'PCA Licitação, Dispensa e Inex.'!C129)</f>
        <v/>
      </c>
      <c r="AK125" t="str">
        <f>IF('PCA Licitação, Dispensa e Inex.'!D129="","",'PCA Licitação, Dispensa e Inex.'!D129)</f>
        <v/>
      </c>
      <c r="AL125" t="str">
        <f>IF('PCA Licitação, Dispensa e Inex.'!H129="","",'PCA Licitação, Dispensa e Inex.'!H129)</f>
        <v/>
      </c>
      <c r="AM125" t="str">
        <f>IF('PCA Licitação, Dispensa e Inex.'!K129="","",'PCA Licitação, Dispensa e Inex.'!K129)</f>
        <v/>
      </c>
      <c r="AN125" t="str">
        <f>IF('PCA Licitação, Dispensa e Inex.'!L129="","",'PCA Licitação, Dispensa e Inex.'!L129)</f>
        <v/>
      </c>
      <c r="AO125" t="str">
        <f>IF('PCA Licitação, Dispensa e Inex.'!M129="","",'PCA Licitação, Dispensa e Inex.'!M129)</f>
        <v/>
      </c>
      <c r="AP125" t="str">
        <f>IF('PCA Licitação, Dispensa e Inex.'!N129="","",'PCA Licitação, Dispensa e Inex.'!N129)</f>
        <v/>
      </c>
      <c r="AQ125" s="88" t="str">
        <f>IF('PCA Licitação, Dispensa e Inex.'!O129="","",'PCA Licitação, Dispensa e Inex.'!O129)</f>
        <v/>
      </c>
      <c r="AR125" s="88" t="str">
        <f>IF('PCA Licitação, Dispensa e Inex.'!P129="","",'PCA Licitação, Dispensa e Inex.'!P129)</f>
        <v/>
      </c>
      <c r="AS125" s="88" t="str">
        <f>IF('PCA Licitação, Dispensa e Inex.'!Q129="","",'PCA Licitação, Dispensa e Inex.'!Q129)</f>
        <v/>
      </c>
      <c r="AT125" s="88" t="str">
        <f>IF('PCA Licitação, Dispensa e Inex.'!R129="","",'PCA Licitação, Dispensa e Inex.'!R129)</f>
        <v/>
      </c>
      <c r="AU125" s="88" t="str">
        <f>IF('PCA Licitação, Dispensa e Inex.'!S129="","",'PCA Licitação, Dispensa e Inex.'!S129)</f>
        <v/>
      </c>
      <c r="AV125" s="88" t="str">
        <f>IFERROR(VLOOKUP(AI125,'Acompanhamento (DMP)'!$B$17:$L$400,10,FALSE),"")</f>
        <v/>
      </c>
      <c r="AW125" t="str">
        <f>IFERROR(IF(VLOOKUP(AI125,'Acompanhamento (DMP)'!$B$17:$V$400,11,FALSE)="","",VLOOKUP(AI125,'Acompanhamento (DMP)'!$B$17:$V$400,11,FALSE)),"")</f>
        <v/>
      </c>
      <c r="AX125" s="88" t="str">
        <f>IFERROR(VLOOKUP(AI125,'Acompanhamento (DMP)'!$B$17:$V$400,12,FALSE),"")</f>
        <v/>
      </c>
      <c r="AY125" s="88" t="str">
        <f>IFERROR(IF(VLOOKUP(AI125,'Acompanhamento (DMP)'!$B$17:$V$400,13,FALSE)="","",VLOOKUP(AI125,'Acompanhamento (DMP)'!$B$17:$V$400,13,FALSE)),"")</f>
        <v/>
      </c>
      <c r="AZ125" t="str">
        <f>IFERROR(IF(VLOOKUP(AI125,'Acompanhamento (DMP)'!$B$17:$V$400,14,FALSE)="","",VLOOKUP(AI125,'Acompanhamento (DMP)'!$B$17:$V$400,14,FALSE)),"")</f>
        <v/>
      </c>
      <c r="BA125" t="str">
        <f>IFERROR(IF(VLOOKUP(AI125,'Acompanhamento (DMP)'!$B$17:$V$400,15,FALSE)="","",VLOOKUP(AI125,'Acompanhamento (DMP)'!$B$17:$V$400,15,FALSE)),"")</f>
        <v/>
      </c>
      <c r="BB125" s="88" t="str">
        <f>IFERROR(IF(VLOOKUP(AI125,'Acompanhamento (DMP)'!$B$17:$V$400,16,FALSE)="","",VLOOKUP(AI125,'Acompanhamento (DMP)'!$B$17:$V$400,16,FALSE)),"")</f>
        <v/>
      </c>
      <c r="BC125" s="88" t="str">
        <f>IFERROR(IF(VLOOKUP(AI125,'Acompanhamento (DMP)'!$B$17:$V$400,17,FALSE)="","",VLOOKUP(AI125,'Acompanhamento (DMP)'!$B$17:$V$400,17,FALSE)),"")</f>
        <v/>
      </c>
      <c r="BD125" s="88" t="str">
        <f>IFERROR(IF(VLOOKUP(AI125,'Acompanhamento (DMP)'!$B$17:$V$400,18,FALSE)="","",VLOOKUP(AI125,'Acompanhamento (DMP)'!$B$17:$V$400,18,FALSE)),"")</f>
        <v/>
      </c>
      <c r="BE125" s="88" t="str">
        <f>IFERROR(IF(VLOOKUP(AI125,'Acompanhamento (DMP)'!$B$17:$V$400,19,FALSE)="","",VLOOKUP(AI125,'Acompanhamento (DMP)'!$B$17:$V$400,19,FALSE)),"")</f>
        <v/>
      </c>
      <c r="BF125" s="88" t="str">
        <f>IFERROR(IF(VLOOKUP(AI125,'Acompanhamento (DMP)'!$B$17:$V$400,20,FALSE)="","",VLOOKUP(AI125,'Acompanhamento (DMP)'!$B$17:$V$400,20,FALSE)),"")</f>
        <v/>
      </c>
      <c r="BG125" s="88" t="str">
        <f>IFERROR(IF(VLOOKUP(AI125,'Acompanhamento (DMP)'!$B$17:$V$400,21,FALSE)="","",VLOOKUP(AI125,'Acompanhamento (DMP)'!$B$17:$V$400,21,FALSE)),"")</f>
        <v/>
      </c>
      <c r="BH125" s="239" t="str">
        <f t="shared" si="1"/>
        <v/>
      </c>
    </row>
    <row r="126" spans="6:60" ht="15.75" customHeight="1" x14ac:dyDescent="0.25">
      <c r="F126" s="2" t="s">
        <v>1997</v>
      </c>
      <c r="G126" s="2" t="s">
        <v>767</v>
      </c>
      <c r="AD126" s="252">
        <v>113</v>
      </c>
      <c r="AI126" t="str">
        <f>IF('PCA Licitação, Dispensa e Inex.'!B130="","",'PCA Licitação, Dispensa e Inex.'!B130)</f>
        <v/>
      </c>
      <c r="AJ126" t="str">
        <f>IF('PCA Licitação, Dispensa e Inex.'!C130="","",'PCA Licitação, Dispensa e Inex.'!C130)</f>
        <v/>
      </c>
      <c r="AK126" t="str">
        <f>IF('PCA Licitação, Dispensa e Inex.'!D130="","",'PCA Licitação, Dispensa e Inex.'!D130)</f>
        <v/>
      </c>
      <c r="AL126" t="str">
        <f>IF('PCA Licitação, Dispensa e Inex.'!H130="","",'PCA Licitação, Dispensa e Inex.'!H130)</f>
        <v/>
      </c>
      <c r="AM126" t="str">
        <f>IF('PCA Licitação, Dispensa e Inex.'!K130="","",'PCA Licitação, Dispensa e Inex.'!K130)</f>
        <v/>
      </c>
      <c r="AN126" t="str">
        <f>IF('PCA Licitação, Dispensa e Inex.'!L130="","",'PCA Licitação, Dispensa e Inex.'!L130)</f>
        <v/>
      </c>
      <c r="AO126" t="str">
        <f>IF('PCA Licitação, Dispensa e Inex.'!M130="","",'PCA Licitação, Dispensa e Inex.'!M130)</f>
        <v/>
      </c>
      <c r="AP126" t="str">
        <f>IF('PCA Licitação, Dispensa e Inex.'!N130="","",'PCA Licitação, Dispensa e Inex.'!N130)</f>
        <v/>
      </c>
      <c r="AQ126" s="88" t="str">
        <f>IF('PCA Licitação, Dispensa e Inex.'!O130="","",'PCA Licitação, Dispensa e Inex.'!O130)</f>
        <v/>
      </c>
      <c r="AR126" s="88" t="str">
        <f>IF('PCA Licitação, Dispensa e Inex.'!P130="","",'PCA Licitação, Dispensa e Inex.'!P130)</f>
        <v/>
      </c>
      <c r="AS126" s="88" t="str">
        <f>IF('PCA Licitação, Dispensa e Inex.'!Q130="","",'PCA Licitação, Dispensa e Inex.'!Q130)</f>
        <v/>
      </c>
      <c r="AT126" s="88" t="str">
        <f>IF('PCA Licitação, Dispensa e Inex.'!R130="","",'PCA Licitação, Dispensa e Inex.'!R130)</f>
        <v/>
      </c>
      <c r="AU126" s="88" t="str">
        <f>IF('PCA Licitação, Dispensa e Inex.'!S130="","",'PCA Licitação, Dispensa e Inex.'!S130)</f>
        <v/>
      </c>
      <c r="AV126" s="88" t="str">
        <f>IFERROR(VLOOKUP(AI126,'Acompanhamento (DMP)'!$B$17:$L$400,10,FALSE),"")</f>
        <v/>
      </c>
      <c r="AW126" t="str">
        <f>IFERROR(IF(VLOOKUP(AI126,'Acompanhamento (DMP)'!$B$17:$V$400,11,FALSE)="","",VLOOKUP(AI126,'Acompanhamento (DMP)'!$B$17:$V$400,11,FALSE)),"")</f>
        <v/>
      </c>
      <c r="AX126" s="88" t="str">
        <f>IFERROR(VLOOKUP(AI126,'Acompanhamento (DMP)'!$B$17:$V$400,12,FALSE),"")</f>
        <v/>
      </c>
      <c r="AY126" s="88" t="str">
        <f>IFERROR(IF(VLOOKUP(AI126,'Acompanhamento (DMP)'!$B$17:$V$400,13,FALSE)="","",VLOOKUP(AI126,'Acompanhamento (DMP)'!$B$17:$V$400,13,FALSE)),"")</f>
        <v/>
      </c>
      <c r="AZ126" t="str">
        <f>IFERROR(IF(VLOOKUP(AI126,'Acompanhamento (DMP)'!$B$17:$V$400,14,FALSE)="","",VLOOKUP(AI126,'Acompanhamento (DMP)'!$B$17:$V$400,14,FALSE)),"")</f>
        <v/>
      </c>
      <c r="BA126" t="str">
        <f>IFERROR(IF(VLOOKUP(AI126,'Acompanhamento (DMP)'!$B$17:$V$400,15,FALSE)="","",VLOOKUP(AI126,'Acompanhamento (DMP)'!$B$17:$V$400,15,FALSE)),"")</f>
        <v/>
      </c>
      <c r="BB126" s="88" t="str">
        <f>IFERROR(IF(VLOOKUP(AI126,'Acompanhamento (DMP)'!$B$17:$V$400,16,FALSE)="","",VLOOKUP(AI126,'Acompanhamento (DMP)'!$B$17:$V$400,16,FALSE)),"")</f>
        <v/>
      </c>
      <c r="BC126" s="88" t="str">
        <f>IFERROR(IF(VLOOKUP(AI126,'Acompanhamento (DMP)'!$B$17:$V$400,17,FALSE)="","",VLOOKUP(AI126,'Acompanhamento (DMP)'!$B$17:$V$400,17,FALSE)),"")</f>
        <v/>
      </c>
      <c r="BD126" s="88" t="str">
        <f>IFERROR(IF(VLOOKUP(AI126,'Acompanhamento (DMP)'!$B$17:$V$400,18,FALSE)="","",VLOOKUP(AI126,'Acompanhamento (DMP)'!$B$17:$V$400,18,FALSE)),"")</f>
        <v/>
      </c>
      <c r="BE126" s="88" t="str">
        <f>IFERROR(IF(VLOOKUP(AI126,'Acompanhamento (DMP)'!$B$17:$V$400,19,FALSE)="","",VLOOKUP(AI126,'Acompanhamento (DMP)'!$B$17:$V$400,19,FALSE)),"")</f>
        <v/>
      </c>
      <c r="BF126" s="88" t="str">
        <f>IFERROR(IF(VLOOKUP(AI126,'Acompanhamento (DMP)'!$B$17:$V$400,20,FALSE)="","",VLOOKUP(AI126,'Acompanhamento (DMP)'!$B$17:$V$400,20,FALSE)),"")</f>
        <v/>
      </c>
      <c r="BG126" s="88" t="str">
        <f>IFERROR(IF(VLOOKUP(AI126,'Acompanhamento (DMP)'!$B$17:$V$400,21,FALSE)="","",VLOOKUP(AI126,'Acompanhamento (DMP)'!$B$17:$V$400,21,FALSE)),"")</f>
        <v/>
      </c>
      <c r="BH126" s="239" t="str">
        <f t="shared" si="1"/>
        <v/>
      </c>
    </row>
    <row r="127" spans="6:60" ht="15.75" customHeight="1" x14ac:dyDescent="0.25">
      <c r="F127" s="2" t="s">
        <v>1998</v>
      </c>
      <c r="G127" s="2" t="s">
        <v>882</v>
      </c>
      <c r="AD127" s="250">
        <v>114</v>
      </c>
      <c r="AI127" t="str">
        <f>IF('PCA Licitação, Dispensa e Inex.'!B131="","",'PCA Licitação, Dispensa e Inex.'!B131)</f>
        <v/>
      </c>
      <c r="AJ127" t="str">
        <f>IF('PCA Licitação, Dispensa e Inex.'!C131="","",'PCA Licitação, Dispensa e Inex.'!C131)</f>
        <v/>
      </c>
      <c r="AK127" t="str">
        <f>IF('PCA Licitação, Dispensa e Inex.'!D131="","",'PCA Licitação, Dispensa e Inex.'!D131)</f>
        <v/>
      </c>
      <c r="AL127" t="str">
        <f>IF('PCA Licitação, Dispensa e Inex.'!H131="","",'PCA Licitação, Dispensa e Inex.'!H131)</f>
        <v/>
      </c>
      <c r="AM127" t="str">
        <f>IF('PCA Licitação, Dispensa e Inex.'!K131="","",'PCA Licitação, Dispensa e Inex.'!K131)</f>
        <v/>
      </c>
      <c r="AN127" t="str">
        <f>IF('PCA Licitação, Dispensa e Inex.'!L131="","",'PCA Licitação, Dispensa e Inex.'!L131)</f>
        <v/>
      </c>
      <c r="AO127" t="str">
        <f>IF('PCA Licitação, Dispensa e Inex.'!M131="","",'PCA Licitação, Dispensa e Inex.'!M131)</f>
        <v/>
      </c>
      <c r="AP127" t="str">
        <f>IF('PCA Licitação, Dispensa e Inex.'!N131="","",'PCA Licitação, Dispensa e Inex.'!N131)</f>
        <v/>
      </c>
      <c r="AQ127" s="88" t="str">
        <f>IF('PCA Licitação, Dispensa e Inex.'!O131="","",'PCA Licitação, Dispensa e Inex.'!O131)</f>
        <v/>
      </c>
      <c r="AR127" s="88" t="str">
        <f>IF('PCA Licitação, Dispensa e Inex.'!P131="","",'PCA Licitação, Dispensa e Inex.'!P131)</f>
        <v/>
      </c>
      <c r="AS127" s="88" t="str">
        <f>IF('PCA Licitação, Dispensa e Inex.'!Q131="","",'PCA Licitação, Dispensa e Inex.'!Q131)</f>
        <v/>
      </c>
      <c r="AT127" s="88" t="str">
        <f>IF('PCA Licitação, Dispensa e Inex.'!R131="","",'PCA Licitação, Dispensa e Inex.'!R131)</f>
        <v/>
      </c>
      <c r="AU127" s="88" t="str">
        <f>IF('PCA Licitação, Dispensa e Inex.'!S131="","",'PCA Licitação, Dispensa e Inex.'!S131)</f>
        <v/>
      </c>
      <c r="AV127" s="88" t="str">
        <f>IFERROR(VLOOKUP(AI127,'Acompanhamento (DMP)'!$B$17:$L$400,10,FALSE),"")</f>
        <v/>
      </c>
      <c r="AW127" t="str">
        <f>IFERROR(IF(VLOOKUP(AI127,'Acompanhamento (DMP)'!$B$17:$V$400,11,FALSE)="","",VLOOKUP(AI127,'Acompanhamento (DMP)'!$B$17:$V$400,11,FALSE)),"")</f>
        <v/>
      </c>
      <c r="AX127" s="88" t="str">
        <f>IFERROR(VLOOKUP(AI127,'Acompanhamento (DMP)'!$B$17:$V$400,12,FALSE),"")</f>
        <v/>
      </c>
      <c r="AY127" s="88" t="str">
        <f>IFERROR(IF(VLOOKUP(AI127,'Acompanhamento (DMP)'!$B$17:$V$400,13,FALSE)="","",VLOOKUP(AI127,'Acompanhamento (DMP)'!$B$17:$V$400,13,FALSE)),"")</f>
        <v/>
      </c>
      <c r="AZ127" t="str">
        <f>IFERROR(IF(VLOOKUP(AI127,'Acompanhamento (DMP)'!$B$17:$V$400,14,FALSE)="","",VLOOKUP(AI127,'Acompanhamento (DMP)'!$B$17:$V$400,14,FALSE)),"")</f>
        <v/>
      </c>
      <c r="BA127" t="str">
        <f>IFERROR(IF(VLOOKUP(AI127,'Acompanhamento (DMP)'!$B$17:$V$400,15,FALSE)="","",VLOOKUP(AI127,'Acompanhamento (DMP)'!$B$17:$V$400,15,FALSE)),"")</f>
        <v/>
      </c>
      <c r="BB127" s="88" t="str">
        <f>IFERROR(IF(VLOOKUP(AI127,'Acompanhamento (DMP)'!$B$17:$V$400,16,FALSE)="","",VLOOKUP(AI127,'Acompanhamento (DMP)'!$B$17:$V$400,16,FALSE)),"")</f>
        <v/>
      </c>
      <c r="BC127" s="88" t="str">
        <f>IFERROR(IF(VLOOKUP(AI127,'Acompanhamento (DMP)'!$B$17:$V$400,17,FALSE)="","",VLOOKUP(AI127,'Acompanhamento (DMP)'!$B$17:$V$400,17,FALSE)),"")</f>
        <v/>
      </c>
      <c r="BD127" s="88" t="str">
        <f>IFERROR(IF(VLOOKUP(AI127,'Acompanhamento (DMP)'!$B$17:$V$400,18,FALSE)="","",VLOOKUP(AI127,'Acompanhamento (DMP)'!$B$17:$V$400,18,FALSE)),"")</f>
        <v/>
      </c>
      <c r="BE127" s="88" t="str">
        <f>IFERROR(IF(VLOOKUP(AI127,'Acompanhamento (DMP)'!$B$17:$V$400,19,FALSE)="","",VLOOKUP(AI127,'Acompanhamento (DMP)'!$B$17:$V$400,19,FALSE)),"")</f>
        <v/>
      </c>
      <c r="BF127" s="88" t="str">
        <f>IFERROR(IF(VLOOKUP(AI127,'Acompanhamento (DMP)'!$B$17:$V$400,20,FALSE)="","",VLOOKUP(AI127,'Acompanhamento (DMP)'!$B$17:$V$400,20,FALSE)),"")</f>
        <v/>
      </c>
      <c r="BG127" s="88" t="str">
        <f>IFERROR(IF(VLOOKUP(AI127,'Acompanhamento (DMP)'!$B$17:$V$400,21,FALSE)="","",VLOOKUP(AI127,'Acompanhamento (DMP)'!$B$17:$V$400,21,FALSE)),"")</f>
        <v/>
      </c>
      <c r="BH127" s="239" t="str">
        <f t="shared" si="1"/>
        <v/>
      </c>
    </row>
    <row r="128" spans="6:60" ht="15.75" customHeight="1" x14ac:dyDescent="0.25">
      <c r="F128" s="2" t="s">
        <v>1999</v>
      </c>
      <c r="G128" s="2" t="s">
        <v>768</v>
      </c>
      <c r="AD128" s="249">
        <v>115</v>
      </c>
      <c r="AI128" t="str">
        <f>IF('PCA Licitação, Dispensa e Inex.'!B132="","",'PCA Licitação, Dispensa e Inex.'!B132)</f>
        <v/>
      </c>
      <c r="AJ128" t="str">
        <f>IF('PCA Licitação, Dispensa e Inex.'!C132="","",'PCA Licitação, Dispensa e Inex.'!C132)</f>
        <v/>
      </c>
      <c r="AK128" t="str">
        <f>IF('PCA Licitação, Dispensa e Inex.'!D132="","",'PCA Licitação, Dispensa e Inex.'!D132)</f>
        <v/>
      </c>
      <c r="AL128" t="str">
        <f>IF('PCA Licitação, Dispensa e Inex.'!H132="","",'PCA Licitação, Dispensa e Inex.'!H132)</f>
        <v/>
      </c>
      <c r="AM128" t="str">
        <f>IF('PCA Licitação, Dispensa e Inex.'!K132="","",'PCA Licitação, Dispensa e Inex.'!K132)</f>
        <v/>
      </c>
      <c r="AN128" t="str">
        <f>IF('PCA Licitação, Dispensa e Inex.'!L132="","",'PCA Licitação, Dispensa e Inex.'!L132)</f>
        <v/>
      </c>
      <c r="AO128" t="str">
        <f>IF('PCA Licitação, Dispensa e Inex.'!M132="","",'PCA Licitação, Dispensa e Inex.'!M132)</f>
        <v/>
      </c>
      <c r="AP128" t="str">
        <f>IF('PCA Licitação, Dispensa e Inex.'!N132="","",'PCA Licitação, Dispensa e Inex.'!N132)</f>
        <v/>
      </c>
      <c r="AQ128" s="88" t="str">
        <f>IF('PCA Licitação, Dispensa e Inex.'!O132="","",'PCA Licitação, Dispensa e Inex.'!O132)</f>
        <v/>
      </c>
      <c r="AR128" s="88" t="str">
        <f>IF('PCA Licitação, Dispensa e Inex.'!P132="","",'PCA Licitação, Dispensa e Inex.'!P132)</f>
        <v/>
      </c>
      <c r="AS128" s="88" t="str">
        <f>IF('PCA Licitação, Dispensa e Inex.'!Q132="","",'PCA Licitação, Dispensa e Inex.'!Q132)</f>
        <v/>
      </c>
      <c r="AT128" s="88" t="str">
        <f>IF('PCA Licitação, Dispensa e Inex.'!R132="","",'PCA Licitação, Dispensa e Inex.'!R132)</f>
        <v/>
      </c>
      <c r="AU128" s="88" t="str">
        <f>IF('PCA Licitação, Dispensa e Inex.'!S132="","",'PCA Licitação, Dispensa e Inex.'!S132)</f>
        <v/>
      </c>
      <c r="AV128" s="88" t="str">
        <f>IFERROR(VLOOKUP(AI128,'Acompanhamento (DMP)'!$B$17:$L$400,10,FALSE),"")</f>
        <v/>
      </c>
      <c r="AW128" t="str">
        <f>IFERROR(IF(VLOOKUP(AI128,'Acompanhamento (DMP)'!$B$17:$V$400,11,FALSE)="","",VLOOKUP(AI128,'Acompanhamento (DMP)'!$B$17:$V$400,11,FALSE)),"")</f>
        <v/>
      </c>
      <c r="AX128" s="88" t="str">
        <f>IFERROR(VLOOKUP(AI128,'Acompanhamento (DMP)'!$B$17:$V$400,12,FALSE),"")</f>
        <v/>
      </c>
      <c r="AY128" s="88" t="str">
        <f>IFERROR(IF(VLOOKUP(AI128,'Acompanhamento (DMP)'!$B$17:$V$400,13,FALSE)="","",VLOOKUP(AI128,'Acompanhamento (DMP)'!$B$17:$V$400,13,FALSE)),"")</f>
        <v/>
      </c>
      <c r="AZ128" t="str">
        <f>IFERROR(IF(VLOOKUP(AI128,'Acompanhamento (DMP)'!$B$17:$V$400,14,FALSE)="","",VLOOKUP(AI128,'Acompanhamento (DMP)'!$B$17:$V$400,14,FALSE)),"")</f>
        <v/>
      </c>
      <c r="BA128" t="str">
        <f>IFERROR(IF(VLOOKUP(AI128,'Acompanhamento (DMP)'!$B$17:$V$400,15,FALSE)="","",VLOOKUP(AI128,'Acompanhamento (DMP)'!$B$17:$V$400,15,FALSE)),"")</f>
        <v/>
      </c>
      <c r="BB128" s="88" t="str">
        <f>IFERROR(IF(VLOOKUP(AI128,'Acompanhamento (DMP)'!$B$17:$V$400,16,FALSE)="","",VLOOKUP(AI128,'Acompanhamento (DMP)'!$B$17:$V$400,16,FALSE)),"")</f>
        <v/>
      </c>
      <c r="BC128" s="88" t="str">
        <f>IFERROR(IF(VLOOKUP(AI128,'Acompanhamento (DMP)'!$B$17:$V$400,17,FALSE)="","",VLOOKUP(AI128,'Acompanhamento (DMP)'!$B$17:$V$400,17,FALSE)),"")</f>
        <v/>
      </c>
      <c r="BD128" s="88" t="str">
        <f>IFERROR(IF(VLOOKUP(AI128,'Acompanhamento (DMP)'!$B$17:$V$400,18,FALSE)="","",VLOOKUP(AI128,'Acompanhamento (DMP)'!$B$17:$V$400,18,FALSE)),"")</f>
        <v/>
      </c>
      <c r="BE128" s="88" t="str">
        <f>IFERROR(IF(VLOOKUP(AI128,'Acompanhamento (DMP)'!$B$17:$V$400,19,FALSE)="","",VLOOKUP(AI128,'Acompanhamento (DMP)'!$B$17:$V$400,19,FALSE)),"")</f>
        <v/>
      </c>
      <c r="BF128" s="88" t="str">
        <f>IFERROR(IF(VLOOKUP(AI128,'Acompanhamento (DMP)'!$B$17:$V$400,20,FALSE)="","",VLOOKUP(AI128,'Acompanhamento (DMP)'!$B$17:$V$400,20,FALSE)),"")</f>
        <v/>
      </c>
      <c r="BG128" s="88" t="str">
        <f>IFERROR(IF(VLOOKUP(AI128,'Acompanhamento (DMP)'!$B$17:$V$400,21,FALSE)="","",VLOOKUP(AI128,'Acompanhamento (DMP)'!$B$17:$V$400,21,FALSE)),"")</f>
        <v/>
      </c>
      <c r="BH128" s="239" t="str">
        <f t="shared" si="1"/>
        <v/>
      </c>
    </row>
    <row r="129" spans="6:60" ht="15.75" customHeight="1" x14ac:dyDescent="0.25">
      <c r="F129" s="2" t="s">
        <v>2000</v>
      </c>
      <c r="G129" s="2" t="s">
        <v>769</v>
      </c>
      <c r="AD129" s="250">
        <v>116</v>
      </c>
      <c r="AI129" t="str">
        <f>IF('PCA Licitação, Dispensa e Inex.'!B133="","",'PCA Licitação, Dispensa e Inex.'!B133)</f>
        <v/>
      </c>
      <c r="AJ129" t="str">
        <f>IF('PCA Licitação, Dispensa e Inex.'!C133="","",'PCA Licitação, Dispensa e Inex.'!C133)</f>
        <v/>
      </c>
      <c r="AK129" t="str">
        <f>IF('PCA Licitação, Dispensa e Inex.'!D133="","",'PCA Licitação, Dispensa e Inex.'!D133)</f>
        <v/>
      </c>
      <c r="AL129" t="str">
        <f>IF('PCA Licitação, Dispensa e Inex.'!H133="","",'PCA Licitação, Dispensa e Inex.'!H133)</f>
        <v/>
      </c>
      <c r="AM129" t="str">
        <f>IF('PCA Licitação, Dispensa e Inex.'!K133="","",'PCA Licitação, Dispensa e Inex.'!K133)</f>
        <v/>
      </c>
      <c r="AN129" t="str">
        <f>IF('PCA Licitação, Dispensa e Inex.'!L133="","",'PCA Licitação, Dispensa e Inex.'!L133)</f>
        <v/>
      </c>
      <c r="AO129" t="str">
        <f>IF('PCA Licitação, Dispensa e Inex.'!M133="","",'PCA Licitação, Dispensa e Inex.'!M133)</f>
        <v/>
      </c>
      <c r="AP129" t="str">
        <f>IF('PCA Licitação, Dispensa e Inex.'!N133="","",'PCA Licitação, Dispensa e Inex.'!N133)</f>
        <v/>
      </c>
      <c r="AQ129" s="88" t="str">
        <f>IF('PCA Licitação, Dispensa e Inex.'!O133="","",'PCA Licitação, Dispensa e Inex.'!O133)</f>
        <v/>
      </c>
      <c r="AR129" s="88" t="str">
        <f>IF('PCA Licitação, Dispensa e Inex.'!P133="","",'PCA Licitação, Dispensa e Inex.'!P133)</f>
        <v/>
      </c>
      <c r="AS129" s="88" t="str">
        <f>IF('PCA Licitação, Dispensa e Inex.'!Q133="","",'PCA Licitação, Dispensa e Inex.'!Q133)</f>
        <v/>
      </c>
      <c r="AT129" s="88" t="str">
        <f>IF('PCA Licitação, Dispensa e Inex.'!R133="","",'PCA Licitação, Dispensa e Inex.'!R133)</f>
        <v/>
      </c>
      <c r="AU129" s="88" t="str">
        <f>IF('PCA Licitação, Dispensa e Inex.'!S133="","",'PCA Licitação, Dispensa e Inex.'!S133)</f>
        <v/>
      </c>
      <c r="AV129" s="88" t="str">
        <f>IFERROR(VLOOKUP(AI129,'Acompanhamento (DMP)'!$B$17:$L$400,10,FALSE),"")</f>
        <v/>
      </c>
      <c r="AW129" t="str">
        <f>IFERROR(IF(VLOOKUP(AI129,'Acompanhamento (DMP)'!$B$17:$V$400,11,FALSE)="","",VLOOKUP(AI129,'Acompanhamento (DMP)'!$B$17:$V$400,11,FALSE)),"")</f>
        <v/>
      </c>
      <c r="AX129" s="88" t="str">
        <f>IFERROR(VLOOKUP(AI129,'Acompanhamento (DMP)'!$B$17:$V$400,12,FALSE),"")</f>
        <v/>
      </c>
      <c r="AY129" s="88" t="str">
        <f>IFERROR(IF(VLOOKUP(AI129,'Acompanhamento (DMP)'!$B$17:$V$400,13,FALSE)="","",VLOOKUP(AI129,'Acompanhamento (DMP)'!$B$17:$V$400,13,FALSE)),"")</f>
        <v/>
      </c>
      <c r="AZ129" t="str">
        <f>IFERROR(IF(VLOOKUP(AI129,'Acompanhamento (DMP)'!$B$17:$V$400,14,FALSE)="","",VLOOKUP(AI129,'Acompanhamento (DMP)'!$B$17:$V$400,14,FALSE)),"")</f>
        <v/>
      </c>
      <c r="BA129" t="str">
        <f>IFERROR(IF(VLOOKUP(AI129,'Acompanhamento (DMP)'!$B$17:$V$400,15,FALSE)="","",VLOOKUP(AI129,'Acompanhamento (DMP)'!$B$17:$V$400,15,FALSE)),"")</f>
        <v/>
      </c>
      <c r="BB129" s="88" t="str">
        <f>IFERROR(IF(VLOOKUP(AI129,'Acompanhamento (DMP)'!$B$17:$V$400,16,FALSE)="","",VLOOKUP(AI129,'Acompanhamento (DMP)'!$B$17:$V$400,16,FALSE)),"")</f>
        <v/>
      </c>
      <c r="BC129" s="88" t="str">
        <f>IFERROR(IF(VLOOKUP(AI129,'Acompanhamento (DMP)'!$B$17:$V$400,17,FALSE)="","",VLOOKUP(AI129,'Acompanhamento (DMP)'!$B$17:$V$400,17,FALSE)),"")</f>
        <v/>
      </c>
      <c r="BD129" s="88" t="str">
        <f>IFERROR(IF(VLOOKUP(AI129,'Acompanhamento (DMP)'!$B$17:$V$400,18,FALSE)="","",VLOOKUP(AI129,'Acompanhamento (DMP)'!$B$17:$V$400,18,FALSE)),"")</f>
        <v/>
      </c>
      <c r="BE129" s="88" t="str">
        <f>IFERROR(IF(VLOOKUP(AI129,'Acompanhamento (DMP)'!$B$17:$V$400,19,FALSE)="","",VLOOKUP(AI129,'Acompanhamento (DMP)'!$B$17:$V$400,19,FALSE)),"")</f>
        <v/>
      </c>
      <c r="BF129" s="88" t="str">
        <f>IFERROR(IF(VLOOKUP(AI129,'Acompanhamento (DMP)'!$B$17:$V$400,20,FALSE)="","",VLOOKUP(AI129,'Acompanhamento (DMP)'!$B$17:$V$400,20,FALSE)),"")</f>
        <v/>
      </c>
      <c r="BG129" s="88" t="str">
        <f>IFERROR(IF(VLOOKUP(AI129,'Acompanhamento (DMP)'!$B$17:$V$400,21,FALSE)="","",VLOOKUP(AI129,'Acompanhamento (DMP)'!$B$17:$V$400,21,FALSE)),"")</f>
        <v/>
      </c>
      <c r="BH129" s="239" t="str">
        <f t="shared" si="1"/>
        <v/>
      </c>
    </row>
    <row r="130" spans="6:60" ht="15.75" customHeight="1" x14ac:dyDescent="0.25">
      <c r="F130" s="2" t="s">
        <v>2001</v>
      </c>
      <c r="G130" s="2" t="s">
        <v>770</v>
      </c>
      <c r="AD130" s="252">
        <v>117</v>
      </c>
      <c r="AI130" t="str">
        <f>IF('PCA Licitação, Dispensa e Inex.'!B134="","",'PCA Licitação, Dispensa e Inex.'!B134)</f>
        <v/>
      </c>
      <c r="AJ130" t="str">
        <f>IF('PCA Licitação, Dispensa e Inex.'!C134="","",'PCA Licitação, Dispensa e Inex.'!C134)</f>
        <v/>
      </c>
      <c r="AK130" t="str">
        <f>IF('PCA Licitação, Dispensa e Inex.'!D134="","",'PCA Licitação, Dispensa e Inex.'!D134)</f>
        <v/>
      </c>
      <c r="AL130" t="str">
        <f>IF('PCA Licitação, Dispensa e Inex.'!H134="","",'PCA Licitação, Dispensa e Inex.'!H134)</f>
        <v/>
      </c>
      <c r="AM130" t="str">
        <f>IF('PCA Licitação, Dispensa e Inex.'!K134="","",'PCA Licitação, Dispensa e Inex.'!K134)</f>
        <v/>
      </c>
      <c r="AN130" t="str">
        <f>IF('PCA Licitação, Dispensa e Inex.'!L134="","",'PCA Licitação, Dispensa e Inex.'!L134)</f>
        <v/>
      </c>
      <c r="AO130" t="str">
        <f>IF('PCA Licitação, Dispensa e Inex.'!M134="","",'PCA Licitação, Dispensa e Inex.'!M134)</f>
        <v/>
      </c>
      <c r="AP130" t="str">
        <f>IF('PCA Licitação, Dispensa e Inex.'!N134="","",'PCA Licitação, Dispensa e Inex.'!N134)</f>
        <v/>
      </c>
      <c r="AQ130" s="88" t="str">
        <f>IF('PCA Licitação, Dispensa e Inex.'!O134="","",'PCA Licitação, Dispensa e Inex.'!O134)</f>
        <v/>
      </c>
      <c r="AR130" s="88" t="str">
        <f>IF('PCA Licitação, Dispensa e Inex.'!P134="","",'PCA Licitação, Dispensa e Inex.'!P134)</f>
        <v/>
      </c>
      <c r="AS130" s="88" t="str">
        <f>IF('PCA Licitação, Dispensa e Inex.'!Q134="","",'PCA Licitação, Dispensa e Inex.'!Q134)</f>
        <v/>
      </c>
      <c r="AT130" s="88" t="str">
        <f>IF('PCA Licitação, Dispensa e Inex.'!R134="","",'PCA Licitação, Dispensa e Inex.'!R134)</f>
        <v/>
      </c>
      <c r="AU130" s="88" t="str">
        <f>IF('PCA Licitação, Dispensa e Inex.'!S134="","",'PCA Licitação, Dispensa e Inex.'!S134)</f>
        <v/>
      </c>
      <c r="AV130" s="88" t="str">
        <f>IFERROR(VLOOKUP(AI130,'Acompanhamento (DMP)'!$B$17:$L$400,10,FALSE),"")</f>
        <v/>
      </c>
      <c r="AW130" t="str">
        <f>IFERROR(IF(VLOOKUP(AI130,'Acompanhamento (DMP)'!$B$17:$V$400,11,FALSE)="","",VLOOKUP(AI130,'Acompanhamento (DMP)'!$B$17:$V$400,11,FALSE)),"")</f>
        <v/>
      </c>
      <c r="AX130" s="88" t="str">
        <f>IFERROR(VLOOKUP(AI130,'Acompanhamento (DMP)'!$B$17:$V$400,12,FALSE),"")</f>
        <v/>
      </c>
      <c r="AY130" s="88" t="str">
        <f>IFERROR(IF(VLOOKUP(AI130,'Acompanhamento (DMP)'!$B$17:$V$400,13,FALSE)="","",VLOOKUP(AI130,'Acompanhamento (DMP)'!$B$17:$V$400,13,FALSE)),"")</f>
        <v/>
      </c>
      <c r="AZ130" t="str">
        <f>IFERROR(IF(VLOOKUP(AI130,'Acompanhamento (DMP)'!$B$17:$V$400,14,FALSE)="","",VLOOKUP(AI130,'Acompanhamento (DMP)'!$B$17:$V$400,14,FALSE)),"")</f>
        <v/>
      </c>
      <c r="BA130" t="str">
        <f>IFERROR(IF(VLOOKUP(AI130,'Acompanhamento (DMP)'!$B$17:$V$400,15,FALSE)="","",VLOOKUP(AI130,'Acompanhamento (DMP)'!$B$17:$V$400,15,FALSE)),"")</f>
        <v/>
      </c>
      <c r="BB130" s="88" t="str">
        <f>IFERROR(IF(VLOOKUP(AI130,'Acompanhamento (DMP)'!$B$17:$V$400,16,FALSE)="","",VLOOKUP(AI130,'Acompanhamento (DMP)'!$B$17:$V$400,16,FALSE)),"")</f>
        <v/>
      </c>
      <c r="BC130" s="88" t="str">
        <f>IFERROR(IF(VLOOKUP(AI130,'Acompanhamento (DMP)'!$B$17:$V$400,17,FALSE)="","",VLOOKUP(AI130,'Acompanhamento (DMP)'!$B$17:$V$400,17,FALSE)),"")</f>
        <v/>
      </c>
      <c r="BD130" s="88" t="str">
        <f>IFERROR(IF(VLOOKUP(AI130,'Acompanhamento (DMP)'!$B$17:$V$400,18,FALSE)="","",VLOOKUP(AI130,'Acompanhamento (DMP)'!$B$17:$V$400,18,FALSE)),"")</f>
        <v/>
      </c>
      <c r="BE130" s="88" t="str">
        <f>IFERROR(IF(VLOOKUP(AI130,'Acompanhamento (DMP)'!$B$17:$V$400,19,FALSE)="","",VLOOKUP(AI130,'Acompanhamento (DMP)'!$B$17:$V$400,19,FALSE)),"")</f>
        <v/>
      </c>
      <c r="BF130" s="88" t="str">
        <f>IFERROR(IF(VLOOKUP(AI130,'Acompanhamento (DMP)'!$B$17:$V$400,20,FALSE)="","",VLOOKUP(AI130,'Acompanhamento (DMP)'!$B$17:$V$400,20,FALSE)),"")</f>
        <v/>
      </c>
      <c r="BG130" s="88" t="str">
        <f>IFERROR(IF(VLOOKUP(AI130,'Acompanhamento (DMP)'!$B$17:$V$400,21,FALSE)="","",VLOOKUP(AI130,'Acompanhamento (DMP)'!$B$17:$V$400,21,FALSE)),"")</f>
        <v/>
      </c>
      <c r="BH130" s="239" t="str">
        <f t="shared" si="1"/>
        <v/>
      </c>
    </row>
    <row r="131" spans="6:60" ht="15.75" customHeight="1" x14ac:dyDescent="0.25">
      <c r="F131" s="2" t="s">
        <v>2002</v>
      </c>
      <c r="G131" s="2" t="s">
        <v>771</v>
      </c>
      <c r="AD131" s="251">
        <v>118</v>
      </c>
      <c r="AI131" t="str">
        <f>IF('PCA Licitação, Dispensa e Inex.'!B135="","",'PCA Licitação, Dispensa e Inex.'!B135)</f>
        <v/>
      </c>
      <c r="AJ131" t="str">
        <f>IF('PCA Licitação, Dispensa e Inex.'!C135="","",'PCA Licitação, Dispensa e Inex.'!C135)</f>
        <v/>
      </c>
      <c r="AK131" t="str">
        <f>IF('PCA Licitação, Dispensa e Inex.'!D135="","",'PCA Licitação, Dispensa e Inex.'!D135)</f>
        <v/>
      </c>
      <c r="AL131" t="str">
        <f>IF('PCA Licitação, Dispensa e Inex.'!H135="","",'PCA Licitação, Dispensa e Inex.'!H135)</f>
        <v/>
      </c>
      <c r="AM131" t="str">
        <f>IF('PCA Licitação, Dispensa e Inex.'!K135="","",'PCA Licitação, Dispensa e Inex.'!K135)</f>
        <v/>
      </c>
      <c r="AN131" t="str">
        <f>IF('PCA Licitação, Dispensa e Inex.'!L135="","",'PCA Licitação, Dispensa e Inex.'!L135)</f>
        <v/>
      </c>
      <c r="AO131" t="str">
        <f>IF('PCA Licitação, Dispensa e Inex.'!M135="","",'PCA Licitação, Dispensa e Inex.'!M135)</f>
        <v/>
      </c>
      <c r="AP131" t="str">
        <f>IF('PCA Licitação, Dispensa e Inex.'!N135="","",'PCA Licitação, Dispensa e Inex.'!N135)</f>
        <v/>
      </c>
      <c r="AQ131" s="88" t="str">
        <f>IF('PCA Licitação, Dispensa e Inex.'!O135="","",'PCA Licitação, Dispensa e Inex.'!O135)</f>
        <v/>
      </c>
      <c r="AR131" s="88" t="str">
        <f>IF('PCA Licitação, Dispensa e Inex.'!P135="","",'PCA Licitação, Dispensa e Inex.'!P135)</f>
        <v/>
      </c>
      <c r="AS131" s="88" t="str">
        <f>IF('PCA Licitação, Dispensa e Inex.'!Q135="","",'PCA Licitação, Dispensa e Inex.'!Q135)</f>
        <v/>
      </c>
      <c r="AT131" s="88" t="str">
        <f>IF('PCA Licitação, Dispensa e Inex.'!R135="","",'PCA Licitação, Dispensa e Inex.'!R135)</f>
        <v/>
      </c>
      <c r="AU131" s="88" t="str">
        <f>IF('PCA Licitação, Dispensa e Inex.'!S135="","",'PCA Licitação, Dispensa e Inex.'!S135)</f>
        <v/>
      </c>
      <c r="AV131" s="88" t="str">
        <f>IFERROR(VLOOKUP(AI131,'Acompanhamento (DMP)'!$B$17:$L$400,10,FALSE),"")</f>
        <v/>
      </c>
      <c r="AW131" t="str">
        <f>IFERROR(IF(VLOOKUP(AI131,'Acompanhamento (DMP)'!$B$17:$V$400,11,FALSE)="","",VLOOKUP(AI131,'Acompanhamento (DMP)'!$B$17:$V$400,11,FALSE)),"")</f>
        <v/>
      </c>
      <c r="AX131" s="88" t="str">
        <f>IFERROR(VLOOKUP(AI131,'Acompanhamento (DMP)'!$B$17:$V$400,12,FALSE),"")</f>
        <v/>
      </c>
      <c r="AY131" s="88" t="str">
        <f>IFERROR(IF(VLOOKUP(AI131,'Acompanhamento (DMP)'!$B$17:$V$400,13,FALSE)="","",VLOOKUP(AI131,'Acompanhamento (DMP)'!$B$17:$V$400,13,FALSE)),"")</f>
        <v/>
      </c>
      <c r="AZ131" t="str">
        <f>IFERROR(IF(VLOOKUP(AI131,'Acompanhamento (DMP)'!$B$17:$V$400,14,FALSE)="","",VLOOKUP(AI131,'Acompanhamento (DMP)'!$B$17:$V$400,14,FALSE)),"")</f>
        <v/>
      </c>
      <c r="BA131" t="str">
        <f>IFERROR(IF(VLOOKUP(AI131,'Acompanhamento (DMP)'!$B$17:$V$400,15,FALSE)="","",VLOOKUP(AI131,'Acompanhamento (DMP)'!$B$17:$V$400,15,FALSE)),"")</f>
        <v/>
      </c>
      <c r="BB131" s="88" t="str">
        <f>IFERROR(IF(VLOOKUP(AI131,'Acompanhamento (DMP)'!$B$17:$V$400,16,FALSE)="","",VLOOKUP(AI131,'Acompanhamento (DMP)'!$B$17:$V$400,16,FALSE)),"")</f>
        <v/>
      </c>
      <c r="BC131" s="88" t="str">
        <f>IFERROR(IF(VLOOKUP(AI131,'Acompanhamento (DMP)'!$B$17:$V$400,17,FALSE)="","",VLOOKUP(AI131,'Acompanhamento (DMP)'!$B$17:$V$400,17,FALSE)),"")</f>
        <v/>
      </c>
      <c r="BD131" s="88" t="str">
        <f>IFERROR(IF(VLOOKUP(AI131,'Acompanhamento (DMP)'!$B$17:$V$400,18,FALSE)="","",VLOOKUP(AI131,'Acompanhamento (DMP)'!$B$17:$V$400,18,FALSE)),"")</f>
        <v/>
      </c>
      <c r="BE131" s="88" t="str">
        <f>IFERROR(IF(VLOOKUP(AI131,'Acompanhamento (DMP)'!$B$17:$V$400,19,FALSE)="","",VLOOKUP(AI131,'Acompanhamento (DMP)'!$B$17:$V$400,19,FALSE)),"")</f>
        <v/>
      </c>
      <c r="BF131" s="88" t="str">
        <f>IFERROR(IF(VLOOKUP(AI131,'Acompanhamento (DMP)'!$B$17:$V$400,20,FALSE)="","",VLOOKUP(AI131,'Acompanhamento (DMP)'!$B$17:$V$400,20,FALSE)),"")</f>
        <v/>
      </c>
      <c r="BG131" s="88" t="str">
        <f>IFERROR(IF(VLOOKUP(AI131,'Acompanhamento (DMP)'!$B$17:$V$400,21,FALSE)="","",VLOOKUP(AI131,'Acompanhamento (DMP)'!$B$17:$V$400,21,FALSE)),"")</f>
        <v/>
      </c>
      <c r="BH131" s="239" t="str">
        <f t="shared" ref="BH131:BH194" si="2">IF(BF131="","",BF131-BE131)</f>
        <v/>
      </c>
    </row>
    <row r="132" spans="6:60" ht="15.75" customHeight="1" x14ac:dyDescent="0.25">
      <c r="G132" s="2" t="s">
        <v>471</v>
      </c>
      <c r="AD132" s="252">
        <v>119</v>
      </c>
      <c r="AI132" t="str">
        <f>IF('PCA Licitação, Dispensa e Inex.'!B136="","",'PCA Licitação, Dispensa e Inex.'!B136)</f>
        <v/>
      </c>
      <c r="AJ132" t="str">
        <f>IF('PCA Licitação, Dispensa e Inex.'!C136="","",'PCA Licitação, Dispensa e Inex.'!C136)</f>
        <v/>
      </c>
      <c r="AK132" t="str">
        <f>IF('PCA Licitação, Dispensa e Inex.'!D136="","",'PCA Licitação, Dispensa e Inex.'!D136)</f>
        <v/>
      </c>
      <c r="AL132" t="str">
        <f>IF('PCA Licitação, Dispensa e Inex.'!H136="","",'PCA Licitação, Dispensa e Inex.'!H136)</f>
        <v/>
      </c>
      <c r="AM132" t="str">
        <f>IF('PCA Licitação, Dispensa e Inex.'!K136="","",'PCA Licitação, Dispensa e Inex.'!K136)</f>
        <v/>
      </c>
      <c r="AN132" t="str">
        <f>IF('PCA Licitação, Dispensa e Inex.'!L136="","",'PCA Licitação, Dispensa e Inex.'!L136)</f>
        <v/>
      </c>
      <c r="AO132" t="str">
        <f>IF('PCA Licitação, Dispensa e Inex.'!M136="","",'PCA Licitação, Dispensa e Inex.'!M136)</f>
        <v/>
      </c>
      <c r="AP132" t="str">
        <f>IF('PCA Licitação, Dispensa e Inex.'!N136="","",'PCA Licitação, Dispensa e Inex.'!N136)</f>
        <v/>
      </c>
      <c r="AQ132" s="88" t="str">
        <f>IF('PCA Licitação, Dispensa e Inex.'!O136="","",'PCA Licitação, Dispensa e Inex.'!O136)</f>
        <v/>
      </c>
      <c r="AR132" s="88" t="str">
        <f>IF('PCA Licitação, Dispensa e Inex.'!P136="","",'PCA Licitação, Dispensa e Inex.'!P136)</f>
        <v/>
      </c>
      <c r="AS132" s="88" t="str">
        <f>IF('PCA Licitação, Dispensa e Inex.'!Q136="","",'PCA Licitação, Dispensa e Inex.'!Q136)</f>
        <v/>
      </c>
      <c r="AT132" s="88" t="str">
        <f>IF('PCA Licitação, Dispensa e Inex.'!R136="","",'PCA Licitação, Dispensa e Inex.'!R136)</f>
        <v/>
      </c>
      <c r="AU132" s="88" t="str">
        <f>IF('PCA Licitação, Dispensa e Inex.'!S136="","",'PCA Licitação, Dispensa e Inex.'!S136)</f>
        <v/>
      </c>
      <c r="AV132" s="88" t="str">
        <f>IFERROR(VLOOKUP(AI132,'Acompanhamento (DMP)'!$B$17:$L$400,10,FALSE),"")</f>
        <v/>
      </c>
      <c r="AW132" t="str">
        <f>IFERROR(IF(VLOOKUP(AI132,'Acompanhamento (DMP)'!$B$17:$V$400,11,FALSE)="","",VLOOKUP(AI132,'Acompanhamento (DMP)'!$B$17:$V$400,11,FALSE)),"")</f>
        <v/>
      </c>
      <c r="AX132" s="88" t="str">
        <f>IFERROR(VLOOKUP(AI132,'Acompanhamento (DMP)'!$B$17:$V$400,12,FALSE),"")</f>
        <v/>
      </c>
      <c r="AY132" s="88" t="str">
        <f>IFERROR(IF(VLOOKUP(AI132,'Acompanhamento (DMP)'!$B$17:$V$400,13,FALSE)="","",VLOOKUP(AI132,'Acompanhamento (DMP)'!$B$17:$V$400,13,FALSE)),"")</f>
        <v/>
      </c>
      <c r="AZ132" t="str">
        <f>IFERROR(IF(VLOOKUP(AI132,'Acompanhamento (DMP)'!$B$17:$V$400,14,FALSE)="","",VLOOKUP(AI132,'Acompanhamento (DMP)'!$B$17:$V$400,14,FALSE)),"")</f>
        <v/>
      </c>
      <c r="BA132" t="str">
        <f>IFERROR(IF(VLOOKUP(AI132,'Acompanhamento (DMP)'!$B$17:$V$400,15,FALSE)="","",VLOOKUP(AI132,'Acompanhamento (DMP)'!$B$17:$V$400,15,FALSE)),"")</f>
        <v/>
      </c>
      <c r="BB132" s="88" t="str">
        <f>IFERROR(IF(VLOOKUP(AI132,'Acompanhamento (DMP)'!$B$17:$V$400,16,FALSE)="","",VLOOKUP(AI132,'Acompanhamento (DMP)'!$B$17:$V$400,16,FALSE)),"")</f>
        <v/>
      </c>
      <c r="BC132" s="88" t="str">
        <f>IFERROR(IF(VLOOKUP(AI132,'Acompanhamento (DMP)'!$B$17:$V$400,17,FALSE)="","",VLOOKUP(AI132,'Acompanhamento (DMP)'!$B$17:$V$400,17,FALSE)),"")</f>
        <v/>
      </c>
      <c r="BD132" s="88" t="str">
        <f>IFERROR(IF(VLOOKUP(AI132,'Acompanhamento (DMP)'!$B$17:$V$400,18,FALSE)="","",VLOOKUP(AI132,'Acompanhamento (DMP)'!$B$17:$V$400,18,FALSE)),"")</f>
        <v/>
      </c>
      <c r="BE132" s="88" t="str">
        <f>IFERROR(IF(VLOOKUP(AI132,'Acompanhamento (DMP)'!$B$17:$V$400,19,FALSE)="","",VLOOKUP(AI132,'Acompanhamento (DMP)'!$B$17:$V$400,19,FALSE)),"")</f>
        <v/>
      </c>
      <c r="BF132" s="88" t="str">
        <f>IFERROR(IF(VLOOKUP(AI132,'Acompanhamento (DMP)'!$B$17:$V$400,20,FALSE)="","",VLOOKUP(AI132,'Acompanhamento (DMP)'!$B$17:$V$400,20,FALSE)),"")</f>
        <v/>
      </c>
      <c r="BG132" s="88" t="str">
        <f>IFERROR(IF(VLOOKUP(AI132,'Acompanhamento (DMP)'!$B$17:$V$400,21,FALSE)="","",VLOOKUP(AI132,'Acompanhamento (DMP)'!$B$17:$V$400,21,FALSE)),"")</f>
        <v/>
      </c>
      <c r="BH132" s="239" t="str">
        <f t="shared" si="2"/>
        <v/>
      </c>
    </row>
    <row r="133" spans="6:60" ht="15.75" customHeight="1" x14ac:dyDescent="0.25">
      <c r="G133" s="2" t="s">
        <v>1814</v>
      </c>
      <c r="AD133" s="250">
        <v>120</v>
      </c>
      <c r="AI133" t="str">
        <f>IF('PCA Licitação, Dispensa e Inex.'!B137="","",'PCA Licitação, Dispensa e Inex.'!B137)</f>
        <v/>
      </c>
      <c r="AJ133" t="str">
        <f>IF('PCA Licitação, Dispensa e Inex.'!C137="","",'PCA Licitação, Dispensa e Inex.'!C137)</f>
        <v/>
      </c>
      <c r="AK133" t="str">
        <f>IF('PCA Licitação, Dispensa e Inex.'!D137="","",'PCA Licitação, Dispensa e Inex.'!D137)</f>
        <v/>
      </c>
      <c r="AL133" t="str">
        <f>IF('PCA Licitação, Dispensa e Inex.'!H137="","",'PCA Licitação, Dispensa e Inex.'!H137)</f>
        <v/>
      </c>
      <c r="AM133" t="str">
        <f>IF('PCA Licitação, Dispensa e Inex.'!K137="","",'PCA Licitação, Dispensa e Inex.'!K137)</f>
        <v/>
      </c>
      <c r="AN133" t="str">
        <f>IF('PCA Licitação, Dispensa e Inex.'!L137="","",'PCA Licitação, Dispensa e Inex.'!L137)</f>
        <v/>
      </c>
      <c r="AO133" t="str">
        <f>IF('PCA Licitação, Dispensa e Inex.'!M137="","",'PCA Licitação, Dispensa e Inex.'!M137)</f>
        <v/>
      </c>
      <c r="AP133" t="str">
        <f>IF('PCA Licitação, Dispensa e Inex.'!N137="","",'PCA Licitação, Dispensa e Inex.'!N137)</f>
        <v/>
      </c>
      <c r="AQ133" s="88" t="str">
        <f>IF('PCA Licitação, Dispensa e Inex.'!O137="","",'PCA Licitação, Dispensa e Inex.'!O137)</f>
        <v/>
      </c>
      <c r="AR133" s="88" t="str">
        <f>IF('PCA Licitação, Dispensa e Inex.'!P137="","",'PCA Licitação, Dispensa e Inex.'!P137)</f>
        <v/>
      </c>
      <c r="AS133" s="88" t="str">
        <f>IF('PCA Licitação, Dispensa e Inex.'!Q137="","",'PCA Licitação, Dispensa e Inex.'!Q137)</f>
        <v/>
      </c>
      <c r="AT133" s="88" t="str">
        <f>IF('PCA Licitação, Dispensa e Inex.'!R137="","",'PCA Licitação, Dispensa e Inex.'!R137)</f>
        <v/>
      </c>
      <c r="AU133" s="88" t="str">
        <f>IF('PCA Licitação, Dispensa e Inex.'!S137="","",'PCA Licitação, Dispensa e Inex.'!S137)</f>
        <v/>
      </c>
      <c r="AV133" s="88" t="str">
        <f>IFERROR(VLOOKUP(AI133,'Acompanhamento (DMP)'!$B$17:$L$400,10,FALSE),"")</f>
        <v/>
      </c>
      <c r="AW133" t="str">
        <f>IFERROR(IF(VLOOKUP(AI133,'Acompanhamento (DMP)'!$B$17:$V$400,11,FALSE)="","",VLOOKUP(AI133,'Acompanhamento (DMP)'!$B$17:$V$400,11,FALSE)),"")</f>
        <v/>
      </c>
      <c r="AX133" s="88" t="str">
        <f>IFERROR(VLOOKUP(AI133,'Acompanhamento (DMP)'!$B$17:$V$400,12,FALSE),"")</f>
        <v/>
      </c>
      <c r="AY133" s="88" t="str">
        <f>IFERROR(IF(VLOOKUP(AI133,'Acompanhamento (DMP)'!$B$17:$V$400,13,FALSE)="","",VLOOKUP(AI133,'Acompanhamento (DMP)'!$B$17:$V$400,13,FALSE)),"")</f>
        <v/>
      </c>
      <c r="AZ133" t="str">
        <f>IFERROR(IF(VLOOKUP(AI133,'Acompanhamento (DMP)'!$B$17:$V$400,14,FALSE)="","",VLOOKUP(AI133,'Acompanhamento (DMP)'!$B$17:$V$400,14,FALSE)),"")</f>
        <v/>
      </c>
      <c r="BA133" t="str">
        <f>IFERROR(IF(VLOOKUP(AI133,'Acompanhamento (DMP)'!$B$17:$V$400,15,FALSE)="","",VLOOKUP(AI133,'Acompanhamento (DMP)'!$B$17:$V$400,15,FALSE)),"")</f>
        <v/>
      </c>
      <c r="BB133" s="88" t="str">
        <f>IFERROR(IF(VLOOKUP(AI133,'Acompanhamento (DMP)'!$B$17:$V$400,16,FALSE)="","",VLOOKUP(AI133,'Acompanhamento (DMP)'!$B$17:$V$400,16,FALSE)),"")</f>
        <v/>
      </c>
      <c r="BC133" s="88" t="str">
        <f>IFERROR(IF(VLOOKUP(AI133,'Acompanhamento (DMP)'!$B$17:$V$400,17,FALSE)="","",VLOOKUP(AI133,'Acompanhamento (DMP)'!$B$17:$V$400,17,FALSE)),"")</f>
        <v/>
      </c>
      <c r="BD133" s="88" t="str">
        <f>IFERROR(IF(VLOOKUP(AI133,'Acompanhamento (DMP)'!$B$17:$V$400,18,FALSE)="","",VLOOKUP(AI133,'Acompanhamento (DMP)'!$B$17:$V$400,18,FALSE)),"")</f>
        <v/>
      </c>
      <c r="BE133" s="88" t="str">
        <f>IFERROR(IF(VLOOKUP(AI133,'Acompanhamento (DMP)'!$B$17:$V$400,19,FALSE)="","",VLOOKUP(AI133,'Acompanhamento (DMP)'!$B$17:$V$400,19,FALSE)),"")</f>
        <v/>
      </c>
      <c r="BF133" s="88" t="str">
        <f>IFERROR(IF(VLOOKUP(AI133,'Acompanhamento (DMP)'!$B$17:$V$400,20,FALSE)="","",VLOOKUP(AI133,'Acompanhamento (DMP)'!$B$17:$V$400,20,FALSE)),"")</f>
        <v/>
      </c>
      <c r="BG133" s="88" t="str">
        <f>IFERROR(IF(VLOOKUP(AI133,'Acompanhamento (DMP)'!$B$17:$V$400,21,FALSE)="","",VLOOKUP(AI133,'Acompanhamento (DMP)'!$B$17:$V$400,21,FALSE)),"")</f>
        <v/>
      </c>
      <c r="BH133" s="239" t="str">
        <f t="shared" si="2"/>
        <v/>
      </c>
    </row>
    <row r="134" spans="6:60" ht="15.75" customHeight="1" x14ac:dyDescent="0.25">
      <c r="G134" s="2" t="s">
        <v>1824</v>
      </c>
      <c r="AD134" s="249">
        <v>121</v>
      </c>
      <c r="AI134" t="str">
        <f>IF('PCA Licitação, Dispensa e Inex.'!B138="","",'PCA Licitação, Dispensa e Inex.'!B138)</f>
        <v/>
      </c>
      <c r="AJ134" t="str">
        <f>IF('PCA Licitação, Dispensa e Inex.'!C138="","",'PCA Licitação, Dispensa e Inex.'!C138)</f>
        <v/>
      </c>
      <c r="AK134" t="str">
        <f>IF('PCA Licitação, Dispensa e Inex.'!D138="","",'PCA Licitação, Dispensa e Inex.'!D138)</f>
        <v/>
      </c>
      <c r="AL134" t="str">
        <f>IF('PCA Licitação, Dispensa e Inex.'!H138="","",'PCA Licitação, Dispensa e Inex.'!H138)</f>
        <v/>
      </c>
      <c r="AM134" t="str">
        <f>IF('PCA Licitação, Dispensa e Inex.'!K138="","",'PCA Licitação, Dispensa e Inex.'!K138)</f>
        <v/>
      </c>
      <c r="AN134" t="str">
        <f>IF('PCA Licitação, Dispensa e Inex.'!L138="","",'PCA Licitação, Dispensa e Inex.'!L138)</f>
        <v/>
      </c>
      <c r="AO134" t="str">
        <f>IF('PCA Licitação, Dispensa e Inex.'!M138="","",'PCA Licitação, Dispensa e Inex.'!M138)</f>
        <v/>
      </c>
      <c r="AP134" t="str">
        <f>IF('PCA Licitação, Dispensa e Inex.'!N138="","",'PCA Licitação, Dispensa e Inex.'!N138)</f>
        <v/>
      </c>
      <c r="AQ134" s="88" t="str">
        <f>IF('PCA Licitação, Dispensa e Inex.'!O138="","",'PCA Licitação, Dispensa e Inex.'!O138)</f>
        <v/>
      </c>
      <c r="AR134" s="88" t="str">
        <f>IF('PCA Licitação, Dispensa e Inex.'!P138="","",'PCA Licitação, Dispensa e Inex.'!P138)</f>
        <v/>
      </c>
      <c r="AS134" s="88" t="str">
        <f>IF('PCA Licitação, Dispensa e Inex.'!Q138="","",'PCA Licitação, Dispensa e Inex.'!Q138)</f>
        <v/>
      </c>
      <c r="AT134" s="88" t="str">
        <f>IF('PCA Licitação, Dispensa e Inex.'!R138="","",'PCA Licitação, Dispensa e Inex.'!R138)</f>
        <v/>
      </c>
      <c r="AU134" s="88" t="str">
        <f>IF('PCA Licitação, Dispensa e Inex.'!S138="","",'PCA Licitação, Dispensa e Inex.'!S138)</f>
        <v/>
      </c>
      <c r="AV134" s="88" t="str">
        <f>IFERROR(VLOOKUP(AI134,'Acompanhamento (DMP)'!$B$17:$L$400,10,FALSE),"")</f>
        <v/>
      </c>
      <c r="AW134" t="str">
        <f>IFERROR(IF(VLOOKUP(AI134,'Acompanhamento (DMP)'!$B$17:$V$400,11,FALSE)="","",VLOOKUP(AI134,'Acompanhamento (DMP)'!$B$17:$V$400,11,FALSE)),"")</f>
        <v/>
      </c>
      <c r="AX134" s="88" t="str">
        <f>IFERROR(VLOOKUP(AI134,'Acompanhamento (DMP)'!$B$17:$V$400,12,FALSE),"")</f>
        <v/>
      </c>
      <c r="AY134" s="88" t="str">
        <f>IFERROR(IF(VLOOKUP(AI134,'Acompanhamento (DMP)'!$B$17:$V$400,13,FALSE)="","",VLOOKUP(AI134,'Acompanhamento (DMP)'!$B$17:$V$400,13,FALSE)),"")</f>
        <v/>
      </c>
      <c r="AZ134" t="str">
        <f>IFERROR(IF(VLOOKUP(AI134,'Acompanhamento (DMP)'!$B$17:$V$400,14,FALSE)="","",VLOOKUP(AI134,'Acompanhamento (DMP)'!$B$17:$V$400,14,FALSE)),"")</f>
        <v/>
      </c>
      <c r="BA134" t="str">
        <f>IFERROR(IF(VLOOKUP(AI134,'Acompanhamento (DMP)'!$B$17:$V$400,15,FALSE)="","",VLOOKUP(AI134,'Acompanhamento (DMP)'!$B$17:$V$400,15,FALSE)),"")</f>
        <v/>
      </c>
      <c r="BB134" s="88" t="str">
        <f>IFERROR(IF(VLOOKUP(AI134,'Acompanhamento (DMP)'!$B$17:$V$400,16,FALSE)="","",VLOOKUP(AI134,'Acompanhamento (DMP)'!$B$17:$V$400,16,FALSE)),"")</f>
        <v/>
      </c>
      <c r="BC134" s="88" t="str">
        <f>IFERROR(IF(VLOOKUP(AI134,'Acompanhamento (DMP)'!$B$17:$V$400,17,FALSE)="","",VLOOKUP(AI134,'Acompanhamento (DMP)'!$B$17:$V$400,17,FALSE)),"")</f>
        <v/>
      </c>
      <c r="BD134" s="88" t="str">
        <f>IFERROR(IF(VLOOKUP(AI134,'Acompanhamento (DMP)'!$B$17:$V$400,18,FALSE)="","",VLOOKUP(AI134,'Acompanhamento (DMP)'!$B$17:$V$400,18,FALSE)),"")</f>
        <v/>
      </c>
      <c r="BE134" s="88" t="str">
        <f>IFERROR(IF(VLOOKUP(AI134,'Acompanhamento (DMP)'!$B$17:$V$400,19,FALSE)="","",VLOOKUP(AI134,'Acompanhamento (DMP)'!$B$17:$V$400,19,FALSE)),"")</f>
        <v/>
      </c>
      <c r="BF134" s="88" t="str">
        <f>IFERROR(IF(VLOOKUP(AI134,'Acompanhamento (DMP)'!$B$17:$V$400,20,FALSE)="","",VLOOKUP(AI134,'Acompanhamento (DMP)'!$B$17:$V$400,20,FALSE)),"")</f>
        <v/>
      </c>
      <c r="BG134" s="88" t="str">
        <f>IFERROR(IF(VLOOKUP(AI134,'Acompanhamento (DMP)'!$B$17:$V$400,21,FALSE)="","",VLOOKUP(AI134,'Acompanhamento (DMP)'!$B$17:$V$400,21,FALSE)),"")</f>
        <v/>
      </c>
      <c r="BH134" s="239" t="str">
        <f t="shared" si="2"/>
        <v/>
      </c>
    </row>
    <row r="135" spans="6:60" ht="15.75" customHeight="1" x14ac:dyDescent="0.25">
      <c r="G135" s="2" t="s">
        <v>1831</v>
      </c>
      <c r="AD135" s="250">
        <v>122</v>
      </c>
      <c r="AI135" t="str">
        <f>IF('PCA Licitação, Dispensa e Inex.'!B139="","",'PCA Licitação, Dispensa e Inex.'!B139)</f>
        <v/>
      </c>
      <c r="AJ135" t="str">
        <f>IF('PCA Licitação, Dispensa e Inex.'!C139="","",'PCA Licitação, Dispensa e Inex.'!C139)</f>
        <v/>
      </c>
      <c r="AK135" t="str">
        <f>IF('PCA Licitação, Dispensa e Inex.'!D139="","",'PCA Licitação, Dispensa e Inex.'!D139)</f>
        <v/>
      </c>
      <c r="AL135" t="str">
        <f>IF('PCA Licitação, Dispensa e Inex.'!H139="","",'PCA Licitação, Dispensa e Inex.'!H139)</f>
        <v/>
      </c>
      <c r="AM135" t="str">
        <f>IF('PCA Licitação, Dispensa e Inex.'!K139="","",'PCA Licitação, Dispensa e Inex.'!K139)</f>
        <v/>
      </c>
      <c r="AN135" t="str">
        <f>IF('PCA Licitação, Dispensa e Inex.'!L139="","",'PCA Licitação, Dispensa e Inex.'!L139)</f>
        <v/>
      </c>
      <c r="AO135" t="str">
        <f>IF('PCA Licitação, Dispensa e Inex.'!M139="","",'PCA Licitação, Dispensa e Inex.'!M139)</f>
        <v/>
      </c>
      <c r="AP135" t="str">
        <f>IF('PCA Licitação, Dispensa e Inex.'!N139="","",'PCA Licitação, Dispensa e Inex.'!N139)</f>
        <v/>
      </c>
      <c r="AQ135" s="88" t="str">
        <f>IF('PCA Licitação, Dispensa e Inex.'!O139="","",'PCA Licitação, Dispensa e Inex.'!O139)</f>
        <v/>
      </c>
      <c r="AR135" s="88" t="str">
        <f>IF('PCA Licitação, Dispensa e Inex.'!P139="","",'PCA Licitação, Dispensa e Inex.'!P139)</f>
        <v/>
      </c>
      <c r="AS135" s="88" t="str">
        <f>IF('PCA Licitação, Dispensa e Inex.'!Q139="","",'PCA Licitação, Dispensa e Inex.'!Q139)</f>
        <v/>
      </c>
      <c r="AT135" s="88" t="str">
        <f>IF('PCA Licitação, Dispensa e Inex.'!R139="","",'PCA Licitação, Dispensa e Inex.'!R139)</f>
        <v/>
      </c>
      <c r="AU135" s="88" t="str">
        <f>IF('PCA Licitação, Dispensa e Inex.'!S139="","",'PCA Licitação, Dispensa e Inex.'!S139)</f>
        <v/>
      </c>
      <c r="AV135" s="88" t="str">
        <f>IFERROR(VLOOKUP(AI135,'Acompanhamento (DMP)'!$B$17:$L$400,10,FALSE),"")</f>
        <v/>
      </c>
      <c r="AW135" t="str">
        <f>IFERROR(IF(VLOOKUP(AI135,'Acompanhamento (DMP)'!$B$17:$V$400,11,FALSE)="","",VLOOKUP(AI135,'Acompanhamento (DMP)'!$B$17:$V$400,11,FALSE)),"")</f>
        <v/>
      </c>
      <c r="AX135" s="88" t="str">
        <f>IFERROR(VLOOKUP(AI135,'Acompanhamento (DMP)'!$B$17:$V$400,12,FALSE),"")</f>
        <v/>
      </c>
      <c r="AY135" s="88" t="str">
        <f>IFERROR(IF(VLOOKUP(AI135,'Acompanhamento (DMP)'!$B$17:$V$400,13,FALSE)="","",VLOOKUP(AI135,'Acompanhamento (DMP)'!$B$17:$V$400,13,FALSE)),"")</f>
        <v/>
      </c>
      <c r="AZ135" t="str">
        <f>IFERROR(IF(VLOOKUP(AI135,'Acompanhamento (DMP)'!$B$17:$V$400,14,FALSE)="","",VLOOKUP(AI135,'Acompanhamento (DMP)'!$B$17:$V$400,14,FALSE)),"")</f>
        <v/>
      </c>
      <c r="BA135" t="str">
        <f>IFERROR(IF(VLOOKUP(AI135,'Acompanhamento (DMP)'!$B$17:$V$400,15,FALSE)="","",VLOOKUP(AI135,'Acompanhamento (DMP)'!$B$17:$V$400,15,FALSE)),"")</f>
        <v/>
      </c>
      <c r="BB135" s="88" t="str">
        <f>IFERROR(IF(VLOOKUP(AI135,'Acompanhamento (DMP)'!$B$17:$V$400,16,FALSE)="","",VLOOKUP(AI135,'Acompanhamento (DMP)'!$B$17:$V$400,16,FALSE)),"")</f>
        <v/>
      </c>
      <c r="BC135" s="88" t="str">
        <f>IFERROR(IF(VLOOKUP(AI135,'Acompanhamento (DMP)'!$B$17:$V$400,17,FALSE)="","",VLOOKUP(AI135,'Acompanhamento (DMP)'!$B$17:$V$400,17,FALSE)),"")</f>
        <v/>
      </c>
      <c r="BD135" s="88" t="str">
        <f>IFERROR(IF(VLOOKUP(AI135,'Acompanhamento (DMP)'!$B$17:$V$400,18,FALSE)="","",VLOOKUP(AI135,'Acompanhamento (DMP)'!$B$17:$V$400,18,FALSE)),"")</f>
        <v/>
      </c>
      <c r="BE135" s="88" t="str">
        <f>IFERROR(IF(VLOOKUP(AI135,'Acompanhamento (DMP)'!$B$17:$V$400,19,FALSE)="","",VLOOKUP(AI135,'Acompanhamento (DMP)'!$B$17:$V$400,19,FALSE)),"")</f>
        <v/>
      </c>
      <c r="BF135" s="88" t="str">
        <f>IFERROR(IF(VLOOKUP(AI135,'Acompanhamento (DMP)'!$B$17:$V$400,20,FALSE)="","",VLOOKUP(AI135,'Acompanhamento (DMP)'!$B$17:$V$400,20,FALSE)),"")</f>
        <v/>
      </c>
      <c r="BG135" s="88" t="str">
        <f>IFERROR(IF(VLOOKUP(AI135,'Acompanhamento (DMP)'!$B$17:$V$400,21,FALSE)="","",VLOOKUP(AI135,'Acompanhamento (DMP)'!$B$17:$V$400,21,FALSE)),"")</f>
        <v/>
      </c>
      <c r="BH135" s="239" t="str">
        <f t="shared" si="2"/>
        <v/>
      </c>
    </row>
    <row r="136" spans="6:60" ht="15.75" customHeight="1" x14ac:dyDescent="0.25">
      <c r="G136" s="2" t="s">
        <v>1837</v>
      </c>
      <c r="AD136" s="252">
        <v>123</v>
      </c>
      <c r="AI136" t="str">
        <f>IF('PCA Licitação, Dispensa e Inex.'!B140="","",'PCA Licitação, Dispensa e Inex.'!B140)</f>
        <v/>
      </c>
      <c r="AJ136" t="str">
        <f>IF('PCA Licitação, Dispensa e Inex.'!C140="","",'PCA Licitação, Dispensa e Inex.'!C140)</f>
        <v/>
      </c>
      <c r="AK136" t="str">
        <f>IF('PCA Licitação, Dispensa e Inex.'!D140="","",'PCA Licitação, Dispensa e Inex.'!D140)</f>
        <v/>
      </c>
      <c r="AL136" t="str">
        <f>IF('PCA Licitação, Dispensa e Inex.'!H140="","",'PCA Licitação, Dispensa e Inex.'!H140)</f>
        <v/>
      </c>
      <c r="AM136" t="str">
        <f>IF('PCA Licitação, Dispensa e Inex.'!K140="","",'PCA Licitação, Dispensa e Inex.'!K140)</f>
        <v/>
      </c>
      <c r="AN136" t="str">
        <f>IF('PCA Licitação, Dispensa e Inex.'!L140="","",'PCA Licitação, Dispensa e Inex.'!L140)</f>
        <v/>
      </c>
      <c r="AO136" t="str">
        <f>IF('PCA Licitação, Dispensa e Inex.'!M140="","",'PCA Licitação, Dispensa e Inex.'!M140)</f>
        <v/>
      </c>
      <c r="AP136" t="str">
        <f>IF('PCA Licitação, Dispensa e Inex.'!N140="","",'PCA Licitação, Dispensa e Inex.'!N140)</f>
        <v/>
      </c>
      <c r="AQ136" s="88" t="str">
        <f>IF('PCA Licitação, Dispensa e Inex.'!O140="","",'PCA Licitação, Dispensa e Inex.'!O140)</f>
        <v/>
      </c>
      <c r="AR136" s="88" t="str">
        <f>IF('PCA Licitação, Dispensa e Inex.'!P140="","",'PCA Licitação, Dispensa e Inex.'!P140)</f>
        <v/>
      </c>
      <c r="AS136" s="88" t="str">
        <f>IF('PCA Licitação, Dispensa e Inex.'!Q140="","",'PCA Licitação, Dispensa e Inex.'!Q140)</f>
        <v/>
      </c>
      <c r="AT136" s="88" t="str">
        <f>IF('PCA Licitação, Dispensa e Inex.'!R140="","",'PCA Licitação, Dispensa e Inex.'!R140)</f>
        <v/>
      </c>
      <c r="AU136" s="88" t="str">
        <f>IF('PCA Licitação, Dispensa e Inex.'!S140="","",'PCA Licitação, Dispensa e Inex.'!S140)</f>
        <v/>
      </c>
      <c r="AV136" s="88" t="str">
        <f>IFERROR(VLOOKUP(AI136,'Acompanhamento (DMP)'!$B$17:$L$400,10,FALSE),"")</f>
        <v/>
      </c>
      <c r="AW136" t="str">
        <f>IFERROR(IF(VLOOKUP(AI136,'Acompanhamento (DMP)'!$B$17:$V$400,11,FALSE)="","",VLOOKUP(AI136,'Acompanhamento (DMP)'!$B$17:$V$400,11,FALSE)),"")</f>
        <v/>
      </c>
      <c r="AX136" s="88" t="str">
        <f>IFERROR(VLOOKUP(AI136,'Acompanhamento (DMP)'!$B$17:$V$400,12,FALSE),"")</f>
        <v/>
      </c>
      <c r="AY136" s="88" t="str">
        <f>IFERROR(IF(VLOOKUP(AI136,'Acompanhamento (DMP)'!$B$17:$V$400,13,FALSE)="","",VLOOKUP(AI136,'Acompanhamento (DMP)'!$B$17:$V$400,13,FALSE)),"")</f>
        <v/>
      </c>
      <c r="AZ136" t="str">
        <f>IFERROR(IF(VLOOKUP(AI136,'Acompanhamento (DMP)'!$B$17:$V$400,14,FALSE)="","",VLOOKUP(AI136,'Acompanhamento (DMP)'!$B$17:$V$400,14,FALSE)),"")</f>
        <v/>
      </c>
      <c r="BA136" t="str">
        <f>IFERROR(IF(VLOOKUP(AI136,'Acompanhamento (DMP)'!$B$17:$V$400,15,FALSE)="","",VLOOKUP(AI136,'Acompanhamento (DMP)'!$B$17:$V$400,15,FALSE)),"")</f>
        <v/>
      </c>
      <c r="BB136" s="88" t="str">
        <f>IFERROR(IF(VLOOKUP(AI136,'Acompanhamento (DMP)'!$B$17:$V$400,16,FALSE)="","",VLOOKUP(AI136,'Acompanhamento (DMP)'!$B$17:$V$400,16,FALSE)),"")</f>
        <v/>
      </c>
      <c r="BC136" s="88" t="str">
        <f>IFERROR(IF(VLOOKUP(AI136,'Acompanhamento (DMP)'!$B$17:$V$400,17,FALSE)="","",VLOOKUP(AI136,'Acompanhamento (DMP)'!$B$17:$V$400,17,FALSE)),"")</f>
        <v/>
      </c>
      <c r="BD136" s="88" t="str">
        <f>IFERROR(IF(VLOOKUP(AI136,'Acompanhamento (DMP)'!$B$17:$V$400,18,FALSE)="","",VLOOKUP(AI136,'Acompanhamento (DMP)'!$B$17:$V$400,18,FALSE)),"")</f>
        <v/>
      </c>
      <c r="BE136" s="88" t="str">
        <f>IFERROR(IF(VLOOKUP(AI136,'Acompanhamento (DMP)'!$B$17:$V$400,19,FALSE)="","",VLOOKUP(AI136,'Acompanhamento (DMP)'!$B$17:$V$400,19,FALSE)),"")</f>
        <v/>
      </c>
      <c r="BF136" s="88" t="str">
        <f>IFERROR(IF(VLOOKUP(AI136,'Acompanhamento (DMP)'!$B$17:$V$400,20,FALSE)="","",VLOOKUP(AI136,'Acompanhamento (DMP)'!$B$17:$V$400,20,FALSE)),"")</f>
        <v/>
      </c>
      <c r="BG136" s="88" t="str">
        <f>IFERROR(IF(VLOOKUP(AI136,'Acompanhamento (DMP)'!$B$17:$V$400,21,FALSE)="","",VLOOKUP(AI136,'Acompanhamento (DMP)'!$B$17:$V$400,21,FALSE)),"")</f>
        <v/>
      </c>
      <c r="BH136" s="239" t="str">
        <f t="shared" si="2"/>
        <v/>
      </c>
    </row>
    <row r="137" spans="6:60" ht="15.75" customHeight="1" x14ac:dyDescent="0.25">
      <c r="G137" s="2" t="s">
        <v>1842</v>
      </c>
      <c r="AD137" s="251">
        <v>124</v>
      </c>
      <c r="AI137" t="str">
        <f>IF('PCA Licitação, Dispensa e Inex.'!B141="","",'PCA Licitação, Dispensa e Inex.'!B141)</f>
        <v/>
      </c>
      <c r="AJ137" t="str">
        <f>IF('PCA Licitação, Dispensa e Inex.'!C141="","",'PCA Licitação, Dispensa e Inex.'!C141)</f>
        <v/>
      </c>
      <c r="AK137" t="str">
        <f>IF('PCA Licitação, Dispensa e Inex.'!D141="","",'PCA Licitação, Dispensa e Inex.'!D141)</f>
        <v/>
      </c>
      <c r="AL137" t="str">
        <f>IF('PCA Licitação, Dispensa e Inex.'!H141="","",'PCA Licitação, Dispensa e Inex.'!H141)</f>
        <v/>
      </c>
      <c r="AM137" t="str">
        <f>IF('PCA Licitação, Dispensa e Inex.'!K141="","",'PCA Licitação, Dispensa e Inex.'!K141)</f>
        <v/>
      </c>
      <c r="AN137" t="str">
        <f>IF('PCA Licitação, Dispensa e Inex.'!L141="","",'PCA Licitação, Dispensa e Inex.'!L141)</f>
        <v/>
      </c>
      <c r="AO137" t="str">
        <f>IF('PCA Licitação, Dispensa e Inex.'!M141="","",'PCA Licitação, Dispensa e Inex.'!M141)</f>
        <v/>
      </c>
      <c r="AP137" t="str">
        <f>IF('PCA Licitação, Dispensa e Inex.'!N141="","",'PCA Licitação, Dispensa e Inex.'!N141)</f>
        <v/>
      </c>
      <c r="AQ137" s="88" t="str">
        <f>IF('PCA Licitação, Dispensa e Inex.'!O141="","",'PCA Licitação, Dispensa e Inex.'!O141)</f>
        <v/>
      </c>
      <c r="AR137" s="88" t="str">
        <f>IF('PCA Licitação, Dispensa e Inex.'!P141="","",'PCA Licitação, Dispensa e Inex.'!P141)</f>
        <v/>
      </c>
      <c r="AS137" s="88" t="str">
        <f>IF('PCA Licitação, Dispensa e Inex.'!Q141="","",'PCA Licitação, Dispensa e Inex.'!Q141)</f>
        <v/>
      </c>
      <c r="AT137" s="88" t="str">
        <f>IF('PCA Licitação, Dispensa e Inex.'!R141="","",'PCA Licitação, Dispensa e Inex.'!R141)</f>
        <v/>
      </c>
      <c r="AU137" s="88" t="str">
        <f>IF('PCA Licitação, Dispensa e Inex.'!S141="","",'PCA Licitação, Dispensa e Inex.'!S141)</f>
        <v/>
      </c>
      <c r="AV137" s="88" t="str">
        <f>IFERROR(VLOOKUP(AI137,'Acompanhamento (DMP)'!$B$17:$L$400,10,FALSE),"")</f>
        <v/>
      </c>
      <c r="AW137" t="str">
        <f>IFERROR(IF(VLOOKUP(AI137,'Acompanhamento (DMP)'!$B$17:$V$400,11,FALSE)="","",VLOOKUP(AI137,'Acompanhamento (DMP)'!$B$17:$V$400,11,FALSE)),"")</f>
        <v/>
      </c>
      <c r="AX137" s="88" t="str">
        <f>IFERROR(VLOOKUP(AI137,'Acompanhamento (DMP)'!$B$17:$V$400,12,FALSE),"")</f>
        <v/>
      </c>
      <c r="AY137" s="88" t="str">
        <f>IFERROR(IF(VLOOKUP(AI137,'Acompanhamento (DMP)'!$B$17:$V$400,13,FALSE)="","",VLOOKUP(AI137,'Acompanhamento (DMP)'!$B$17:$V$400,13,FALSE)),"")</f>
        <v/>
      </c>
      <c r="AZ137" t="str">
        <f>IFERROR(IF(VLOOKUP(AI137,'Acompanhamento (DMP)'!$B$17:$V$400,14,FALSE)="","",VLOOKUP(AI137,'Acompanhamento (DMP)'!$B$17:$V$400,14,FALSE)),"")</f>
        <v/>
      </c>
      <c r="BA137" t="str">
        <f>IFERROR(IF(VLOOKUP(AI137,'Acompanhamento (DMP)'!$B$17:$V$400,15,FALSE)="","",VLOOKUP(AI137,'Acompanhamento (DMP)'!$B$17:$V$400,15,FALSE)),"")</f>
        <v/>
      </c>
      <c r="BB137" s="88" t="str">
        <f>IFERROR(IF(VLOOKUP(AI137,'Acompanhamento (DMP)'!$B$17:$V$400,16,FALSE)="","",VLOOKUP(AI137,'Acompanhamento (DMP)'!$B$17:$V$400,16,FALSE)),"")</f>
        <v/>
      </c>
      <c r="BC137" s="88" t="str">
        <f>IFERROR(IF(VLOOKUP(AI137,'Acompanhamento (DMP)'!$B$17:$V$400,17,FALSE)="","",VLOOKUP(AI137,'Acompanhamento (DMP)'!$B$17:$V$400,17,FALSE)),"")</f>
        <v/>
      </c>
      <c r="BD137" s="88" t="str">
        <f>IFERROR(IF(VLOOKUP(AI137,'Acompanhamento (DMP)'!$B$17:$V$400,18,FALSE)="","",VLOOKUP(AI137,'Acompanhamento (DMP)'!$B$17:$V$400,18,FALSE)),"")</f>
        <v/>
      </c>
      <c r="BE137" s="88" t="str">
        <f>IFERROR(IF(VLOOKUP(AI137,'Acompanhamento (DMP)'!$B$17:$V$400,19,FALSE)="","",VLOOKUP(AI137,'Acompanhamento (DMP)'!$B$17:$V$400,19,FALSE)),"")</f>
        <v/>
      </c>
      <c r="BF137" s="88" t="str">
        <f>IFERROR(IF(VLOOKUP(AI137,'Acompanhamento (DMP)'!$B$17:$V$400,20,FALSE)="","",VLOOKUP(AI137,'Acompanhamento (DMP)'!$B$17:$V$400,20,FALSE)),"")</f>
        <v/>
      </c>
      <c r="BG137" s="88" t="str">
        <f>IFERROR(IF(VLOOKUP(AI137,'Acompanhamento (DMP)'!$B$17:$V$400,21,FALSE)="","",VLOOKUP(AI137,'Acompanhamento (DMP)'!$B$17:$V$400,21,FALSE)),"")</f>
        <v/>
      </c>
      <c r="BH137" s="239" t="str">
        <f t="shared" si="2"/>
        <v/>
      </c>
    </row>
    <row r="138" spans="6:60" ht="15.75" customHeight="1" x14ac:dyDescent="0.25">
      <c r="G138" s="2" t="s">
        <v>1848</v>
      </c>
      <c r="AD138" s="252">
        <v>125</v>
      </c>
      <c r="AI138" t="str">
        <f>IF('PCA Licitação, Dispensa e Inex.'!B142="","",'PCA Licitação, Dispensa e Inex.'!B142)</f>
        <v/>
      </c>
      <c r="AJ138" t="str">
        <f>IF('PCA Licitação, Dispensa e Inex.'!C142="","",'PCA Licitação, Dispensa e Inex.'!C142)</f>
        <v/>
      </c>
      <c r="AK138" t="str">
        <f>IF('PCA Licitação, Dispensa e Inex.'!D142="","",'PCA Licitação, Dispensa e Inex.'!D142)</f>
        <v/>
      </c>
      <c r="AL138" t="str">
        <f>IF('PCA Licitação, Dispensa e Inex.'!H142="","",'PCA Licitação, Dispensa e Inex.'!H142)</f>
        <v/>
      </c>
      <c r="AM138" t="str">
        <f>IF('PCA Licitação, Dispensa e Inex.'!K142="","",'PCA Licitação, Dispensa e Inex.'!K142)</f>
        <v/>
      </c>
      <c r="AN138" t="str">
        <f>IF('PCA Licitação, Dispensa e Inex.'!L142="","",'PCA Licitação, Dispensa e Inex.'!L142)</f>
        <v/>
      </c>
      <c r="AO138" t="str">
        <f>IF('PCA Licitação, Dispensa e Inex.'!M142="","",'PCA Licitação, Dispensa e Inex.'!M142)</f>
        <v/>
      </c>
      <c r="AP138" t="str">
        <f>IF('PCA Licitação, Dispensa e Inex.'!N142="","",'PCA Licitação, Dispensa e Inex.'!N142)</f>
        <v/>
      </c>
      <c r="AQ138" s="88" t="str">
        <f>IF('PCA Licitação, Dispensa e Inex.'!O142="","",'PCA Licitação, Dispensa e Inex.'!O142)</f>
        <v/>
      </c>
      <c r="AR138" s="88" t="str">
        <f>IF('PCA Licitação, Dispensa e Inex.'!P142="","",'PCA Licitação, Dispensa e Inex.'!P142)</f>
        <v/>
      </c>
      <c r="AS138" s="88" t="str">
        <f>IF('PCA Licitação, Dispensa e Inex.'!Q142="","",'PCA Licitação, Dispensa e Inex.'!Q142)</f>
        <v/>
      </c>
      <c r="AT138" s="88" t="str">
        <f>IF('PCA Licitação, Dispensa e Inex.'!R142="","",'PCA Licitação, Dispensa e Inex.'!R142)</f>
        <v/>
      </c>
      <c r="AU138" s="88" t="str">
        <f>IF('PCA Licitação, Dispensa e Inex.'!S142="","",'PCA Licitação, Dispensa e Inex.'!S142)</f>
        <v/>
      </c>
      <c r="AV138" s="88" t="str">
        <f>IFERROR(VLOOKUP(AI138,'Acompanhamento (DMP)'!$B$17:$L$400,10,FALSE),"")</f>
        <v/>
      </c>
      <c r="AW138" t="str">
        <f>IFERROR(IF(VLOOKUP(AI138,'Acompanhamento (DMP)'!$B$17:$V$400,11,FALSE)="","",VLOOKUP(AI138,'Acompanhamento (DMP)'!$B$17:$V$400,11,FALSE)),"")</f>
        <v/>
      </c>
      <c r="AX138" s="88" t="str">
        <f>IFERROR(VLOOKUP(AI138,'Acompanhamento (DMP)'!$B$17:$V$400,12,FALSE),"")</f>
        <v/>
      </c>
      <c r="AY138" s="88" t="str">
        <f>IFERROR(IF(VLOOKUP(AI138,'Acompanhamento (DMP)'!$B$17:$V$400,13,FALSE)="","",VLOOKUP(AI138,'Acompanhamento (DMP)'!$B$17:$V$400,13,FALSE)),"")</f>
        <v/>
      </c>
      <c r="AZ138" t="str">
        <f>IFERROR(IF(VLOOKUP(AI138,'Acompanhamento (DMP)'!$B$17:$V$400,14,FALSE)="","",VLOOKUP(AI138,'Acompanhamento (DMP)'!$B$17:$V$400,14,FALSE)),"")</f>
        <v/>
      </c>
      <c r="BA138" t="str">
        <f>IFERROR(IF(VLOOKUP(AI138,'Acompanhamento (DMP)'!$B$17:$V$400,15,FALSE)="","",VLOOKUP(AI138,'Acompanhamento (DMP)'!$B$17:$V$400,15,FALSE)),"")</f>
        <v/>
      </c>
      <c r="BB138" s="88" t="str">
        <f>IFERROR(IF(VLOOKUP(AI138,'Acompanhamento (DMP)'!$B$17:$V$400,16,FALSE)="","",VLOOKUP(AI138,'Acompanhamento (DMP)'!$B$17:$V$400,16,FALSE)),"")</f>
        <v/>
      </c>
      <c r="BC138" s="88" t="str">
        <f>IFERROR(IF(VLOOKUP(AI138,'Acompanhamento (DMP)'!$B$17:$V$400,17,FALSE)="","",VLOOKUP(AI138,'Acompanhamento (DMP)'!$B$17:$V$400,17,FALSE)),"")</f>
        <v/>
      </c>
      <c r="BD138" s="88" t="str">
        <f>IFERROR(IF(VLOOKUP(AI138,'Acompanhamento (DMP)'!$B$17:$V$400,18,FALSE)="","",VLOOKUP(AI138,'Acompanhamento (DMP)'!$B$17:$V$400,18,FALSE)),"")</f>
        <v/>
      </c>
      <c r="BE138" s="88" t="str">
        <f>IFERROR(IF(VLOOKUP(AI138,'Acompanhamento (DMP)'!$B$17:$V$400,19,FALSE)="","",VLOOKUP(AI138,'Acompanhamento (DMP)'!$B$17:$V$400,19,FALSE)),"")</f>
        <v/>
      </c>
      <c r="BF138" s="88" t="str">
        <f>IFERROR(IF(VLOOKUP(AI138,'Acompanhamento (DMP)'!$B$17:$V$400,20,FALSE)="","",VLOOKUP(AI138,'Acompanhamento (DMP)'!$B$17:$V$400,20,FALSE)),"")</f>
        <v/>
      </c>
      <c r="BG138" s="88" t="str">
        <f>IFERROR(IF(VLOOKUP(AI138,'Acompanhamento (DMP)'!$B$17:$V$400,21,FALSE)="","",VLOOKUP(AI138,'Acompanhamento (DMP)'!$B$17:$V$400,21,FALSE)),"")</f>
        <v/>
      </c>
      <c r="BH138" s="239" t="str">
        <f t="shared" si="2"/>
        <v/>
      </c>
    </row>
    <row r="139" spans="6:60" ht="15.75" customHeight="1" x14ac:dyDescent="0.25">
      <c r="G139" s="2" t="s">
        <v>1854</v>
      </c>
      <c r="AD139" s="250">
        <v>126</v>
      </c>
      <c r="AI139" t="str">
        <f>IF('PCA Licitação, Dispensa e Inex.'!B143="","",'PCA Licitação, Dispensa e Inex.'!B143)</f>
        <v/>
      </c>
      <c r="AJ139" t="str">
        <f>IF('PCA Licitação, Dispensa e Inex.'!C143="","",'PCA Licitação, Dispensa e Inex.'!C143)</f>
        <v/>
      </c>
      <c r="AK139" t="str">
        <f>IF('PCA Licitação, Dispensa e Inex.'!D143="","",'PCA Licitação, Dispensa e Inex.'!D143)</f>
        <v/>
      </c>
      <c r="AL139" t="str">
        <f>IF('PCA Licitação, Dispensa e Inex.'!H143="","",'PCA Licitação, Dispensa e Inex.'!H143)</f>
        <v/>
      </c>
      <c r="AM139" t="str">
        <f>IF('PCA Licitação, Dispensa e Inex.'!K143="","",'PCA Licitação, Dispensa e Inex.'!K143)</f>
        <v/>
      </c>
      <c r="AN139" t="str">
        <f>IF('PCA Licitação, Dispensa e Inex.'!L143="","",'PCA Licitação, Dispensa e Inex.'!L143)</f>
        <v/>
      </c>
      <c r="AO139" t="str">
        <f>IF('PCA Licitação, Dispensa e Inex.'!M143="","",'PCA Licitação, Dispensa e Inex.'!M143)</f>
        <v/>
      </c>
      <c r="AP139" t="str">
        <f>IF('PCA Licitação, Dispensa e Inex.'!N143="","",'PCA Licitação, Dispensa e Inex.'!N143)</f>
        <v/>
      </c>
      <c r="AQ139" s="88" t="str">
        <f>IF('PCA Licitação, Dispensa e Inex.'!O143="","",'PCA Licitação, Dispensa e Inex.'!O143)</f>
        <v/>
      </c>
      <c r="AR139" s="88" t="str">
        <f>IF('PCA Licitação, Dispensa e Inex.'!P143="","",'PCA Licitação, Dispensa e Inex.'!P143)</f>
        <v/>
      </c>
      <c r="AS139" s="88" t="str">
        <f>IF('PCA Licitação, Dispensa e Inex.'!Q143="","",'PCA Licitação, Dispensa e Inex.'!Q143)</f>
        <v/>
      </c>
      <c r="AT139" s="88" t="str">
        <f>IF('PCA Licitação, Dispensa e Inex.'!R143="","",'PCA Licitação, Dispensa e Inex.'!R143)</f>
        <v/>
      </c>
      <c r="AU139" s="88" t="str">
        <f>IF('PCA Licitação, Dispensa e Inex.'!S143="","",'PCA Licitação, Dispensa e Inex.'!S143)</f>
        <v/>
      </c>
      <c r="AV139" s="88" t="str">
        <f>IFERROR(VLOOKUP(AI139,'Acompanhamento (DMP)'!$B$17:$L$400,10,FALSE),"")</f>
        <v/>
      </c>
      <c r="AW139" t="str">
        <f>IFERROR(IF(VLOOKUP(AI139,'Acompanhamento (DMP)'!$B$17:$V$400,11,FALSE)="","",VLOOKUP(AI139,'Acompanhamento (DMP)'!$B$17:$V$400,11,FALSE)),"")</f>
        <v/>
      </c>
      <c r="AX139" s="88" t="str">
        <f>IFERROR(VLOOKUP(AI139,'Acompanhamento (DMP)'!$B$17:$V$400,12,FALSE),"")</f>
        <v/>
      </c>
      <c r="AY139" s="88" t="str">
        <f>IFERROR(IF(VLOOKUP(AI139,'Acompanhamento (DMP)'!$B$17:$V$400,13,FALSE)="","",VLOOKUP(AI139,'Acompanhamento (DMP)'!$B$17:$V$400,13,FALSE)),"")</f>
        <v/>
      </c>
      <c r="AZ139" t="str">
        <f>IFERROR(IF(VLOOKUP(AI139,'Acompanhamento (DMP)'!$B$17:$V$400,14,FALSE)="","",VLOOKUP(AI139,'Acompanhamento (DMP)'!$B$17:$V$400,14,FALSE)),"")</f>
        <v/>
      </c>
      <c r="BA139" t="str">
        <f>IFERROR(IF(VLOOKUP(AI139,'Acompanhamento (DMP)'!$B$17:$V$400,15,FALSE)="","",VLOOKUP(AI139,'Acompanhamento (DMP)'!$B$17:$V$400,15,FALSE)),"")</f>
        <v/>
      </c>
      <c r="BB139" s="88" t="str">
        <f>IFERROR(IF(VLOOKUP(AI139,'Acompanhamento (DMP)'!$B$17:$V$400,16,FALSE)="","",VLOOKUP(AI139,'Acompanhamento (DMP)'!$B$17:$V$400,16,FALSE)),"")</f>
        <v/>
      </c>
      <c r="BC139" s="88" t="str">
        <f>IFERROR(IF(VLOOKUP(AI139,'Acompanhamento (DMP)'!$B$17:$V$400,17,FALSE)="","",VLOOKUP(AI139,'Acompanhamento (DMP)'!$B$17:$V$400,17,FALSE)),"")</f>
        <v/>
      </c>
      <c r="BD139" s="88" t="str">
        <f>IFERROR(IF(VLOOKUP(AI139,'Acompanhamento (DMP)'!$B$17:$V$400,18,FALSE)="","",VLOOKUP(AI139,'Acompanhamento (DMP)'!$B$17:$V$400,18,FALSE)),"")</f>
        <v/>
      </c>
      <c r="BE139" s="88" t="str">
        <f>IFERROR(IF(VLOOKUP(AI139,'Acompanhamento (DMP)'!$B$17:$V$400,19,FALSE)="","",VLOOKUP(AI139,'Acompanhamento (DMP)'!$B$17:$V$400,19,FALSE)),"")</f>
        <v/>
      </c>
      <c r="BF139" s="88" t="str">
        <f>IFERROR(IF(VLOOKUP(AI139,'Acompanhamento (DMP)'!$B$17:$V$400,20,FALSE)="","",VLOOKUP(AI139,'Acompanhamento (DMP)'!$B$17:$V$400,20,FALSE)),"")</f>
        <v/>
      </c>
      <c r="BG139" s="88" t="str">
        <f>IFERROR(IF(VLOOKUP(AI139,'Acompanhamento (DMP)'!$B$17:$V$400,21,FALSE)="","",VLOOKUP(AI139,'Acompanhamento (DMP)'!$B$17:$V$400,21,FALSE)),"")</f>
        <v/>
      </c>
      <c r="BH139" s="239" t="str">
        <f t="shared" si="2"/>
        <v/>
      </c>
    </row>
    <row r="140" spans="6:60" ht="15.75" customHeight="1" x14ac:dyDescent="0.25">
      <c r="G140" s="2" t="s">
        <v>2003</v>
      </c>
      <c r="AD140" s="249">
        <v>127</v>
      </c>
      <c r="AI140" t="str">
        <f>IF('PCA Licitação, Dispensa e Inex.'!B144="","",'PCA Licitação, Dispensa e Inex.'!B144)</f>
        <v/>
      </c>
      <c r="AJ140" t="str">
        <f>IF('PCA Licitação, Dispensa e Inex.'!C144="","",'PCA Licitação, Dispensa e Inex.'!C144)</f>
        <v/>
      </c>
      <c r="AK140" t="str">
        <f>IF('PCA Licitação, Dispensa e Inex.'!D144="","",'PCA Licitação, Dispensa e Inex.'!D144)</f>
        <v/>
      </c>
      <c r="AL140" t="str">
        <f>IF('PCA Licitação, Dispensa e Inex.'!H144="","",'PCA Licitação, Dispensa e Inex.'!H144)</f>
        <v/>
      </c>
      <c r="AM140" t="str">
        <f>IF('PCA Licitação, Dispensa e Inex.'!K144="","",'PCA Licitação, Dispensa e Inex.'!K144)</f>
        <v/>
      </c>
      <c r="AN140" t="str">
        <f>IF('PCA Licitação, Dispensa e Inex.'!L144="","",'PCA Licitação, Dispensa e Inex.'!L144)</f>
        <v/>
      </c>
      <c r="AO140" t="str">
        <f>IF('PCA Licitação, Dispensa e Inex.'!M144="","",'PCA Licitação, Dispensa e Inex.'!M144)</f>
        <v/>
      </c>
      <c r="AP140" t="str">
        <f>IF('PCA Licitação, Dispensa e Inex.'!N144="","",'PCA Licitação, Dispensa e Inex.'!N144)</f>
        <v/>
      </c>
      <c r="AQ140" s="88" t="str">
        <f>IF('PCA Licitação, Dispensa e Inex.'!O144="","",'PCA Licitação, Dispensa e Inex.'!O144)</f>
        <v/>
      </c>
      <c r="AR140" s="88" t="str">
        <f>IF('PCA Licitação, Dispensa e Inex.'!P144="","",'PCA Licitação, Dispensa e Inex.'!P144)</f>
        <v/>
      </c>
      <c r="AS140" s="88" t="str">
        <f>IF('PCA Licitação, Dispensa e Inex.'!Q144="","",'PCA Licitação, Dispensa e Inex.'!Q144)</f>
        <v/>
      </c>
      <c r="AT140" s="88" t="str">
        <f>IF('PCA Licitação, Dispensa e Inex.'!R144="","",'PCA Licitação, Dispensa e Inex.'!R144)</f>
        <v/>
      </c>
      <c r="AU140" s="88" t="str">
        <f>IF('PCA Licitação, Dispensa e Inex.'!S144="","",'PCA Licitação, Dispensa e Inex.'!S144)</f>
        <v/>
      </c>
      <c r="AV140" s="88" t="str">
        <f>IFERROR(VLOOKUP(AI140,'Acompanhamento (DMP)'!$B$17:$L$400,10,FALSE),"")</f>
        <v/>
      </c>
      <c r="AW140" t="str">
        <f>IFERROR(IF(VLOOKUP(AI140,'Acompanhamento (DMP)'!$B$17:$V$400,11,FALSE)="","",VLOOKUP(AI140,'Acompanhamento (DMP)'!$B$17:$V$400,11,FALSE)),"")</f>
        <v/>
      </c>
      <c r="AX140" s="88" t="str">
        <f>IFERROR(VLOOKUP(AI140,'Acompanhamento (DMP)'!$B$17:$V$400,12,FALSE),"")</f>
        <v/>
      </c>
      <c r="AY140" s="88" t="str">
        <f>IFERROR(IF(VLOOKUP(AI140,'Acompanhamento (DMP)'!$B$17:$V$400,13,FALSE)="","",VLOOKUP(AI140,'Acompanhamento (DMP)'!$B$17:$V$400,13,FALSE)),"")</f>
        <v/>
      </c>
      <c r="AZ140" t="str">
        <f>IFERROR(IF(VLOOKUP(AI140,'Acompanhamento (DMP)'!$B$17:$V$400,14,FALSE)="","",VLOOKUP(AI140,'Acompanhamento (DMP)'!$B$17:$V$400,14,FALSE)),"")</f>
        <v/>
      </c>
      <c r="BA140" t="str">
        <f>IFERROR(IF(VLOOKUP(AI140,'Acompanhamento (DMP)'!$B$17:$V$400,15,FALSE)="","",VLOOKUP(AI140,'Acompanhamento (DMP)'!$B$17:$V$400,15,FALSE)),"")</f>
        <v/>
      </c>
      <c r="BB140" s="88" t="str">
        <f>IFERROR(IF(VLOOKUP(AI140,'Acompanhamento (DMP)'!$B$17:$V$400,16,FALSE)="","",VLOOKUP(AI140,'Acompanhamento (DMP)'!$B$17:$V$400,16,FALSE)),"")</f>
        <v/>
      </c>
      <c r="BC140" s="88" t="str">
        <f>IFERROR(IF(VLOOKUP(AI140,'Acompanhamento (DMP)'!$B$17:$V$400,17,FALSE)="","",VLOOKUP(AI140,'Acompanhamento (DMP)'!$B$17:$V$400,17,FALSE)),"")</f>
        <v/>
      </c>
      <c r="BD140" s="88" t="str">
        <f>IFERROR(IF(VLOOKUP(AI140,'Acompanhamento (DMP)'!$B$17:$V$400,18,FALSE)="","",VLOOKUP(AI140,'Acompanhamento (DMP)'!$B$17:$V$400,18,FALSE)),"")</f>
        <v/>
      </c>
      <c r="BE140" s="88" t="str">
        <f>IFERROR(IF(VLOOKUP(AI140,'Acompanhamento (DMP)'!$B$17:$V$400,19,FALSE)="","",VLOOKUP(AI140,'Acompanhamento (DMP)'!$B$17:$V$400,19,FALSE)),"")</f>
        <v/>
      </c>
      <c r="BF140" s="88" t="str">
        <f>IFERROR(IF(VLOOKUP(AI140,'Acompanhamento (DMP)'!$B$17:$V$400,20,FALSE)="","",VLOOKUP(AI140,'Acompanhamento (DMP)'!$B$17:$V$400,20,FALSE)),"")</f>
        <v/>
      </c>
      <c r="BG140" s="88" t="str">
        <f>IFERROR(IF(VLOOKUP(AI140,'Acompanhamento (DMP)'!$B$17:$V$400,21,FALSE)="","",VLOOKUP(AI140,'Acompanhamento (DMP)'!$B$17:$V$400,21,FALSE)),"")</f>
        <v/>
      </c>
      <c r="BH140" s="239" t="str">
        <f t="shared" si="2"/>
        <v/>
      </c>
    </row>
    <row r="141" spans="6:60" ht="15.75" customHeight="1" x14ac:dyDescent="0.25">
      <c r="G141" s="2" t="s">
        <v>1374</v>
      </c>
      <c r="AD141" s="250">
        <v>128</v>
      </c>
      <c r="AI141" t="str">
        <f>IF('PCA Licitação, Dispensa e Inex.'!B145="","",'PCA Licitação, Dispensa e Inex.'!B145)</f>
        <v/>
      </c>
      <c r="AJ141" t="str">
        <f>IF('PCA Licitação, Dispensa e Inex.'!C145="","",'PCA Licitação, Dispensa e Inex.'!C145)</f>
        <v/>
      </c>
      <c r="AK141" t="str">
        <f>IF('PCA Licitação, Dispensa e Inex.'!D145="","",'PCA Licitação, Dispensa e Inex.'!D145)</f>
        <v/>
      </c>
      <c r="AL141" t="str">
        <f>IF('PCA Licitação, Dispensa e Inex.'!H145="","",'PCA Licitação, Dispensa e Inex.'!H145)</f>
        <v/>
      </c>
      <c r="AM141" t="str">
        <f>IF('PCA Licitação, Dispensa e Inex.'!K145="","",'PCA Licitação, Dispensa e Inex.'!K145)</f>
        <v/>
      </c>
      <c r="AN141" t="str">
        <f>IF('PCA Licitação, Dispensa e Inex.'!L145="","",'PCA Licitação, Dispensa e Inex.'!L145)</f>
        <v/>
      </c>
      <c r="AO141" t="str">
        <f>IF('PCA Licitação, Dispensa e Inex.'!M145="","",'PCA Licitação, Dispensa e Inex.'!M145)</f>
        <v/>
      </c>
      <c r="AP141" t="str">
        <f>IF('PCA Licitação, Dispensa e Inex.'!N145="","",'PCA Licitação, Dispensa e Inex.'!N145)</f>
        <v/>
      </c>
      <c r="AQ141" s="88" t="str">
        <f>IF('PCA Licitação, Dispensa e Inex.'!O145="","",'PCA Licitação, Dispensa e Inex.'!O145)</f>
        <v/>
      </c>
      <c r="AR141" s="88" t="str">
        <f>IF('PCA Licitação, Dispensa e Inex.'!P145="","",'PCA Licitação, Dispensa e Inex.'!P145)</f>
        <v/>
      </c>
      <c r="AS141" s="88" t="str">
        <f>IF('PCA Licitação, Dispensa e Inex.'!Q145="","",'PCA Licitação, Dispensa e Inex.'!Q145)</f>
        <v/>
      </c>
      <c r="AT141" s="88" t="str">
        <f>IF('PCA Licitação, Dispensa e Inex.'!R145="","",'PCA Licitação, Dispensa e Inex.'!R145)</f>
        <v/>
      </c>
      <c r="AU141" s="88" t="str">
        <f>IF('PCA Licitação, Dispensa e Inex.'!S145="","",'PCA Licitação, Dispensa e Inex.'!S145)</f>
        <v/>
      </c>
      <c r="AV141" s="88" t="str">
        <f>IFERROR(VLOOKUP(AI141,'Acompanhamento (DMP)'!$B$17:$L$400,10,FALSE),"")</f>
        <v/>
      </c>
      <c r="AW141" t="str">
        <f>IFERROR(IF(VLOOKUP(AI141,'Acompanhamento (DMP)'!$B$17:$V$400,11,FALSE)="","",VLOOKUP(AI141,'Acompanhamento (DMP)'!$B$17:$V$400,11,FALSE)),"")</f>
        <v/>
      </c>
      <c r="AX141" s="88" t="str">
        <f>IFERROR(VLOOKUP(AI141,'Acompanhamento (DMP)'!$B$17:$V$400,12,FALSE),"")</f>
        <v/>
      </c>
      <c r="AY141" s="88" t="str">
        <f>IFERROR(IF(VLOOKUP(AI141,'Acompanhamento (DMP)'!$B$17:$V$400,13,FALSE)="","",VLOOKUP(AI141,'Acompanhamento (DMP)'!$B$17:$V$400,13,FALSE)),"")</f>
        <v/>
      </c>
      <c r="AZ141" t="str">
        <f>IFERROR(IF(VLOOKUP(AI141,'Acompanhamento (DMP)'!$B$17:$V$400,14,FALSE)="","",VLOOKUP(AI141,'Acompanhamento (DMP)'!$B$17:$V$400,14,FALSE)),"")</f>
        <v/>
      </c>
      <c r="BA141" t="str">
        <f>IFERROR(IF(VLOOKUP(AI141,'Acompanhamento (DMP)'!$B$17:$V$400,15,FALSE)="","",VLOOKUP(AI141,'Acompanhamento (DMP)'!$B$17:$V$400,15,FALSE)),"")</f>
        <v/>
      </c>
      <c r="BB141" s="88" t="str">
        <f>IFERROR(IF(VLOOKUP(AI141,'Acompanhamento (DMP)'!$B$17:$V$400,16,FALSE)="","",VLOOKUP(AI141,'Acompanhamento (DMP)'!$B$17:$V$400,16,FALSE)),"")</f>
        <v/>
      </c>
      <c r="BC141" s="88" t="str">
        <f>IFERROR(IF(VLOOKUP(AI141,'Acompanhamento (DMP)'!$B$17:$V$400,17,FALSE)="","",VLOOKUP(AI141,'Acompanhamento (DMP)'!$B$17:$V$400,17,FALSE)),"")</f>
        <v/>
      </c>
      <c r="BD141" s="88" t="str">
        <f>IFERROR(IF(VLOOKUP(AI141,'Acompanhamento (DMP)'!$B$17:$V$400,18,FALSE)="","",VLOOKUP(AI141,'Acompanhamento (DMP)'!$B$17:$V$400,18,FALSE)),"")</f>
        <v/>
      </c>
      <c r="BE141" s="88" t="str">
        <f>IFERROR(IF(VLOOKUP(AI141,'Acompanhamento (DMP)'!$B$17:$V$400,19,FALSE)="","",VLOOKUP(AI141,'Acompanhamento (DMP)'!$B$17:$V$400,19,FALSE)),"")</f>
        <v/>
      </c>
      <c r="BF141" s="88" t="str">
        <f>IFERROR(IF(VLOOKUP(AI141,'Acompanhamento (DMP)'!$B$17:$V$400,20,FALSE)="","",VLOOKUP(AI141,'Acompanhamento (DMP)'!$B$17:$V$400,20,FALSE)),"")</f>
        <v/>
      </c>
      <c r="BG141" s="88" t="str">
        <f>IFERROR(IF(VLOOKUP(AI141,'Acompanhamento (DMP)'!$B$17:$V$400,21,FALSE)="","",VLOOKUP(AI141,'Acompanhamento (DMP)'!$B$17:$V$400,21,FALSE)),"")</f>
        <v/>
      </c>
      <c r="BH141" s="239" t="str">
        <f t="shared" si="2"/>
        <v/>
      </c>
    </row>
    <row r="142" spans="6:60" ht="15.75" customHeight="1" x14ac:dyDescent="0.25">
      <c r="G142" s="2" t="s">
        <v>1865</v>
      </c>
      <c r="AD142" s="252">
        <v>129</v>
      </c>
      <c r="AI142" t="str">
        <f>IF('PCA Licitação, Dispensa e Inex.'!B146="","",'PCA Licitação, Dispensa e Inex.'!B146)</f>
        <v/>
      </c>
      <c r="AJ142" t="str">
        <f>IF('PCA Licitação, Dispensa e Inex.'!C146="","",'PCA Licitação, Dispensa e Inex.'!C146)</f>
        <v/>
      </c>
      <c r="AK142" t="str">
        <f>IF('PCA Licitação, Dispensa e Inex.'!D146="","",'PCA Licitação, Dispensa e Inex.'!D146)</f>
        <v/>
      </c>
      <c r="AL142" t="str">
        <f>IF('PCA Licitação, Dispensa e Inex.'!H146="","",'PCA Licitação, Dispensa e Inex.'!H146)</f>
        <v/>
      </c>
      <c r="AM142" t="str">
        <f>IF('PCA Licitação, Dispensa e Inex.'!K146="","",'PCA Licitação, Dispensa e Inex.'!K146)</f>
        <v/>
      </c>
      <c r="AN142" t="str">
        <f>IF('PCA Licitação, Dispensa e Inex.'!L146="","",'PCA Licitação, Dispensa e Inex.'!L146)</f>
        <v/>
      </c>
      <c r="AO142" t="str">
        <f>IF('PCA Licitação, Dispensa e Inex.'!M146="","",'PCA Licitação, Dispensa e Inex.'!M146)</f>
        <v/>
      </c>
      <c r="AP142" t="str">
        <f>IF('PCA Licitação, Dispensa e Inex.'!N146="","",'PCA Licitação, Dispensa e Inex.'!N146)</f>
        <v/>
      </c>
      <c r="AQ142" s="88" t="str">
        <f>IF('PCA Licitação, Dispensa e Inex.'!O146="","",'PCA Licitação, Dispensa e Inex.'!O146)</f>
        <v/>
      </c>
      <c r="AR142" s="88" t="str">
        <f>IF('PCA Licitação, Dispensa e Inex.'!P146="","",'PCA Licitação, Dispensa e Inex.'!P146)</f>
        <v/>
      </c>
      <c r="AS142" s="88" t="str">
        <f>IF('PCA Licitação, Dispensa e Inex.'!Q146="","",'PCA Licitação, Dispensa e Inex.'!Q146)</f>
        <v/>
      </c>
      <c r="AT142" s="88" t="str">
        <f>IF('PCA Licitação, Dispensa e Inex.'!R146="","",'PCA Licitação, Dispensa e Inex.'!R146)</f>
        <v/>
      </c>
      <c r="AU142" s="88" t="str">
        <f>IF('PCA Licitação, Dispensa e Inex.'!S146="","",'PCA Licitação, Dispensa e Inex.'!S146)</f>
        <v/>
      </c>
      <c r="AV142" s="88" t="str">
        <f>IFERROR(VLOOKUP(AI142,'Acompanhamento (DMP)'!$B$17:$L$400,10,FALSE),"")</f>
        <v/>
      </c>
      <c r="AW142" t="str">
        <f>IFERROR(IF(VLOOKUP(AI142,'Acompanhamento (DMP)'!$B$17:$V$400,11,FALSE)="","",VLOOKUP(AI142,'Acompanhamento (DMP)'!$B$17:$V$400,11,FALSE)),"")</f>
        <v/>
      </c>
      <c r="AX142" s="88" t="str">
        <f>IFERROR(VLOOKUP(AI142,'Acompanhamento (DMP)'!$B$17:$V$400,12,FALSE),"")</f>
        <v/>
      </c>
      <c r="AY142" s="88" t="str">
        <f>IFERROR(IF(VLOOKUP(AI142,'Acompanhamento (DMP)'!$B$17:$V$400,13,FALSE)="","",VLOOKUP(AI142,'Acompanhamento (DMP)'!$B$17:$V$400,13,FALSE)),"")</f>
        <v/>
      </c>
      <c r="AZ142" t="str">
        <f>IFERROR(IF(VLOOKUP(AI142,'Acompanhamento (DMP)'!$B$17:$V$400,14,FALSE)="","",VLOOKUP(AI142,'Acompanhamento (DMP)'!$B$17:$V$400,14,FALSE)),"")</f>
        <v/>
      </c>
      <c r="BA142" t="str">
        <f>IFERROR(IF(VLOOKUP(AI142,'Acompanhamento (DMP)'!$B$17:$V$400,15,FALSE)="","",VLOOKUP(AI142,'Acompanhamento (DMP)'!$B$17:$V$400,15,FALSE)),"")</f>
        <v/>
      </c>
      <c r="BB142" s="88" t="str">
        <f>IFERROR(IF(VLOOKUP(AI142,'Acompanhamento (DMP)'!$B$17:$V$400,16,FALSE)="","",VLOOKUP(AI142,'Acompanhamento (DMP)'!$B$17:$V$400,16,FALSE)),"")</f>
        <v/>
      </c>
      <c r="BC142" s="88" t="str">
        <f>IFERROR(IF(VLOOKUP(AI142,'Acompanhamento (DMP)'!$B$17:$V$400,17,FALSE)="","",VLOOKUP(AI142,'Acompanhamento (DMP)'!$B$17:$V$400,17,FALSE)),"")</f>
        <v/>
      </c>
      <c r="BD142" s="88" t="str">
        <f>IFERROR(IF(VLOOKUP(AI142,'Acompanhamento (DMP)'!$B$17:$V$400,18,FALSE)="","",VLOOKUP(AI142,'Acompanhamento (DMP)'!$B$17:$V$400,18,FALSE)),"")</f>
        <v/>
      </c>
      <c r="BE142" s="88" t="str">
        <f>IFERROR(IF(VLOOKUP(AI142,'Acompanhamento (DMP)'!$B$17:$V$400,19,FALSE)="","",VLOOKUP(AI142,'Acompanhamento (DMP)'!$B$17:$V$400,19,FALSE)),"")</f>
        <v/>
      </c>
      <c r="BF142" s="88" t="str">
        <f>IFERROR(IF(VLOOKUP(AI142,'Acompanhamento (DMP)'!$B$17:$V$400,20,FALSE)="","",VLOOKUP(AI142,'Acompanhamento (DMP)'!$B$17:$V$400,20,FALSE)),"")</f>
        <v/>
      </c>
      <c r="BG142" s="88" t="str">
        <f>IFERROR(IF(VLOOKUP(AI142,'Acompanhamento (DMP)'!$B$17:$V$400,21,FALSE)="","",VLOOKUP(AI142,'Acompanhamento (DMP)'!$B$17:$V$400,21,FALSE)),"")</f>
        <v/>
      </c>
      <c r="BH142" s="239" t="str">
        <f t="shared" si="2"/>
        <v/>
      </c>
    </row>
    <row r="143" spans="6:60" ht="15.75" customHeight="1" x14ac:dyDescent="0.25">
      <c r="G143" s="2" t="s">
        <v>1442</v>
      </c>
      <c r="AD143" s="251">
        <v>130</v>
      </c>
      <c r="AI143" t="str">
        <f>IF('PCA Licitação, Dispensa e Inex.'!B147="","",'PCA Licitação, Dispensa e Inex.'!B147)</f>
        <v/>
      </c>
      <c r="AJ143" t="str">
        <f>IF('PCA Licitação, Dispensa e Inex.'!C147="","",'PCA Licitação, Dispensa e Inex.'!C147)</f>
        <v/>
      </c>
      <c r="AK143" t="str">
        <f>IF('PCA Licitação, Dispensa e Inex.'!D147="","",'PCA Licitação, Dispensa e Inex.'!D147)</f>
        <v/>
      </c>
      <c r="AL143" t="str">
        <f>IF('PCA Licitação, Dispensa e Inex.'!H147="","",'PCA Licitação, Dispensa e Inex.'!H147)</f>
        <v/>
      </c>
      <c r="AM143" t="str">
        <f>IF('PCA Licitação, Dispensa e Inex.'!K147="","",'PCA Licitação, Dispensa e Inex.'!K147)</f>
        <v/>
      </c>
      <c r="AN143" t="str">
        <f>IF('PCA Licitação, Dispensa e Inex.'!L147="","",'PCA Licitação, Dispensa e Inex.'!L147)</f>
        <v/>
      </c>
      <c r="AO143" t="str">
        <f>IF('PCA Licitação, Dispensa e Inex.'!M147="","",'PCA Licitação, Dispensa e Inex.'!M147)</f>
        <v/>
      </c>
      <c r="AP143" t="str">
        <f>IF('PCA Licitação, Dispensa e Inex.'!N147="","",'PCA Licitação, Dispensa e Inex.'!N147)</f>
        <v/>
      </c>
      <c r="AQ143" s="88" t="str">
        <f>IF('PCA Licitação, Dispensa e Inex.'!O147="","",'PCA Licitação, Dispensa e Inex.'!O147)</f>
        <v/>
      </c>
      <c r="AR143" s="88" t="str">
        <f>IF('PCA Licitação, Dispensa e Inex.'!P147="","",'PCA Licitação, Dispensa e Inex.'!P147)</f>
        <v/>
      </c>
      <c r="AS143" s="88" t="str">
        <f>IF('PCA Licitação, Dispensa e Inex.'!Q147="","",'PCA Licitação, Dispensa e Inex.'!Q147)</f>
        <v/>
      </c>
      <c r="AT143" s="88" t="str">
        <f>IF('PCA Licitação, Dispensa e Inex.'!R147="","",'PCA Licitação, Dispensa e Inex.'!R147)</f>
        <v/>
      </c>
      <c r="AU143" s="88" t="str">
        <f>IF('PCA Licitação, Dispensa e Inex.'!S147="","",'PCA Licitação, Dispensa e Inex.'!S147)</f>
        <v/>
      </c>
      <c r="AV143" s="88" t="str">
        <f>IFERROR(VLOOKUP(AI143,'Acompanhamento (DMP)'!$B$17:$L$400,10,FALSE),"")</f>
        <v/>
      </c>
      <c r="AW143" t="str">
        <f>IFERROR(IF(VLOOKUP(AI143,'Acompanhamento (DMP)'!$B$17:$V$400,11,FALSE)="","",VLOOKUP(AI143,'Acompanhamento (DMP)'!$B$17:$V$400,11,FALSE)),"")</f>
        <v/>
      </c>
      <c r="AX143" s="88" t="str">
        <f>IFERROR(VLOOKUP(AI143,'Acompanhamento (DMP)'!$B$17:$V$400,12,FALSE),"")</f>
        <v/>
      </c>
      <c r="AY143" s="88" t="str">
        <f>IFERROR(IF(VLOOKUP(AI143,'Acompanhamento (DMP)'!$B$17:$V$400,13,FALSE)="","",VLOOKUP(AI143,'Acompanhamento (DMP)'!$B$17:$V$400,13,FALSE)),"")</f>
        <v/>
      </c>
      <c r="AZ143" t="str">
        <f>IFERROR(IF(VLOOKUP(AI143,'Acompanhamento (DMP)'!$B$17:$V$400,14,FALSE)="","",VLOOKUP(AI143,'Acompanhamento (DMP)'!$B$17:$V$400,14,FALSE)),"")</f>
        <v/>
      </c>
      <c r="BA143" t="str">
        <f>IFERROR(IF(VLOOKUP(AI143,'Acompanhamento (DMP)'!$B$17:$V$400,15,FALSE)="","",VLOOKUP(AI143,'Acompanhamento (DMP)'!$B$17:$V$400,15,FALSE)),"")</f>
        <v/>
      </c>
      <c r="BB143" s="88" t="str">
        <f>IFERROR(IF(VLOOKUP(AI143,'Acompanhamento (DMP)'!$B$17:$V$400,16,FALSE)="","",VLOOKUP(AI143,'Acompanhamento (DMP)'!$B$17:$V$400,16,FALSE)),"")</f>
        <v/>
      </c>
      <c r="BC143" s="88" t="str">
        <f>IFERROR(IF(VLOOKUP(AI143,'Acompanhamento (DMP)'!$B$17:$V$400,17,FALSE)="","",VLOOKUP(AI143,'Acompanhamento (DMP)'!$B$17:$V$400,17,FALSE)),"")</f>
        <v/>
      </c>
      <c r="BD143" s="88" t="str">
        <f>IFERROR(IF(VLOOKUP(AI143,'Acompanhamento (DMP)'!$B$17:$V$400,18,FALSE)="","",VLOOKUP(AI143,'Acompanhamento (DMP)'!$B$17:$V$400,18,FALSE)),"")</f>
        <v/>
      </c>
      <c r="BE143" s="88" t="str">
        <f>IFERROR(IF(VLOOKUP(AI143,'Acompanhamento (DMP)'!$B$17:$V$400,19,FALSE)="","",VLOOKUP(AI143,'Acompanhamento (DMP)'!$B$17:$V$400,19,FALSE)),"")</f>
        <v/>
      </c>
      <c r="BF143" s="88" t="str">
        <f>IFERROR(IF(VLOOKUP(AI143,'Acompanhamento (DMP)'!$B$17:$V$400,20,FALSE)="","",VLOOKUP(AI143,'Acompanhamento (DMP)'!$B$17:$V$400,20,FALSE)),"")</f>
        <v/>
      </c>
      <c r="BG143" s="88" t="str">
        <f>IFERROR(IF(VLOOKUP(AI143,'Acompanhamento (DMP)'!$B$17:$V$400,21,FALSE)="","",VLOOKUP(AI143,'Acompanhamento (DMP)'!$B$17:$V$400,21,FALSE)),"")</f>
        <v/>
      </c>
      <c r="BH143" s="239" t="str">
        <f t="shared" si="2"/>
        <v/>
      </c>
    </row>
    <row r="144" spans="6:60" ht="15.75" customHeight="1" x14ac:dyDescent="0.25">
      <c r="G144" s="2" t="s">
        <v>899</v>
      </c>
      <c r="AD144" s="252">
        <v>131</v>
      </c>
      <c r="AI144" t="str">
        <f>IF('PCA Licitação, Dispensa e Inex.'!B148="","",'PCA Licitação, Dispensa e Inex.'!B148)</f>
        <v/>
      </c>
      <c r="AJ144" t="str">
        <f>IF('PCA Licitação, Dispensa e Inex.'!C148="","",'PCA Licitação, Dispensa e Inex.'!C148)</f>
        <v/>
      </c>
      <c r="AK144" t="str">
        <f>IF('PCA Licitação, Dispensa e Inex.'!D148="","",'PCA Licitação, Dispensa e Inex.'!D148)</f>
        <v/>
      </c>
      <c r="AL144" t="str">
        <f>IF('PCA Licitação, Dispensa e Inex.'!H148="","",'PCA Licitação, Dispensa e Inex.'!H148)</f>
        <v/>
      </c>
      <c r="AM144" t="str">
        <f>IF('PCA Licitação, Dispensa e Inex.'!K148="","",'PCA Licitação, Dispensa e Inex.'!K148)</f>
        <v/>
      </c>
      <c r="AN144" t="str">
        <f>IF('PCA Licitação, Dispensa e Inex.'!L148="","",'PCA Licitação, Dispensa e Inex.'!L148)</f>
        <v/>
      </c>
      <c r="AO144" t="str">
        <f>IF('PCA Licitação, Dispensa e Inex.'!M148="","",'PCA Licitação, Dispensa e Inex.'!M148)</f>
        <v/>
      </c>
      <c r="AP144" t="str">
        <f>IF('PCA Licitação, Dispensa e Inex.'!N148="","",'PCA Licitação, Dispensa e Inex.'!N148)</f>
        <v/>
      </c>
      <c r="AQ144" s="88" t="str">
        <f>IF('PCA Licitação, Dispensa e Inex.'!O148="","",'PCA Licitação, Dispensa e Inex.'!O148)</f>
        <v/>
      </c>
      <c r="AR144" s="88" t="str">
        <f>IF('PCA Licitação, Dispensa e Inex.'!P148="","",'PCA Licitação, Dispensa e Inex.'!P148)</f>
        <v/>
      </c>
      <c r="AS144" s="88" t="str">
        <f>IF('PCA Licitação, Dispensa e Inex.'!Q148="","",'PCA Licitação, Dispensa e Inex.'!Q148)</f>
        <v/>
      </c>
      <c r="AT144" s="88" t="str">
        <f>IF('PCA Licitação, Dispensa e Inex.'!R148="","",'PCA Licitação, Dispensa e Inex.'!R148)</f>
        <v/>
      </c>
      <c r="AU144" s="88" t="str">
        <f>IF('PCA Licitação, Dispensa e Inex.'!S148="","",'PCA Licitação, Dispensa e Inex.'!S148)</f>
        <v/>
      </c>
      <c r="AV144" s="88" t="str">
        <f>IFERROR(VLOOKUP(AI144,'Acompanhamento (DMP)'!$B$17:$L$400,10,FALSE),"")</f>
        <v/>
      </c>
      <c r="AW144" t="str">
        <f>IFERROR(IF(VLOOKUP(AI144,'Acompanhamento (DMP)'!$B$17:$V$400,11,FALSE)="","",VLOOKUP(AI144,'Acompanhamento (DMP)'!$B$17:$V$400,11,FALSE)),"")</f>
        <v/>
      </c>
      <c r="AX144" s="88" t="str">
        <f>IFERROR(VLOOKUP(AI144,'Acompanhamento (DMP)'!$B$17:$V$400,12,FALSE),"")</f>
        <v/>
      </c>
      <c r="AY144" s="88" t="str">
        <f>IFERROR(IF(VLOOKUP(AI144,'Acompanhamento (DMP)'!$B$17:$V$400,13,FALSE)="","",VLOOKUP(AI144,'Acompanhamento (DMP)'!$B$17:$V$400,13,FALSE)),"")</f>
        <v/>
      </c>
      <c r="AZ144" t="str">
        <f>IFERROR(IF(VLOOKUP(AI144,'Acompanhamento (DMP)'!$B$17:$V$400,14,FALSE)="","",VLOOKUP(AI144,'Acompanhamento (DMP)'!$B$17:$V$400,14,FALSE)),"")</f>
        <v/>
      </c>
      <c r="BA144" t="str">
        <f>IFERROR(IF(VLOOKUP(AI144,'Acompanhamento (DMP)'!$B$17:$V$400,15,FALSE)="","",VLOOKUP(AI144,'Acompanhamento (DMP)'!$B$17:$V$400,15,FALSE)),"")</f>
        <v/>
      </c>
      <c r="BB144" s="88" t="str">
        <f>IFERROR(IF(VLOOKUP(AI144,'Acompanhamento (DMP)'!$B$17:$V$400,16,FALSE)="","",VLOOKUP(AI144,'Acompanhamento (DMP)'!$B$17:$V$400,16,FALSE)),"")</f>
        <v/>
      </c>
      <c r="BC144" s="88" t="str">
        <f>IFERROR(IF(VLOOKUP(AI144,'Acompanhamento (DMP)'!$B$17:$V$400,17,FALSE)="","",VLOOKUP(AI144,'Acompanhamento (DMP)'!$B$17:$V$400,17,FALSE)),"")</f>
        <v/>
      </c>
      <c r="BD144" s="88" t="str">
        <f>IFERROR(IF(VLOOKUP(AI144,'Acompanhamento (DMP)'!$B$17:$V$400,18,FALSE)="","",VLOOKUP(AI144,'Acompanhamento (DMP)'!$B$17:$V$400,18,FALSE)),"")</f>
        <v/>
      </c>
      <c r="BE144" s="88" t="str">
        <f>IFERROR(IF(VLOOKUP(AI144,'Acompanhamento (DMP)'!$B$17:$V$400,19,FALSE)="","",VLOOKUP(AI144,'Acompanhamento (DMP)'!$B$17:$V$400,19,FALSE)),"")</f>
        <v/>
      </c>
      <c r="BF144" s="88" t="str">
        <f>IFERROR(IF(VLOOKUP(AI144,'Acompanhamento (DMP)'!$B$17:$V$400,20,FALSE)="","",VLOOKUP(AI144,'Acompanhamento (DMP)'!$B$17:$V$400,20,FALSE)),"")</f>
        <v/>
      </c>
      <c r="BG144" s="88" t="str">
        <f>IFERROR(IF(VLOOKUP(AI144,'Acompanhamento (DMP)'!$B$17:$V$400,21,FALSE)="","",VLOOKUP(AI144,'Acompanhamento (DMP)'!$B$17:$V$400,21,FALSE)),"")</f>
        <v/>
      </c>
      <c r="BH144" s="239" t="str">
        <f t="shared" si="2"/>
        <v/>
      </c>
    </row>
    <row r="145" spans="7:60" ht="15.75" customHeight="1" x14ac:dyDescent="0.25">
      <c r="G145" s="2" t="s">
        <v>1389</v>
      </c>
      <c r="AD145" s="250">
        <v>132</v>
      </c>
      <c r="AI145" t="str">
        <f>IF('PCA Licitação, Dispensa e Inex.'!B149="","",'PCA Licitação, Dispensa e Inex.'!B149)</f>
        <v/>
      </c>
      <c r="AJ145" t="str">
        <f>IF('PCA Licitação, Dispensa e Inex.'!C149="","",'PCA Licitação, Dispensa e Inex.'!C149)</f>
        <v/>
      </c>
      <c r="AK145" t="str">
        <f>IF('PCA Licitação, Dispensa e Inex.'!D149="","",'PCA Licitação, Dispensa e Inex.'!D149)</f>
        <v/>
      </c>
      <c r="AL145" t="str">
        <f>IF('PCA Licitação, Dispensa e Inex.'!H149="","",'PCA Licitação, Dispensa e Inex.'!H149)</f>
        <v/>
      </c>
      <c r="AM145" t="str">
        <f>IF('PCA Licitação, Dispensa e Inex.'!K149="","",'PCA Licitação, Dispensa e Inex.'!K149)</f>
        <v/>
      </c>
      <c r="AN145" t="str">
        <f>IF('PCA Licitação, Dispensa e Inex.'!L149="","",'PCA Licitação, Dispensa e Inex.'!L149)</f>
        <v/>
      </c>
      <c r="AO145" t="str">
        <f>IF('PCA Licitação, Dispensa e Inex.'!M149="","",'PCA Licitação, Dispensa e Inex.'!M149)</f>
        <v/>
      </c>
      <c r="AP145" t="str">
        <f>IF('PCA Licitação, Dispensa e Inex.'!N149="","",'PCA Licitação, Dispensa e Inex.'!N149)</f>
        <v/>
      </c>
      <c r="AQ145" s="88" t="str">
        <f>IF('PCA Licitação, Dispensa e Inex.'!O149="","",'PCA Licitação, Dispensa e Inex.'!O149)</f>
        <v/>
      </c>
      <c r="AR145" s="88" t="str">
        <f>IF('PCA Licitação, Dispensa e Inex.'!P149="","",'PCA Licitação, Dispensa e Inex.'!P149)</f>
        <v/>
      </c>
      <c r="AS145" s="88" t="str">
        <f>IF('PCA Licitação, Dispensa e Inex.'!Q149="","",'PCA Licitação, Dispensa e Inex.'!Q149)</f>
        <v/>
      </c>
      <c r="AT145" s="88" t="str">
        <f>IF('PCA Licitação, Dispensa e Inex.'!R149="","",'PCA Licitação, Dispensa e Inex.'!R149)</f>
        <v/>
      </c>
      <c r="AU145" s="88" t="str">
        <f>IF('PCA Licitação, Dispensa e Inex.'!S149="","",'PCA Licitação, Dispensa e Inex.'!S149)</f>
        <v/>
      </c>
      <c r="AV145" s="88" t="str">
        <f>IFERROR(VLOOKUP(AI145,'Acompanhamento (DMP)'!$B$17:$L$400,10,FALSE),"")</f>
        <v/>
      </c>
      <c r="AW145" t="str">
        <f>IFERROR(IF(VLOOKUP(AI145,'Acompanhamento (DMP)'!$B$17:$V$400,11,FALSE)="","",VLOOKUP(AI145,'Acompanhamento (DMP)'!$B$17:$V$400,11,FALSE)),"")</f>
        <v/>
      </c>
      <c r="AX145" s="88" t="str">
        <f>IFERROR(VLOOKUP(AI145,'Acompanhamento (DMP)'!$B$17:$V$400,12,FALSE),"")</f>
        <v/>
      </c>
      <c r="AY145" s="88" t="str">
        <f>IFERROR(IF(VLOOKUP(AI145,'Acompanhamento (DMP)'!$B$17:$V$400,13,FALSE)="","",VLOOKUP(AI145,'Acompanhamento (DMP)'!$B$17:$V$400,13,FALSE)),"")</f>
        <v/>
      </c>
      <c r="AZ145" t="str">
        <f>IFERROR(IF(VLOOKUP(AI145,'Acompanhamento (DMP)'!$B$17:$V$400,14,FALSE)="","",VLOOKUP(AI145,'Acompanhamento (DMP)'!$B$17:$V$400,14,FALSE)),"")</f>
        <v/>
      </c>
      <c r="BA145" t="str">
        <f>IFERROR(IF(VLOOKUP(AI145,'Acompanhamento (DMP)'!$B$17:$V$400,15,FALSE)="","",VLOOKUP(AI145,'Acompanhamento (DMP)'!$B$17:$V$400,15,FALSE)),"")</f>
        <v/>
      </c>
      <c r="BB145" s="88" t="str">
        <f>IFERROR(IF(VLOOKUP(AI145,'Acompanhamento (DMP)'!$B$17:$V$400,16,FALSE)="","",VLOOKUP(AI145,'Acompanhamento (DMP)'!$B$17:$V$400,16,FALSE)),"")</f>
        <v/>
      </c>
      <c r="BC145" s="88" t="str">
        <f>IFERROR(IF(VLOOKUP(AI145,'Acompanhamento (DMP)'!$B$17:$V$400,17,FALSE)="","",VLOOKUP(AI145,'Acompanhamento (DMP)'!$B$17:$V$400,17,FALSE)),"")</f>
        <v/>
      </c>
      <c r="BD145" s="88" t="str">
        <f>IFERROR(IF(VLOOKUP(AI145,'Acompanhamento (DMP)'!$B$17:$V$400,18,FALSE)="","",VLOOKUP(AI145,'Acompanhamento (DMP)'!$B$17:$V$400,18,FALSE)),"")</f>
        <v/>
      </c>
      <c r="BE145" s="88" t="str">
        <f>IFERROR(IF(VLOOKUP(AI145,'Acompanhamento (DMP)'!$B$17:$V$400,19,FALSE)="","",VLOOKUP(AI145,'Acompanhamento (DMP)'!$B$17:$V$400,19,FALSE)),"")</f>
        <v/>
      </c>
      <c r="BF145" s="88" t="str">
        <f>IFERROR(IF(VLOOKUP(AI145,'Acompanhamento (DMP)'!$B$17:$V$400,20,FALSE)="","",VLOOKUP(AI145,'Acompanhamento (DMP)'!$B$17:$V$400,20,FALSE)),"")</f>
        <v/>
      </c>
      <c r="BG145" s="88" t="str">
        <f>IFERROR(IF(VLOOKUP(AI145,'Acompanhamento (DMP)'!$B$17:$V$400,21,FALSE)="","",VLOOKUP(AI145,'Acompanhamento (DMP)'!$B$17:$V$400,21,FALSE)),"")</f>
        <v/>
      </c>
      <c r="BH145" s="239" t="str">
        <f t="shared" si="2"/>
        <v/>
      </c>
    </row>
    <row r="146" spans="7:60" ht="15.75" customHeight="1" x14ac:dyDescent="0.25">
      <c r="G146" s="2" t="s">
        <v>1462</v>
      </c>
      <c r="AD146" s="249">
        <v>133</v>
      </c>
      <c r="AI146" t="str">
        <f>IF('PCA Licitação, Dispensa e Inex.'!B150="","",'PCA Licitação, Dispensa e Inex.'!B150)</f>
        <v/>
      </c>
      <c r="AJ146" t="str">
        <f>IF('PCA Licitação, Dispensa e Inex.'!C150="","",'PCA Licitação, Dispensa e Inex.'!C150)</f>
        <v/>
      </c>
      <c r="AK146" t="str">
        <f>IF('PCA Licitação, Dispensa e Inex.'!D150="","",'PCA Licitação, Dispensa e Inex.'!D150)</f>
        <v/>
      </c>
      <c r="AL146" t="str">
        <f>IF('PCA Licitação, Dispensa e Inex.'!H150="","",'PCA Licitação, Dispensa e Inex.'!H150)</f>
        <v/>
      </c>
      <c r="AM146" t="str">
        <f>IF('PCA Licitação, Dispensa e Inex.'!K150="","",'PCA Licitação, Dispensa e Inex.'!K150)</f>
        <v/>
      </c>
      <c r="AN146" t="str">
        <f>IF('PCA Licitação, Dispensa e Inex.'!L150="","",'PCA Licitação, Dispensa e Inex.'!L150)</f>
        <v/>
      </c>
      <c r="AO146" t="str">
        <f>IF('PCA Licitação, Dispensa e Inex.'!M150="","",'PCA Licitação, Dispensa e Inex.'!M150)</f>
        <v/>
      </c>
      <c r="AP146" t="str">
        <f>IF('PCA Licitação, Dispensa e Inex.'!N150="","",'PCA Licitação, Dispensa e Inex.'!N150)</f>
        <v/>
      </c>
      <c r="AQ146" s="88" t="str">
        <f>IF('PCA Licitação, Dispensa e Inex.'!O150="","",'PCA Licitação, Dispensa e Inex.'!O150)</f>
        <v/>
      </c>
      <c r="AR146" s="88" t="str">
        <f>IF('PCA Licitação, Dispensa e Inex.'!P150="","",'PCA Licitação, Dispensa e Inex.'!P150)</f>
        <v/>
      </c>
      <c r="AS146" s="88" t="str">
        <f>IF('PCA Licitação, Dispensa e Inex.'!Q150="","",'PCA Licitação, Dispensa e Inex.'!Q150)</f>
        <v/>
      </c>
      <c r="AT146" s="88" t="str">
        <f>IF('PCA Licitação, Dispensa e Inex.'!R150="","",'PCA Licitação, Dispensa e Inex.'!R150)</f>
        <v/>
      </c>
      <c r="AU146" s="88" t="str">
        <f>IF('PCA Licitação, Dispensa e Inex.'!S150="","",'PCA Licitação, Dispensa e Inex.'!S150)</f>
        <v/>
      </c>
      <c r="AV146" s="88" t="str">
        <f>IFERROR(VLOOKUP(AI146,'Acompanhamento (DMP)'!$B$17:$L$400,10,FALSE),"")</f>
        <v/>
      </c>
      <c r="AW146" t="str">
        <f>IFERROR(IF(VLOOKUP(AI146,'Acompanhamento (DMP)'!$B$17:$V$400,11,FALSE)="","",VLOOKUP(AI146,'Acompanhamento (DMP)'!$B$17:$V$400,11,FALSE)),"")</f>
        <v/>
      </c>
      <c r="AX146" s="88" t="str">
        <f>IFERROR(VLOOKUP(AI146,'Acompanhamento (DMP)'!$B$17:$V$400,12,FALSE),"")</f>
        <v/>
      </c>
      <c r="AY146" s="88" t="str">
        <f>IFERROR(IF(VLOOKUP(AI146,'Acompanhamento (DMP)'!$B$17:$V$400,13,FALSE)="","",VLOOKUP(AI146,'Acompanhamento (DMP)'!$B$17:$V$400,13,FALSE)),"")</f>
        <v/>
      </c>
      <c r="AZ146" t="str">
        <f>IFERROR(IF(VLOOKUP(AI146,'Acompanhamento (DMP)'!$B$17:$V$400,14,FALSE)="","",VLOOKUP(AI146,'Acompanhamento (DMP)'!$B$17:$V$400,14,FALSE)),"")</f>
        <v/>
      </c>
      <c r="BA146" t="str">
        <f>IFERROR(IF(VLOOKUP(AI146,'Acompanhamento (DMP)'!$B$17:$V$400,15,FALSE)="","",VLOOKUP(AI146,'Acompanhamento (DMP)'!$B$17:$V$400,15,FALSE)),"")</f>
        <v/>
      </c>
      <c r="BB146" s="88" t="str">
        <f>IFERROR(IF(VLOOKUP(AI146,'Acompanhamento (DMP)'!$B$17:$V$400,16,FALSE)="","",VLOOKUP(AI146,'Acompanhamento (DMP)'!$B$17:$V$400,16,FALSE)),"")</f>
        <v/>
      </c>
      <c r="BC146" s="88" t="str">
        <f>IFERROR(IF(VLOOKUP(AI146,'Acompanhamento (DMP)'!$B$17:$V$400,17,FALSE)="","",VLOOKUP(AI146,'Acompanhamento (DMP)'!$B$17:$V$400,17,FALSE)),"")</f>
        <v/>
      </c>
      <c r="BD146" s="88" t="str">
        <f>IFERROR(IF(VLOOKUP(AI146,'Acompanhamento (DMP)'!$B$17:$V$400,18,FALSE)="","",VLOOKUP(AI146,'Acompanhamento (DMP)'!$B$17:$V$400,18,FALSE)),"")</f>
        <v/>
      </c>
      <c r="BE146" s="88" t="str">
        <f>IFERROR(IF(VLOOKUP(AI146,'Acompanhamento (DMP)'!$B$17:$V$400,19,FALSE)="","",VLOOKUP(AI146,'Acompanhamento (DMP)'!$B$17:$V$400,19,FALSE)),"")</f>
        <v/>
      </c>
      <c r="BF146" s="88" t="str">
        <f>IFERROR(IF(VLOOKUP(AI146,'Acompanhamento (DMP)'!$B$17:$V$400,20,FALSE)="","",VLOOKUP(AI146,'Acompanhamento (DMP)'!$B$17:$V$400,20,FALSE)),"")</f>
        <v/>
      </c>
      <c r="BG146" s="88" t="str">
        <f>IFERROR(IF(VLOOKUP(AI146,'Acompanhamento (DMP)'!$B$17:$V$400,21,FALSE)="","",VLOOKUP(AI146,'Acompanhamento (DMP)'!$B$17:$V$400,21,FALSE)),"")</f>
        <v/>
      </c>
      <c r="BH146" s="239" t="str">
        <f t="shared" si="2"/>
        <v/>
      </c>
    </row>
    <row r="147" spans="7:60" ht="15.75" customHeight="1" x14ac:dyDescent="0.25">
      <c r="G147" s="2" t="s">
        <v>1592</v>
      </c>
      <c r="AD147" s="250">
        <v>134</v>
      </c>
      <c r="AI147" t="str">
        <f>IF('PCA Licitação, Dispensa e Inex.'!B151="","",'PCA Licitação, Dispensa e Inex.'!B151)</f>
        <v/>
      </c>
      <c r="AJ147" t="str">
        <f>IF('PCA Licitação, Dispensa e Inex.'!C151="","",'PCA Licitação, Dispensa e Inex.'!C151)</f>
        <v/>
      </c>
      <c r="AK147" t="str">
        <f>IF('PCA Licitação, Dispensa e Inex.'!D151="","",'PCA Licitação, Dispensa e Inex.'!D151)</f>
        <v/>
      </c>
      <c r="AL147" t="str">
        <f>IF('PCA Licitação, Dispensa e Inex.'!H151="","",'PCA Licitação, Dispensa e Inex.'!H151)</f>
        <v/>
      </c>
      <c r="AM147" t="str">
        <f>IF('PCA Licitação, Dispensa e Inex.'!K151="","",'PCA Licitação, Dispensa e Inex.'!K151)</f>
        <v/>
      </c>
      <c r="AN147" t="str">
        <f>IF('PCA Licitação, Dispensa e Inex.'!L151="","",'PCA Licitação, Dispensa e Inex.'!L151)</f>
        <v/>
      </c>
      <c r="AO147" t="str">
        <f>IF('PCA Licitação, Dispensa e Inex.'!M151="","",'PCA Licitação, Dispensa e Inex.'!M151)</f>
        <v/>
      </c>
      <c r="AP147" t="str">
        <f>IF('PCA Licitação, Dispensa e Inex.'!N151="","",'PCA Licitação, Dispensa e Inex.'!N151)</f>
        <v/>
      </c>
      <c r="AQ147" s="88" t="str">
        <f>IF('PCA Licitação, Dispensa e Inex.'!O151="","",'PCA Licitação, Dispensa e Inex.'!O151)</f>
        <v/>
      </c>
      <c r="AR147" s="88" t="str">
        <f>IF('PCA Licitação, Dispensa e Inex.'!P151="","",'PCA Licitação, Dispensa e Inex.'!P151)</f>
        <v/>
      </c>
      <c r="AS147" s="88" t="str">
        <f>IF('PCA Licitação, Dispensa e Inex.'!Q151="","",'PCA Licitação, Dispensa e Inex.'!Q151)</f>
        <v/>
      </c>
      <c r="AT147" s="88" t="str">
        <f>IF('PCA Licitação, Dispensa e Inex.'!R151="","",'PCA Licitação, Dispensa e Inex.'!R151)</f>
        <v/>
      </c>
      <c r="AU147" s="88" t="str">
        <f>IF('PCA Licitação, Dispensa e Inex.'!S151="","",'PCA Licitação, Dispensa e Inex.'!S151)</f>
        <v/>
      </c>
      <c r="AV147" s="88" t="str">
        <f>IFERROR(VLOOKUP(AI147,'Acompanhamento (DMP)'!$B$17:$L$400,10,FALSE),"")</f>
        <v/>
      </c>
      <c r="AW147" t="str">
        <f>IFERROR(IF(VLOOKUP(AI147,'Acompanhamento (DMP)'!$B$17:$V$400,11,FALSE)="","",VLOOKUP(AI147,'Acompanhamento (DMP)'!$B$17:$V$400,11,FALSE)),"")</f>
        <v/>
      </c>
      <c r="AX147" s="88" t="str">
        <f>IFERROR(VLOOKUP(AI147,'Acompanhamento (DMP)'!$B$17:$V$400,12,FALSE),"")</f>
        <v/>
      </c>
      <c r="AY147" s="88" t="str">
        <f>IFERROR(IF(VLOOKUP(AI147,'Acompanhamento (DMP)'!$B$17:$V$400,13,FALSE)="","",VLOOKUP(AI147,'Acompanhamento (DMP)'!$B$17:$V$400,13,FALSE)),"")</f>
        <v/>
      </c>
      <c r="AZ147" t="str">
        <f>IFERROR(IF(VLOOKUP(AI147,'Acompanhamento (DMP)'!$B$17:$V$400,14,FALSE)="","",VLOOKUP(AI147,'Acompanhamento (DMP)'!$B$17:$V$400,14,FALSE)),"")</f>
        <v/>
      </c>
      <c r="BA147" t="str">
        <f>IFERROR(IF(VLOOKUP(AI147,'Acompanhamento (DMP)'!$B$17:$V$400,15,FALSE)="","",VLOOKUP(AI147,'Acompanhamento (DMP)'!$B$17:$V$400,15,FALSE)),"")</f>
        <v/>
      </c>
      <c r="BB147" s="88" t="str">
        <f>IFERROR(IF(VLOOKUP(AI147,'Acompanhamento (DMP)'!$B$17:$V$400,16,FALSE)="","",VLOOKUP(AI147,'Acompanhamento (DMP)'!$B$17:$V$400,16,FALSE)),"")</f>
        <v/>
      </c>
      <c r="BC147" s="88" t="str">
        <f>IFERROR(IF(VLOOKUP(AI147,'Acompanhamento (DMP)'!$B$17:$V$400,17,FALSE)="","",VLOOKUP(AI147,'Acompanhamento (DMP)'!$B$17:$V$400,17,FALSE)),"")</f>
        <v/>
      </c>
      <c r="BD147" s="88" t="str">
        <f>IFERROR(IF(VLOOKUP(AI147,'Acompanhamento (DMP)'!$B$17:$V$400,18,FALSE)="","",VLOOKUP(AI147,'Acompanhamento (DMP)'!$B$17:$V$400,18,FALSE)),"")</f>
        <v/>
      </c>
      <c r="BE147" s="88" t="str">
        <f>IFERROR(IF(VLOOKUP(AI147,'Acompanhamento (DMP)'!$B$17:$V$400,19,FALSE)="","",VLOOKUP(AI147,'Acompanhamento (DMP)'!$B$17:$V$400,19,FALSE)),"")</f>
        <v/>
      </c>
      <c r="BF147" s="88" t="str">
        <f>IFERROR(IF(VLOOKUP(AI147,'Acompanhamento (DMP)'!$B$17:$V$400,20,FALSE)="","",VLOOKUP(AI147,'Acompanhamento (DMP)'!$B$17:$V$400,20,FALSE)),"")</f>
        <v/>
      </c>
      <c r="BG147" s="88" t="str">
        <f>IFERROR(IF(VLOOKUP(AI147,'Acompanhamento (DMP)'!$B$17:$V$400,21,FALSE)="","",VLOOKUP(AI147,'Acompanhamento (DMP)'!$B$17:$V$400,21,FALSE)),"")</f>
        <v/>
      </c>
      <c r="BH147" s="239" t="str">
        <f t="shared" si="2"/>
        <v/>
      </c>
    </row>
    <row r="148" spans="7:60" ht="15.75" customHeight="1" x14ac:dyDescent="0.25">
      <c r="G148" s="2" t="s">
        <v>1379</v>
      </c>
      <c r="AD148" s="252">
        <v>135</v>
      </c>
      <c r="AI148" t="str">
        <f>IF('PCA Licitação, Dispensa e Inex.'!B152="","",'PCA Licitação, Dispensa e Inex.'!B152)</f>
        <v/>
      </c>
      <c r="AJ148" t="str">
        <f>IF('PCA Licitação, Dispensa e Inex.'!C152="","",'PCA Licitação, Dispensa e Inex.'!C152)</f>
        <v/>
      </c>
      <c r="AK148" t="str">
        <f>IF('PCA Licitação, Dispensa e Inex.'!D152="","",'PCA Licitação, Dispensa e Inex.'!D152)</f>
        <v/>
      </c>
      <c r="AL148" t="str">
        <f>IF('PCA Licitação, Dispensa e Inex.'!H152="","",'PCA Licitação, Dispensa e Inex.'!H152)</f>
        <v/>
      </c>
      <c r="AM148" t="str">
        <f>IF('PCA Licitação, Dispensa e Inex.'!K152="","",'PCA Licitação, Dispensa e Inex.'!K152)</f>
        <v/>
      </c>
      <c r="AN148" t="str">
        <f>IF('PCA Licitação, Dispensa e Inex.'!L152="","",'PCA Licitação, Dispensa e Inex.'!L152)</f>
        <v/>
      </c>
      <c r="AO148" t="str">
        <f>IF('PCA Licitação, Dispensa e Inex.'!M152="","",'PCA Licitação, Dispensa e Inex.'!M152)</f>
        <v/>
      </c>
      <c r="AP148" t="str">
        <f>IF('PCA Licitação, Dispensa e Inex.'!N152="","",'PCA Licitação, Dispensa e Inex.'!N152)</f>
        <v/>
      </c>
      <c r="AQ148" s="88" t="str">
        <f>IF('PCA Licitação, Dispensa e Inex.'!O152="","",'PCA Licitação, Dispensa e Inex.'!O152)</f>
        <v/>
      </c>
      <c r="AR148" s="88" t="str">
        <f>IF('PCA Licitação, Dispensa e Inex.'!P152="","",'PCA Licitação, Dispensa e Inex.'!P152)</f>
        <v/>
      </c>
      <c r="AS148" s="88" t="str">
        <f>IF('PCA Licitação, Dispensa e Inex.'!Q152="","",'PCA Licitação, Dispensa e Inex.'!Q152)</f>
        <v/>
      </c>
      <c r="AT148" s="88" t="str">
        <f>IF('PCA Licitação, Dispensa e Inex.'!R152="","",'PCA Licitação, Dispensa e Inex.'!R152)</f>
        <v/>
      </c>
      <c r="AU148" s="88" t="str">
        <f>IF('PCA Licitação, Dispensa e Inex.'!S152="","",'PCA Licitação, Dispensa e Inex.'!S152)</f>
        <v/>
      </c>
      <c r="AV148" s="88" t="str">
        <f>IFERROR(VLOOKUP(AI148,'Acompanhamento (DMP)'!$B$17:$L$400,10,FALSE),"")</f>
        <v/>
      </c>
      <c r="AW148" t="str">
        <f>IFERROR(IF(VLOOKUP(AI148,'Acompanhamento (DMP)'!$B$17:$V$400,11,FALSE)="","",VLOOKUP(AI148,'Acompanhamento (DMP)'!$B$17:$V$400,11,FALSE)),"")</f>
        <v/>
      </c>
      <c r="AX148" s="88" t="str">
        <f>IFERROR(VLOOKUP(AI148,'Acompanhamento (DMP)'!$B$17:$V$400,12,FALSE),"")</f>
        <v/>
      </c>
      <c r="AY148" s="88" t="str">
        <f>IFERROR(IF(VLOOKUP(AI148,'Acompanhamento (DMP)'!$B$17:$V$400,13,FALSE)="","",VLOOKUP(AI148,'Acompanhamento (DMP)'!$B$17:$V$400,13,FALSE)),"")</f>
        <v/>
      </c>
      <c r="AZ148" t="str">
        <f>IFERROR(IF(VLOOKUP(AI148,'Acompanhamento (DMP)'!$B$17:$V$400,14,FALSE)="","",VLOOKUP(AI148,'Acompanhamento (DMP)'!$B$17:$V$400,14,FALSE)),"")</f>
        <v/>
      </c>
      <c r="BA148" t="str">
        <f>IFERROR(IF(VLOOKUP(AI148,'Acompanhamento (DMP)'!$B$17:$V$400,15,FALSE)="","",VLOOKUP(AI148,'Acompanhamento (DMP)'!$B$17:$V$400,15,FALSE)),"")</f>
        <v/>
      </c>
      <c r="BB148" s="88" t="str">
        <f>IFERROR(IF(VLOOKUP(AI148,'Acompanhamento (DMP)'!$B$17:$V$400,16,FALSE)="","",VLOOKUP(AI148,'Acompanhamento (DMP)'!$B$17:$V$400,16,FALSE)),"")</f>
        <v/>
      </c>
      <c r="BC148" s="88" t="str">
        <f>IFERROR(IF(VLOOKUP(AI148,'Acompanhamento (DMP)'!$B$17:$V$400,17,FALSE)="","",VLOOKUP(AI148,'Acompanhamento (DMP)'!$B$17:$V$400,17,FALSE)),"")</f>
        <v/>
      </c>
      <c r="BD148" s="88" t="str">
        <f>IFERROR(IF(VLOOKUP(AI148,'Acompanhamento (DMP)'!$B$17:$V$400,18,FALSE)="","",VLOOKUP(AI148,'Acompanhamento (DMP)'!$B$17:$V$400,18,FALSE)),"")</f>
        <v/>
      </c>
      <c r="BE148" s="88" t="str">
        <f>IFERROR(IF(VLOOKUP(AI148,'Acompanhamento (DMP)'!$B$17:$V$400,19,FALSE)="","",VLOOKUP(AI148,'Acompanhamento (DMP)'!$B$17:$V$400,19,FALSE)),"")</f>
        <v/>
      </c>
      <c r="BF148" s="88" t="str">
        <f>IFERROR(IF(VLOOKUP(AI148,'Acompanhamento (DMP)'!$B$17:$V$400,20,FALSE)="","",VLOOKUP(AI148,'Acompanhamento (DMP)'!$B$17:$V$400,20,FALSE)),"")</f>
        <v/>
      </c>
      <c r="BG148" s="88" t="str">
        <f>IFERROR(IF(VLOOKUP(AI148,'Acompanhamento (DMP)'!$B$17:$V$400,21,FALSE)="","",VLOOKUP(AI148,'Acompanhamento (DMP)'!$B$17:$V$400,21,FALSE)),"")</f>
        <v/>
      </c>
      <c r="BH148" s="239" t="str">
        <f t="shared" si="2"/>
        <v/>
      </c>
    </row>
    <row r="149" spans="7:60" ht="15.75" customHeight="1" x14ac:dyDescent="0.25">
      <c r="G149" s="2" t="s">
        <v>1881</v>
      </c>
      <c r="AD149" s="251">
        <v>136</v>
      </c>
      <c r="AI149" t="str">
        <f>IF('PCA Licitação, Dispensa e Inex.'!B153="","",'PCA Licitação, Dispensa e Inex.'!B153)</f>
        <v/>
      </c>
      <c r="AJ149" t="str">
        <f>IF('PCA Licitação, Dispensa e Inex.'!C153="","",'PCA Licitação, Dispensa e Inex.'!C153)</f>
        <v/>
      </c>
      <c r="AK149" t="str">
        <f>IF('PCA Licitação, Dispensa e Inex.'!D153="","",'PCA Licitação, Dispensa e Inex.'!D153)</f>
        <v/>
      </c>
      <c r="AL149" t="str">
        <f>IF('PCA Licitação, Dispensa e Inex.'!H153="","",'PCA Licitação, Dispensa e Inex.'!H153)</f>
        <v/>
      </c>
      <c r="AM149" t="str">
        <f>IF('PCA Licitação, Dispensa e Inex.'!K153="","",'PCA Licitação, Dispensa e Inex.'!K153)</f>
        <v/>
      </c>
      <c r="AN149" t="str">
        <f>IF('PCA Licitação, Dispensa e Inex.'!L153="","",'PCA Licitação, Dispensa e Inex.'!L153)</f>
        <v/>
      </c>
      <c r="AO149" t="str">
        <f>IF('PCA Licitação, Dispensa e Inex.'!M153="","",'PCA Licitação, Dispensa e Inex.'!M153)</f>
        <v/>
      </c>
      <c r="AP149" t="str">
        <f>IF('PCA Licitação, Dispensa e Inex.'!N153="","",'PCA Licitação, Dispensa e Inex.'!N153)</f>
        <v/>
      </c>
      <c r="AQ149" s="88" t="str">
        <f>IF('PCA Licitação, Dispensa e Inex.'!O153="","",'PCA Licitação, Dispensa e Inex.'!O153)</f>
        <v/>
      </c>
      <c r="AR149" s="88" t="str">
        <f>IF('PCA Licitação, Dispensa e Inex.'!P153="","",'PCA Licitação, Dispensa e Inex.'!P153)</f>
        <v/>
      </c>
      <c r="AS149" s="88" t="str">
        <f>IF('PCA Licitação, Dispensa e Inex.'!Q153="","",'PCA Licitação, Dispensa e Inex.'!Q153)</f>
        <v/>
      </c>
      <c r="AT149" s="88" t="str">
        <f>IF('PCA Licitação, Dispensa e Inex.'!R153="","",'PCA Licitação, Dispensa e Inex.'!R153)</f>
        <v/>
      </c>
      <c r="AU149" s="88" t="str">
        <f>IF('PCA Licitação, Dispensa e Inex.'!S153="","",'PCA Licitação, Dispensa e Inex.'!S153)</f>
        <v/>
      </c>
      <c r="AV149" s="88" t="str">
        <f>IFERROR(VLOOKUP(AI149,'Acompanhamento (DMP)'!$B$17:$L$400,10,FALSE),"")</f>
        <v/>
      </c>
      <c r="AW149" t="str">
        <f>IFERROR(IF(VLOOKUP(AI149,'Acompanhamento (DMP)'!$B$17:$V$400,11,FALSE)="","",VLOOKUP(AI149,'Acompanhamento (DMP)'!$B$17:$V$400,11,FALSE)),"")</f>
        <v/>
      </c>
      <c r="AX149" s="88" t="str">
        <f>IFERROR(VLOOKUP(AI149,'Acompanhamento (DMP)'!$B$17:$V$400,12,FALSE),"")</f>
        <v/>
      </c>
      <c r="AY149" s="88" t="str">
        <f>IFERROR(IF(VLOOKUP(AI149,'Acompanhamento (DMP)'!$B$17:$V$400,13,FALSE)="","",VLOOKUP(AI149,'Acompanhamento (DMP)'!$B$17:$V$400,13,FALSE)),"")</f>
        <v/>
      </c>
      <c r="AZ149" t="str">
        <f>IFERROR(IF(VLOOKUP(AI149,'Acompanhamento (DMP)'!$B$17:$V$400,14,FALSE)="","",VLOOKUP(AI149,'Acompanhamento (DMP)'!$B$17:$V$400,14,FALSE)),"")</f>
        <v/>
      </c>
      <c r="BA149" t="str">
        <f>IFERROR(IF(VLOOKUP(AI149,'Acompanhamento (DMP)'!$B$17:$V$400,15,FALSE)="","",VLOOKUP(AI149,'Acompanhamento (DMP)'!$B$17:$V$400,15,FALSE)),"")</f>
        <v/>
      </c>
      <c r="BB149" s="88" t="str">
        <f>IFERROR(IF(VLOOKUP(AI149,'Acompanhamento (DMP)'!$B$17:$V$400,16,FALSE)="","",VLOOKUP(AI149,'Acompanhamento (DMP)'!$B$17:$V$400,16,FALSE)),"")</f>
        <v/>
      </c>
      <c r="BC149" s="88" t="str">
        <f>IFERROR(IF(VLOOKUP(AI149,'Acompanhamento (DMP)'!$B$17:$V$400,17,FALSE)="","",VLOOKUP(AI149,'Acompanhamento (DMP)'!$B$17:$V$400,17,FALSE)),"")</f>
        <v/>
      </c>
      <c r="BD149" s="88" t="str">
        <f>IFERROR(IF(VLOOKUP(AI149,'Acompanhamento (DMP)'!$B$17:$V$400,18,FALSE)="","",VLOOKUP(AI149,'Acompanhamento (DMP)'!$B$17:$V$400,18,FALSE)),"")</f>
        <v/>
      </c>
      <c r="BE149" s="88" t="str">
        <f>IFERROR(IF(VLOOKUP(AI149,'Acompanhamento (DMP)'!$B$17:$V$400,19,FALSE)="","",VLOOKUP(AI149,'Acompanhamento (DMP)'!$B$17:$V$400,19,FALSE)),"")</f>
        <v/>
      </c>
      <c r="BF149" s="88" t="str">
        <f>IFERROR(IF(VLOOKUP(AI149,'Acompanhamento (DMP)'!$B$17:$V$400,20,FALSE)="","",VLOOKUP(AI149,'Acompanhamento (DMP)'!$B$17:$V$400,20,FALSE)),"")</f>
        <v/>
      </c>
      <c r="BG149" s="88" t="str">
        <f>IFERROR(IF(VLOOKUP(AI149,'Acompanhamento (DMP)'!$B$17:$V$400,21,FALSE)="","",VLOOKUP(AI149,'Acompanhamento (DMP)'!$B$17:$V$400,21,FALSE)),"")</f>
        <v/>
      </c>
      <c r="BH149" s="239" t="str">
        <f t="shared" si="2"/>
        <v/>
      </c>
    </row>
    <row r="150" spans="7:60" ht="15.75" customHeight="1" x14ac:dyDescent="0.25">
      <c r="G150" s="2" t="s">
        <v>1425</v>
      </c>
      <c r="AD150" s="252">
        <v>137</v>
      </c>
      <c r="AI150" t="str">
        <f>IF('PCA Licitação, Dispensa e Inex.'!B154="","",'PCA Licitação, Dispensa e Inex.'!B154)</f>
        <v/>
      </c>
      <c r="AJ150" t="str">
        <f>IF('PCA Licitação, Dispensa e Inex.'!C154="","",'PCA Licitação, Dispensa e Inex.'!C154)</f>
        <v/>
      </c>
      <c r="AK150" t="str">
        <f>IF('PCA Licitação, Dispensa e Inex.'!D154="","",'PCA Licitação, Dispensa e Inex.'!D154)</f>
        <v/>
      </c>
      <c r="AL150" t="str">
        <f>IF('PCA Licitação, Dispensa e Inex.'!H154="","",'PCA Licitação, Dispensa e Inex.'!H154)</f>
        <v/>
      </c>
      <c r="AM150" t="str">
        <f>IF('PCA Licitação, Dispensa e Inex.'!K154="","",'PCA Licitação, Dispensa e Inex.'!K154)</f>
        <v/>
      </c>
      <c r="AN150" t="str">
        <f>IF('PCA Licitação, Dispensa e Inex.'!L154="","",'PCA Licitação, Dispensa e Inex.'!L154)</f>
        <v/>
      </c>
      <c r="AO150" t="str">
        <f>IF('PCA Licitação, Dispensa e Inex.'!M154="","",'PCA Licitação, Dispensa e Inex.'!M154)</f>
        <v/>
      </c>
      <c r="AP150" t="str">
        <f>IF('PCA Licitação, Dispensa e Inex.'!N154="","",'PCA Licitação, Dispensa e Inex.'!N154)</f>
        <v/>
      </c>
      <c r="AQ150" s="88" t="str">
        <f>IF('PCA Licitação, Dispensa e Inex.'!O154="","",'PCA Licitação, Dispensa e Inex.'!O154)</f>
        <v/>
      </c>
      <c r="AR150" s="88" t="str">
        <f>IF('PCA Licitação, Dispensa e Inex.'!P154="","",'PCA Licitação, Dispensa e Inex.'!P154)</f>
        <v/>
      </c>
      <c r="AS150" s="88" t="str">
        <f>IF('PCA Licitação, Dispensa e Inex.'!Q154="","",'PCA Licitação, Dispensa e Inex.'!Q154)</f>
        <v/>
      </c>
      <c r="AT150" s="88" t="str">
        <f>IF('PCA Licitação, Dispensa e Inex.'!R154="","",'PCA Licitação, Dispensa e Inex.'!R154)</f>
        <v/>
      </c>
      <c r="AU150" s="88" t="str">
        <f>IF('PCA Licitação, Dispensa e Inex.'!S154="","",'PCA Licitação, Dispensa e Inex.'!S154)</f>
        <v/>
      </c>
      <c r="AV150" s="88" t="str">
        <f>IFERROR(VLOOKUP(AI150,'Acompanhamento (DMP)'!$B$17:$L$400,10,FALSE),"")</f>
        <v/>
      </c>
      <c r="AW150" t="str">
        <f>IFERROR(IF(VLOOKUP(AI150,'Acompanhamento (DMP)'!$B$17:$V$400,11,FALSE)="","",VLOOKUP(AI150,'Acompanhamento (DMP)'!$B$17:$V$400,11,FALSE)),"")</f>
        <v/>
      </c>
      <c r="AX150" s="88" t="str">
        <f>IFERROR(VLOOKUP(AI150,'Acompanhamento (DMP)'!$B$17:$V$400,12,FALSE),"")</f>
        <v/>
      </c>
      <c r="AY150" s="88" t="str">
        <f>IFERROR(IF(VLOOKUP(AI150,'Acompanhamento (DMP)'!$B$17:$V$400,13,FALSE)="","",VLOOKUP(AI150,'Acompanhamento (DMP)'!$B$17:$V$400,13,FALSE)),"")</f>
        <v/>
      </c>
      <c r="AZ150" t="str">
        <f>IFERROR(IF(VLOOKUP(AI150,'Acompanhamento (DMP)'!$B$17:$V$400,14,FALSE)="","",VLOOKUP(AI150,'Acompanhamento (DMP)'!$B$17:$V$400,14,FALSE)),"")</f>
        <v/>
      </c>
      <c r="BA150" t="str">
        <f>IFERROR(IF(VLOOKUP(AI150,'Acompanhamento (DMP)'!$B$17:$V$400,15,FALSE)="","",VLOOKUP(AI150,'Acompanhamento (DMP)'!$B$17:$V$400,15,FALSE)),"")</f>
        <v/>
      </c>
      <c r="BB150" s="88" t="str">
        <f>IFERROR(IF(VLOOKUP(AI150,'Acompanhamento (DMP)'!$B$17:$V$400,16,FALSE)="","",VLOOKUP(AI150,'Acompanhamento (DMP)'!$B$17:$V$400,16,FALSE)),"")</f>
        <v/>
      </c>
      <c r="BC150" s="88" t="str">
        <f>IFERROR(IF(VLOOKUP(AI150,'Acompanhamento (DMP)'!$B$17:$V$400,17,FALSE)="","",VLOOKUP(AI150,'Acompanhamento (DMP)'!$B$17:$V$400,17,FALSE)),"")</f>
        <v/>
      </c>
      <c r="BD150" s="88" t="str">
        <f>IFERROR(IF(VLOOKUP(AI150,'Acompanhamento (DMP)'!$B$17:$V$400,18,FALSE)="","",VLOOKUP(AI150,'Acompanhamento (DMP)'!$B$17:$V$400,18,FALSE)),"")</f>
        <v/>
      </c>
      <c r="BE150" s="88" t="str">
        <f>IFERROR(IF(VLOOKUP(AI150,'Acompanhamento (DMP)'!$B$17:$V$400,19,FALSE)="","",VLOOKUP(AI150,'Acompanhamento (DMP)'!$B$17:$V$400,19,FALSE)),"")</f>
        <v/>
      </c>
      <c r="BF150" s="88" t="str">
        <f>IFERROR(IF(VLOOKUP(AI150,'Acompanhamento (DMP)'!$B$17:$V$400,20,FALSE)="","",VLOOKUP(AI150,'Acompanhamento (DMP)'!$B$17:$V$400,20,FALSE)),"")</f>
        <v/>
      </c>
      <c r="BG150" s="88" t="str">
        <f>IFERROR(IF(VLOOKUP(AI150,'Acompanhamento (DMP)'!$B$17:$V$400,21,FALSE)="","",VLOOKUP(AI150,'Acompanhamento (DMP)'!$B$17:$V$400,21,FALSE)),"")</f>
        <v/>
      </c>
      <c r="BH150" s="239" t="str">
        <f t="shared" si="2"/>
        <v/>
      </c>
    </row>
    <row r="151" spans="7:60" ht="15.75" customHeight="1" x14ac:dyDescent="0.25">
      <c r="G151" s="2" t="s">
        <v>1887</v>
      </c>
      <c r="AD151" s="250">
        <v>138</v>
      </c>
      <c r="AI151" t="str">
        <f>IF('PCA Licitação, Dispensa e Inex.'!B155="","",'PCA Licitação, Dispensa e Inex.'!B155)</f>
        <v/>
      </c>
      <c r="AJ151" t="str">
        <f>IF('PCA Licitação, Dispensa e Inex.'!C155="","",'PCA Licitação, Dispensa e Inex.'!C155)</f>
        <v/>
      </c>
      <c r="AK151" t="str">
        <f>IF('PCA Licitação, Dispensa e Inex.'!D155="","",'PCA Licitação, Dispensa e Inex.'!D155)</f>
        <v/>
      </c>
      <c r="AL151" t="str">
        <f>IF('PCA Licitação, Dispensa e Inex.'!H155="","",'PCA Licitação, Dispensa e Inex.'!H155)</f>
        <v/>
      </c>
      <c r="AM151" t="str">
        <f>IF('PCA Licitação, Dispensa e Inex.'!K155="","",'PCA Licitação, Dispensa e Inex.'!K155)</f>
        <v/>
      </c>
      <c r="AN151" t="str">
        <f>IF('PCA Licitação, Dispensa e Inex.'!L155="","",'PCA Licitação, Dispensa e Inex.'!L155)</f>
        <v/>
      </c>
      <c r="AO151" t="str">
        <f>IF('PCA Licitação, Dispensa e Inex.'!M155="","",'PCA Licitação, Dispensa e Inex.'!M155)</f>
        <v/>
      </c>
      <c r="AP151" t="str">
        <f>IF('PCA Licitação, Dispensa e Inex.'!N155="","",'PCA Licitação, Dispensa e Inex.'!N155)</f>
        <v/>
      </c>
      <c r="AQ151" s="88" t="str">
        <f>IF('PCA Licitação, Dispensa e Inex.'!O155="","",'PCA Licitação, Dispensa e Inex.'!O155)</f>
        <v/>
      </c>
      <c r="AR151" s="88" t="str">
        <f>IF('PCA Licitação, Dispensa e Inex.'!P155="","",'PCA Licitação, Dispensa e Inex.'!P155)</f>
        <v/>
      </c>
      <c r="AS151" s="88" t="str">
        <f>IF('PCA Licitação, Dispensa e Inex.'!Q155="","",'PCA Licitação, Dispensa e Inex.'!Q155)</f>
        <v/>
      </c>
      <c r="AT151" s="88" t="str">
        <f>IF('PCA Licitação, Dispensa e Inex.'!R155="","",'PCA Licitação, Dispensa e Inex.'!R155)</f>
        <v/>
      </c>
      <c r="AU151" s="88" t="str">
        <f>IF('PCA Licitação, Dispensa e Inex.'!S155="","",'PCA Licitação, Dispensa e Inex.'!S155)</f>
        <v/>
      </c>
      <c r="AV151" s="88" t="str">
        <f>IFERROR(VLOOKUP(AI151,'Acompanhamento (DMP)'!$B$17:$L$400,10,FALSE),"")</f>
        <v/>
      </c>
      <c r="AW151" t="str">
        <f>IFERROR(IF(VLOOKUP(AI151,'Acompanhamento (DMP)'!$B$17:$V$400,11,FALSE)="","",VLOOKUP(AI151,'Acompanhamento (DMP)'!$B$17:$V$400,11,FALSE)),"")</f>
        <v/>
      </c>
      <c r="AX151" s="88" t="str">
        <f>IFERROR(VLOOKUP(AI151,'Acompanhamento (DMP)'!$B$17:$V$400,12,FALSE),"")</f>
        <v/>
      </c>
      <c r="AY151" s="88" t="str">
        <f>IFERROR(IF(VLOOKUP(AI151,'Acompanhamento (DMP)'!$B$17:$V$400,13,FALSE)="","",VLOOKUP(AI151,'Acompanhamento (DMP)'!$B$17:$V$400,13,FALSE)),"")</f>
        <v/>
      </c>
      <c r="AZ151" t="str">
        <f>IFERROR(IF(VLOOKUP(AI151,'Acompanhamento (DMP)'!$B$17:$V$400,14,FALSE)="","",VLOOKUP(AI151,'Acompanhamento (DMP)'!$B$17:$V$400,14,FALSE)),"")</f>
        <v/>
      </c>
      <c r="BA151" t="str">
        <f>IFERROR(IF(VLOOKUP(AI151,'Acompanhamento (DMP)'!$B$17:$V$400,15,FALSE)="","",VLOOKUP(AI151,'Acompanhamento (DMP)'!$B$17:$V$400,15,FALSE)),"")</f>
        <v/>
      </c>
      <c r="BB151" s="88" t="str">
        <f>IFERROR(IF(VLOOKUP(AI151,'Acompanhamento (DMP)'!$B$17:$V$400,16,FALSE)="","",VLOOKUP(AI151,'Acompanhamento (DMP)'!$B$17:$V$400,16,FALSE)),"")</f>
        <v/>
      </c>
      <c r="BC151" s="88" t="str">
        <f>IFERROR(IF(VLOOKUP(AI151,'Acompanhamento (DMP)'!$B$17:$V$400,17,FALSE)="","",VLOOKUP(AI151,'Acompanhamento (DMP)'!$B$17:$V$400,17,FALSE)),"")</f>
        <v/>
      </c>
      <c r="BD151" s="88" t="str">
        <f>IFERROR(IF(VLOOKUP(AI151,'Acompanhamento (DMP)'!$B$17:$V$400,18,FALSE)="","",VLOOKUP(AI151,'Acompanhamento (DMP)'!$B$17:$V$400,18,FALSE)),"")</f>
        <v/>
      </c>
      <c r="BE151" s="88" t="str">
        <f>IFERROR(IF(VLOOKUP(AI151,'Acompanhamento (DMP)'!$B$17:$V$400,19,FALSE)="","",VLOOKUP(AI151,'Acompanhamento (DMP)'!$B$17:$V$400,19,FALSE)),"")</f>
        <v/>
      </c>
      <c r="BF151" s="88" t="str">
        <f>IFERROR(IF(VLOOKUP(AI151,'Acompanhamento (DMP)'!$B$17:$V$400,20,FALSE)="","",VLOOKUP(AI151,'Acompanhamento (DMP)'!$B$17:$V$400,20,FALSE)),"")</f>
        <v/>
      </c>
      <c r="BG151" s="88" t="str">
        <f>IFERROR(IF(VLOOKUP(AI151,'Acompanhamento (DMP)'!$B$17:$V$400,21,FALSE)="","",VLOOKUP(AI151,'Acompanhamento (DMP)'!$B$17:$V$400,21,FALSE)),"")</f>
        <v/>
      </c>
      <c r="BH151" s="239" t="str">
        <f t="shared" si="2"/>
        <v/>
      </c>
    </row>
    <row r="152" spans="7:60" ht="15.75" customHeight="1" x14ac:dyDescent="0.25">
      <c r="G152" s="2" t="s">
        <v>1891</v>
      </c>
      <c r="AD152" s="249">
        <v>139</v>
      </c>
      <c r="AI152" t="str">
        <f>IF('PCA Licitação, Dispensa e Inex.'!B156="","",'PCA Licitação, Dispensa e Inex.'!B156)</f>
        <v/>
      </c>
      <c r="AJ152" t="str">
        <f>IF('PCA Licitação, Dispensa e Inex.'!C156="","",'PCA Licitação, Dispensa e Inex.'!C156)</f>
        <v/>
      </c>
      <c r="AK152" t="str">
        <f>IF('PCA Licitação, Dispensa e Inex.'!D156="","",'PCA Licitação, Dispensa e Inex.'!D156)</f>
        <v/>
      </c>
      <c r="AL152" t="str">
        <f>IF('PCA Licitação, Dispensa e Inex.'!H156="","",'PCA Licitação, Dispensa e Inex.'!H156)</f>
        <v/>
      </c>
      <c r="AM152" t="str">
        <f>IF('PCA Licitação, Dispensa e Inex.'!K156="","",'PCA Licitação, Dispensa e Inex.'!K156)</f>
        <v/>
      </c>
      <c r="AN152" t="str">
        <f>IF('PCA Licitação, Dispensa e Inex.'!L156="","",'PCA Licitação, Dispensa e Inex.'!L156)</f>
        <v/>
      </c>
      <c r="AO152" t="str">
        <f>IF('PCA Licitação, Dispensa e Inex.'!M156="","",'PCA Licitação, Dispensa e Inex.'!M156)</f>
        <v/>
      </c>
      <c r="AP152" t="str">
        <f>IF('PCA Licitação, Dispensa e Inex.'!N156="","",'PCA Licitação, Dispensa e Inex.'!N156)</f>
        <v/>
      </c>
      <c r="AQ152" s="88" t="str">
        <f>IF('PCA Licitação, Dispensa e Inex.'!O156="","",'PCA Licitação, Dispensa e Inex.'!O156)</f>
        <v/>
      </c>
      <c r="AR152" s="88" t="str">
        <f>IF('PCA Licitação, Dispensa e Inex.'!P156="","",'PCA Licitação, Dispensa e Inex.'!P156)</f>
        <v/>
      </c>
      <c r="AS152" s="88" t="str">
        <f>IF('PCA Licitação, Dispensa e Inex.'!Q156="","",'PCA Licitação, Dispensa e Inex.'!Q156)</f>
        <v/>
      </c>
      <c r="AT152" s="88" t="str">
        <f>IF('PCA Licitação, Dispensa e Inex.'!R156="","",'PCA Licitação, Dispensa e Inex.'!R156)</f>
        <v/>
      </c>
      <c r="AU152" s="88" t="str">
        <f>IF('PCA Licitação, Dispensa e Inex.'!S156="","",'PCA Licitação, Dispensa e Inex.'!S156)</f>
        <v/>
      </c>
      <c r="AV152" s="88" t="str">
        <f>IFERROR(VLOOKUP(AI152,'Acompanhamento (DMP)'!$B$17:$L$400,10,FALSE),"")</f>
        <v/>
      </c>
      <c r="AW152" t="str">
        <f>IFERROR(IF(VLOOKUP(AI152,'Acompanhamento (DMP)'!$B$17:$V$400,11,FALSE)="","",VLOOKUP(AI152,'Acompanhamento (DMP)'!$B$17:$V$400,11,FALSE)),"")</f>
        <v/>
      </c>
      <c r="AX152" s="88" t="str">
        <f>IFERROR(VLOOKUP(AI152,'Acompanhamento (DMP)'!$B$17:$V$400,12,FALSE),"")</f>
        <v/>
      </c>
      <c r="AY152" s="88" t="str">
        <f>IFERROR(IF(VLOOKUP(AI152,'Acompanhamento (DMP)'!$B$17:$V$400,13,FALSE)="","",VLOOKUP(AI152,'Acompanhamento (DMP)'!$B$17:$V$400,13,FALSE)),"")</f>
        <v/>
      </c>
      <c r="AZ152" t="str">
        <f>IFERROR(IF(VLOOKUP(AI152,'Acompanhamento (DMP)'!$B$17:$V$400,14,FALSE)="","",VLOOKUP(AI152,'Acompanhamento (DMP)'!$B$17:$V$400,14,FALSE)),"")</f>
        <v/>
      </c>
      <c r="BA152" t="str">
        <f>IFERROR(IF(VLOOKUP(AI152,'Acompanhamento (DMP)'!$B$17:$V$400,15,FALSE)="","",VLOOKUP(AI152,'Acompanhamento (DMP)'!$B$17:$V$400,15,FALSE)),"")</f>
        <v/>
      </c>
      <c r="BB152" s="88" t="str">
        <f>IFERROR(IF(VLOOKUP(AI152,'Acompanhamento (DMP)'!$B$17:$V$400,16,FALSE)="","",VLOOKUP(AI152,'Acompanhamento (DMP)'!$B$17:$V$400,16,FALSE)),"")</f>
        <v/>
      </c>
      <c r="BC152" s="88" t="str">
        <f>IFERROR(IF(VLOOKUP(AI152,'Acompanhamento (DMP)'!$B$17:$V$400,17,FALSE)="","",VLOOKUP(AI152,'Acompanhamento (DMP)'!$B$17:$V$400,17,FALSE)),"")</f>
        <v/>
      </c>
      <c r="BD152" s="88" t="str">
        <f>IFERROR(IF(VLOOKUP(AI152,'Acompanhamento (DMP)'!$B$17:$V$400,18,FALSE)="","",VLOOKUP(AI152,'Acompanhamento (DMP)'!$B$17:$V$400,18,FALSE)),"")</f>
        <v/>
      </c>
      <c r="BE152" s="88" t="str">
        <f>IFERROR(IF(VLOOKUP(AI152,'Acompanhamento (DMP)'!$B$17:$V$400,19,FALSE)="","",VLOOKUP(AI152,'Acompanhamento (DMP)'!$B$17:$V$400,19,FALSE)),"")</f>
        <v/>
      </c>
      <c r="BF152" s="88" t="str">
        <f>IFERROR(IF(VLOOKUP(AI152,'Acompanhamento (DMP)'!$B$17:$V$400,20,FALSE)="","",VLOOKUP(AI152,'Acompanhamento (DMP)'!$B$17:$V$400,20,FALSE)),"")</f>
        <v/>
      </c>
      <c r="BG152" s="88" t="str">
        <f>IFERROR(IF(VLOOKUP(AI152,'Acompanhamento (DMP)'!$B$17:$V$400,21,FALSE)="","",VLOOKUP(AI152,'Acompanhamento (DMP)'!$B$17:$V$400,21,FALSE)),"")</f>
        <v/>
      </c>
      <c r="BH152" s="239" t="str">
        <f t="shared" si="2"/>
        <v/>
      </c>
    </row>
    <row r="153" spans="7:60" ht="15.75" customHeight="1" x14ac:dyDescent="0.25">
      <c r="G153" s="2" t="s">
        <v>1894</v>
      </c>
      <c r="AD153" s="250">
        <v>140</v>
      </c>
      <c r="AI153" t="str">
        <f>IF('PCA Licitação, Dispensa e Inex.'!B157="","",'PCA Licitação, Dispensa e Inex.'!B157)</f>
        <v/>
      </c>
      <c r="AJ153" t="str">
        <f>IF('PCA Licitação, Dispensa e Inex.'!C157="","",'PCA Licitação, Dispensa e Inex.'!C157)</f>
        <v/>
      </c>
      <c r="AK153" t="str">
        <f>IF('PCA Licitação, Dispensa e Inex.'!D157="","",'PCA Licitação, Dispensa e Inex.'!D157)</f>
        <v/>
      </c>
      <c r="AL153" t="str">
        <f>IF('PCA Licitação, Dispensa e Inex.'!H157="","",'PCA Licitação, Dispensa e Inex.'!H157)</f>
        <v/>
      </c>
      <c r="AM153" t="str">
        <f>IF('PCA Licitação, Dispensa e Inex.'!K157="","",'PCA Licitação, Dispensa e Inex.'!K157)</f>
        <v/>
      </c>
      <c r="AN153" t="str">
        <f>IF('PCA Licitação, Dispensa e Inex.'!L157="","",'PCA Licitação, Dispensa e Inex.'!L157)</f>
        <v/>
      </c>
      <c r="AO153" t="str">
        <f>IF('PCA Licitação, Dispensa e Inex.'!M157="","",'PCA Licitação, Dispensa e Inex.'!M157)</f>
        <v/>
      </c>
      <c r="AP153" t="str">
        <f>IF('PCA Licitação, Dispensa e Inex.'!N157="","",'PCA Licitação, Dispensa e Inex.'!N157)</f>
        <v/>
      </c>
      <c r="AQ153" s="88" t="str">
        <f>IF('PCA Licitação, Dispensa e Inex.'!O157="","",'PCA Licitação, Dispensa e Inex.'!O157)</f>
        <v/>
      </c>
      <c r="AR153" s="88" t="str">
        <f>IF('PCA Licitação, Dispensa e Inex.'!P157="","",'PCA Licitação, Dispensa e Inex.'!P157)</f>
        <v/>
      </c>
      <c r="AS153" s="88" t="str">
        <f>IF('PCA Licitação, Dispensa e Inex.'!Q157="","",'PCA Licitação, Dispensa e Inex.'!Q157)</f>
        <v/>
      </c>
      <c r="AT153" s="88" t="str">
        <f>IF('PCA Licitação, Dispensa e Inex.'!R157="","",'PCA Licitação, Dispensa e Inex.'!R157)</f>
        <v/>
      </c>
      <c r="AU153" s="88" t="str">
        <f>IF('PCA Licitação, Dispensa e Inex.'!S157="","",'PCA Licitação, Dispensa e Inex.'!S157)</f>
        <v/>
      </c>
      <c r="AV153" s="88" t="str">
        <f>IFERROR(VLOOKUP(AI153,'Acompanhamento (DMP)'!$B$17:$L$400,10,FALSE),"")</f>
        <v/>
      </c>
      <c r="AW153" t="str">
        <f>IFERROR(IF(VLOOKUP(AI153,'Acompanhamento (DMP)'!$B$17:$V$400,11,FALSE)="","",VLOOKUP(AI153,'Acompanhamento (DMP)'!$B$17:$V$400,11,FALSE)),"")</f>
        <v/>
      </c>
      <c r="AX153" s="88" t="str">
        <f>IFERROR(VLOOKUP(AI153,'Acompanhamento (DMP)'!$B$17:$V$400,12,FALSE),"")</f>
        <v/>
      </c>
      <c r="AY153" s="88" t="str">
        <f>IFERROR(IF(VLOOKUP(AI153,'Acompanhamento (DMP)'!$B$17:$V$400,13,FALSE)="","",VLOOKUP(AI153,'Acompanhamento (DMP)'!$B$17:$V$400,13,FALSE)),"")</f>
        <v/>
      </c>
      <c r="AZ153" t="str">
        <f>IFERROR(IF(VLOOKUP(AI153,'Acompanhamento (DMP)'!$B$17:$V$400,14,FALSE)="","",VLOOKUP(AI153,'Acompanhamento (DMP)'!$B$17:$V$400,14,FALSE)),"")</f>
        <v/>
      </c>
      <c r="BA153" t="str">
        <f>IFERROR(IF(VLOOKUP(AI153,'Acompanhamento (DMP)'!$B$17:$V$400,15,FALSE)="","",VLOOKUP(AI153,'Acompanhamento (DMP)'!$B$17:$V$400,15,FALSE)),"")</f>
        <v/>
      </c>
      <c r="BB153" s="88" t="str">
        <f>IFERROR(IF(VLOOKUP(AI153,'Acompanhamento (DMP)'!$B$17:$V$400,16,FALSE)="","",VLOOKUP(AI153,'Acompanhamento (DMP)'!$B$17:$V$400,16,FALSE)),"")</f>
        <v/>
      </c>
      <c r="BC153" s="88" t="str">
        <f>IFERROR(IF(VLOOKUP(AI153,'Acompanhamento (DMP)'!$B$17:$V$400,17,FALSE)="","",VLOOKUP(AI153,'Acompanhamento (DMP)'!$B$17:$V$400,17,FALSE)),"")</f>
        <v/>
      </c>
      <c r="BD153" s="88" t="str">
        <f>IFERROR(IF(VLOOKUP(AI153,'Acompanhamento (DMP)'!$B$17:$V$400,18,FALSE)="","",VLOOKUP(AI153,'Acompanhamento (DMP)'!$B$17:$V$400,18,FALSE)),"")</f>
        <v/>
      </c>
      <c r="BE153" s="88" t="str">
        <f>IFERROR(IF(VLOOKUP(AI153,'Acompanhamento (DMP)'!$B$17:$V$400,19,FALSE)="","",VLOOKUP(AI153,'Acompanhamento (DMP)'!$B$17:$V$400,19,FALSE)),"")</f>
        <v/>
      </c>
      <c r="BF153" s="88" t="str">
        <f>IFERROR(IF(VLOOKUP(AI153,'Acompanhamento (DMP)'!$B$17:$V$400,20,FALSE)="","",VLOOKUP(AI153,'Acompanhamento (DMP)'!$B$17:$V$400,20,FALSE)),"")</f>
        <v/>
      </c>
      <c r="BG153" s="88" t="str">
        <f>IFERROR(IF(VLOOKUP(AI153,'Acompanhamento (DMP)'!$B$17:$V$400,21,FALSE)="","",VLOOKUP(AI153,'Acompanhamento (DMP)'!$B$17:$V$400,21,FALSE)),"")</f>
        <v/>
      </c>
      <c r="BH153" s="239" t="str">
        <f t="shared" si="2"/>
        <v/>
      </c>
    </row>
    <row r="154" spans="7:60" ht="15.75" customHeight="1" x14ac:dyDescent="0.25">
      <c r="G154" s="2" t="s">
        <v>894</v>
      </c>
      <c r="AD154" s="252">
        <v>141</v>
      </c>
      <c r="AI154" t="str">
        <f>IF('PCA Licitação, Dispensa e Inex.'!B158="","",'PCA Licitação, Dispensa e Inex.'!B158)</f>
        <v/>
      </c>
      <c r="AJ154" t="str">
        <f>IF('PCA Licitação, Dispensa e Inex.'!C158="","",'PCA Licitação, Dispensa e Inex.'!C158)</f>
        <v/>
      </c>
      <c r="AK154" t="str">
        <f>IF('PCA Licitação, Dispensa e Inex.'!D158="","",'PCA Licitação, Dispensa e Inex.'!D158)</f>
        <v/>
      </c>
      <c r="AL154" t="str">
        <f>IF('PCA Licitação, Dispensa e Inex.'!H158="","",'PCA Licitação, Dispensa e Inex.'!H158)</f>
        <v/>
      </c>
      <c r="AM154" t="str">
        <f>IF('PCA Licitação, Dispensa e Inex.'!K158="","",'PCA Licitação, Dispensa e Inex.'!K158)</f>
        <v/>
      </c>
      <c r="AN154" t="str">
        <f>IF('PCA Licitação, Dispensa e Inex.'!L158="","",'PCA Licitação, Dispensa e Inex.'!L158)</f>
        <v/>
      </c>
      <c r="AO154" t="str">
        <f>IF('PCA Licitação, Dispensa e Inex.'!M158="","",'PCA Licitação, Dispensa e Inex.'!M158)</f>
        <v/>
      </c>
      <c r="AP154" t="str">
        <f>IF('PCA Licitação, Dispensa e Inex.'!N158="","",'PCA Licitação, Dispensa e Inex.'!N158)</f>
        <v/>
      </c>
      <c r="AQ154" s="88" t="str">
        <f>IF('PCA Licitação, Dispensa e Inex.'!O158="","",'PCA Licitação, Dispensa e Inex.'!O158)</f>
        <v/>
      </c>
      <c r="AR154" s="88" t="str">
        <f>IF('PCA Licitação, Dispensa e Inex.'!P158="","",'PCA Licitação, Dispensa e Inex.'!P158)</f>
        <v/>
      </c>
      <c r="AS154" s="88" t="str">
        <f>IF('PCA Licitação, Dispensa e Inex.'!Q158="","",'PCA Licitação, Dispensa e Inex.'!Q158)</f>
        <v/>
      </c>
      <c r="AT154" s="88" t="str">
        <f>IF('PCA Licitação, Dispensa e Inex.'!R158="","",'PCA Licitação, Dispensa e Inex.'!R158)</f>
        <v/>
      </c>
      <c r="AU154" s="88" t="str">
        <f>IF('PCA Licitação, Dispensa e Inex.'!S158="","",'PCA Licitação, Dispensa e Inex.'!S158)</f>
        <v/>
      </c>
      <c r="AV154" s="88" t="str">
        <f>IFERROR(VLOOKUP(AI154,'Acompanhamento (DMP)'!$B$17:$L$400,10,FALSE),"")</f>
        <v/>
      </c>
      <c r="AW154" t="str">
        <f>IFERROR(IF(VLOOKUP(AI154,'Acompanhamento (DMP)'!$B$17:$V$400,11,FALSE)="","",VLOOKUP(AI154,'Acompanhamento (DMP)'!$B$17:$V$400,11,FALSE)),"")</f>
        <v/>
      </c>
      <c r="AX154" s="88" t="str">
        <f>IFERROR(VLOOKUP(AI154,'Acompanhamento (DMP)'!$B$17:$V$400,12,FALSE),"")</f>
        <v/>
      </c>
      <c r="AY154" s="88" t="str">
        <f>IFERROR(IF(VLOOKUP(AI154,'Acompanhamento (DMP)'!$B$17:$V$400,13,FALSE)="","",VLOOKUP(AI154,'Acompanhamento (DMP)'!$B$17:$V$400,13,FALSE)),"")</f>
        <v/>
      </c>
      <c r="AZ154" t="str">
        <f>IFERROR(IF(VLOOKUP(AI154,'Acompanhamento (DMP)'!$B$17:$V$400,14,FALSE)="","",VLOOKUP(AI154,'Acompanhamento (DMP)'!$B$17:$V$400,14,FALSE)),"")</f>
        <v/>
      </c>
      <c r="BA154" t="str">
        <f>IFERROR(IF(VLOOKUP(AI154,'Acompanhamento (DMP)'!$B$17:$V$400,15,FALSE)="","",VLOOKUP(AI154,'Acompanhamento (DMP)'!$B$17:$V$400,15,FALSE)),"")</f>
        <v/>
      </c>
      <c r="BB154" s="88" t="str">
        <f>IFERROR(IF(VLOOKUP(AI154,'Acompanhamento (DMP)'!$B$17:$V$400,16,FALSE)="","",VLOOKUP(AI154,'Acompanhamento (DMP)'!$B$17:$V$400,16,FALSE)),"")</f>
        <v/>
      </c>
      <c r="BC154" s="88" t="str">
        <f>IFERROR(IF(VLOOKUP(AI154,'Acompanhamento (DMP)'!$B$17:$V$400,17,FALSE)="","",VLOOKUP(AI154,'Acompanhamento (DMP)'!$B$17:$V$400,17,FALSE)),"")</f>
        <v/>
      </c>
      <c r="BD154" s="88" t="str">
        <f>IFERROR(IF(VLOOKUP(AI154,'Acompanhamento (DMP)'!$B$17:$V$400,18,FALSE)="","",VLOOKUP(AI154,'Acompanhamento (DMP)'!$B$17:$V$400,18,FALSE)),"")</f>
        <v/>
      </c>
      <c r="BE154" s="88" t="str">
        <f>IFERROR(IF(VLOOKUP(AI154,'Acompanhamento (DMP)'!$B$17:$V$400,19,FALSE)="","",VLOOKUP(AI154,'Acompanhamento (DMP)'!$B$17:$V$400,19,FALSE)),"")</f>
        <v/>
      </c>
      <c r="BF154" s="88" t="str">
        <f>IFERROR(IF(VLOOKUP(AI154,'Acompanhamento (DMP)'!$B$17:$V$400,20,FALSE)="","",VLOOKUP(AI154,'Acompanhamento (DMP)'!$B$17:$V$400,20,FALSE)),"")</f>
        <v/>
      </c>
      <c r="BG154" s="88" t="str">
        <f>IFERROR(IF(VLOOKUP(AI154,'Acompanhamento (DMP)'!$B$17:$V$400,21,FALSE)="","",VLOOKUP(AI154,'Acompanhamento (DMP)'!$B$17:$V$400,21,FALSE)),"")</f>
        <v/>
      </c>
      <c r="BH154" s="239" t="str">
        <f t="shared" si="2"/>
        <v/>
      </c>
    </row>
    <row r="155" spans="7:60" ht="15.75" customHeight="1" x14ac:dyDescent="0.25">
      <c r="G155" s="2" t="s">
        <v>902</v>
      </c>
      <c r="AD155" s="251">
        <v>142</v>
      </c>
      <c r="AI155" t="str">
        <f>IF('PCA Licitação, Dispensa e Inex.'!B159="","",'PCA Licitação, Dispensa e Inex.'!B159)</f>
        <v/>
      </c>
      <c r="AJ155" t="str">
        <f>IF('PCA Licitação, Dispensa e Inex.'!C159="","",'PCA Licitação, Dispensa e Inex.'!C159)</f>
        <v/>
      </c>
      <c r="AK155" t="str">
        <f>IF('PCA Licitação, Dispensa e Inex.'!D159="","",'PCA Licitação, Dispensa e Inex.'!D159)</f>
        <v/>
      </c>
      <c r="AL155" t="str">
        <f>IF('PCA Licitação, Dispensa e Inex.'!H159="","",'PCA Licitação, Dispensa e Inex.'!H159)</f>
        <v/>
      </c>
      <c r="AM155" t="str">
        <f>IF('PCA Licitação, Dispensa e Inex.'!K159="","",'PCA Licitação, Dispensa e Inex.'!K159)</f>
        <v/>
      </c>
      <c r="AN155" t="str">
        <f>IF('PCA Licitação, Dispensa e Inex.'!L159="","",'PCA Licitação, Dispensa e Inex.'!L159)</f>
        <v/>
      </c>
      <c r="AO155" t="str">
        <f>IF('PCA Licitação, Dispensa e Inex.'!M159="","",'PCA Licitação, Dispensa e Inex.'!M159)</f>
        <v/>
      </c>
      <c r="AP155" t="str">
        <f>IF('PCA Licitação, Dispensa e Inex.'!N159="","",'PCA Licitação, Dispensa e Inex.'!N159)</f>
        <v/>
      </c>
      <c r="AQ155" s="88" t="str">
        <f>IF('PCA Licitação, Dispensa e Inex.'!O159="","",'PCA Licitação, Dispensa e Inex.'!O159)</f>
        <v/>
      </c>
      <c r="AR155" s="88" t="str">
        <f>IF('PCA Licitação, Dispensa e Inex.'!P159="","",'PCA Licitação, Dispensa e Inex.'!P159)</f>
        <v/>
      </c>
      <c r="AS155" s="88" t="str">
        <f>IF('PCA Licitação, Dispensa e Inex.'!Q159="","",'PCA Licitação, Dispensa e Inex.'!Q159)</f>
        <v/>
      </c>
      <c r="AT155" s="88" t="str">
        <f>IF('PCA Licitação, Dispensa e Inex.'!R159="","",'PCA Licitação, Dispensa e Inex.'!R159)</f>
        <v/>
      </c>
      <c r="AU155" s="88" t="str">
        <f>IF('PCA Licitação, Dispensa e Inex.'!S159="","",'PCA Licitação, Dispensa e Inex.'!S159)</f>
        <v/>
      </c>
      <c r="AV155" s="88" t="str">
        <f>IFERROR(VLOOKUP(AI155,'Acompanhamento (DMP)'!$B$17:$L$400,10,FALSE),"")</f>
        <v/>
      </c>
      <c r="AW155" t="str">
        <f>IFERROR(IF(VLOOKUP(AI155,'Acompanhamento (DMP)'!$B$17:$V$400,11,FALSE)="","",VLOOKUP(AI155,'Acompanhamento (DMP)'!$B$17:$V$400,11,FALSE)),"")</f>
        <v/>
      </c>
      <c r="AX155" s="88" t="str">
        <f>IFERROR(VLOOKUP(AI155,'Acompanhamento (DMP)'!$B$17:$V$400,12,FALSE),"")</f>
        <v/>
      </c>
      <c r="AY155" s="88" t="str">
        <f>IFERROR(IF(VLOOKUP(AI155,'Acompanhamento (DMP)'!$B$17:$V$400,13,FALSE)="","",VLOOKUP(AI155,'Acompanhamento (DMP)'!$B$17:$V$400,13,FALSE)),"")</f>
        <v/>
      </c>
      <c r="AZ155" t="str">
        <f>IFERROR(IF(VLOOKUP(AI155,'Acompanhamento (DMP)'!$B$17:$V$400,14,FALSE)="","",VLOOKUP(AI155,'Acompanhamento (DMP)'!$B$17:$V$400,14,FALSE)),"")</f>
        <v/>
      </c>
      <c r="BA155" t="str">
        <f>IFERROR(IF(VLOOKUP(AI155,'Acompanhamento (DMP)'!$B$17:$V$400,15,FALSE)="","",VLOOKUP(AI155,'Acompanhamento (DMP)'!$B$17:$V$400,15,FALSE)),"")</f>
        <v/>
      </c>
      <c r="BB155" s="88" t="str">
        <f>IFERROR(IF(VLOOKUP(AI155,'Acompanhamento (DMP)'!$B$17:$V$400,16,FALSE)="","",VLOOKUP(AI155,'Acompanhamento (DMP)'!$B$17:$V$400,16,FALSE)),"")</f>
        <v/>
      </c>
      <c r="BC155" s="88" t="str">
        <f>IFERROR(IF(VLOOKUP(AI155,'Acompanhamento (DMP)'!$B$17:$V$400,17,FALSE)="","",VLOOKUP(AI155,'Acompanhamento (DMP)'!$B$17:$V$400,17,FALSE)),"")</f>
        <v/>
      </c>
      <c r="BD155" s="88" t="str">
        <f>IFERROR(IF(VLOOKUP(AI155,'Acompanhamento (DMP)'!$B$17:$V$400,18,FALSE)="","",VLOOKUP(AI155,'Acompanhamento (DMP)'!$B$17:$V$400,18,FALSE)),"")</f>
        <v/>
      </c>
      <c r="BE155" s="88" t="str">
        <f>IFERROR(IF(VLOOKUP(AI155,'Acompanhamento (DMP)'!$B$17:$V$400,19,FALSE)="","",VLOOKUP(AI155,'Acompanhamento (DMP)'!$B$17:$V$400,19,FALSE)),"")</f>
        <v/>
      </c>
      <c r="BF155" s="88" t="str">
        <f>IFERROR(IF(VLOOKUP(AI155,'Acompanhamento (DMP)'!$B$17:$V$400,20,FALSE)="","",VLOOKUP(AI155,'Acompanhamento (DMP)'!$B$17:$V$400,20,FALSE)),"")</f>
        <v/>
      </c>
      <c r="BG155" s="88" t="str">
        <f>IFERROR(IF(VLOOKUP(AI155,'Acompanhamento (DMP)'!$B$17:$V$400,21,FALSE)="","",VLOOKUP(AI155,'Acompanhamento (DMP)'!$B$17:$V$400,21,FALSE)),"")</f>
        <v/>
      </c>
      <c r="BH155" s="239" t="str">
        <f t="shared" si="2"/>
        <v/>
      </c>
    </row>
    <row r="156" spans="7:60" ht="15.75" customHeight="1" x14ac:dyDescent="0.25">
      <c r="G156" s="2" t="s">
        <v>464</v>
      </c>
      <c r="AD156" s="252">
        <v>143</v>
      </c>
      <c r="AI156" t="str">
        <f>IF('PCA Licitação, Dispensa e Inex.'!B160="","",'PCA Licitação, Dispensa e Inex.'!B160)</f>
        <v/>
      </c>
      <c r="AJ156" t="str">
        <f>IF('PCA Licitação, Dispensa e Inex.'!C160="","",'PCA Licitação, Dispensa e Inex.'!C160)</f>
        <v/>
      </c>
      <c r="AK156" t="str">
        <f>IF('PCA Licitação, Dispensa e Inex.'!D160="","",'PCA Licitação, Dispensa e Inex.'!D160)</f>
        <v/>
      </c>
      <c r="AL156" t="str">
        <f>IF('PCA Licitação, Dispensa e Inex.'!H160="","",'PCA Licitação, Dispensa e Inex.'!H160)</f>
        <v/>
      </c>
      <c r="AM156" t="str">
        <f>IF('PCA Licitação, Dispensa e Inex.'!K160="","",'PCA Licitação, Dispensa e Inex.'!K160)</f>
        <v/>
      </c>
      <c r="AN156" t="str">
        <f>IF('PCA Licitação, Dispensa e Inex.'!L160="","",'PCA Licitação, Dispensa e Inex.'!L160)</f>
        <v/>
      </c>
      <c r="AO156" t="str">
        <f>IF('PCA Licitação, Dispensa e Inex.'!M160="","",'PCA Licitação, Dispensa e Inex.'!M160)</f>
        <v/>
      </c>
      <c r="AP156" t="str">
        <f>IF('PCA Licitação, Dispensa e Inex.'!N160="","",'PCA Licitação, Dispensa e Inex.'!N160)</f>
        <v/>
      </c>
      <c r="AQ156" s="88" t="str">
        <f>IF('PCA Licitação, Dispensa e Inex.'!O160="","",'PCA Licitação, Dispensa e Inex.'!O160)</f>
        <v/>
      </c>
      <c r="AR156" s="88" t="str">
        <f>IF('PCA Licitação, Dispensa e Inex.'!P160="","",'PCA Licitação, Dispensa e Inex.'!P160)</f>
        <v/>
      </c>
      <c r="AS156" s="88" t="str">
        <f>IF('PCA Licitação, Dispensa e Inex.'!Q160="","",'PCA Licitação, Dispensa e Inex.'!Q160)</f>
        <v/>
      </c>
      <c r="AT156" s="88" t="str">
        <f>IF('PCA Licitação, Dispensa e Inex.'!R160="","",'PCA Licitação, Dispensa e Inex.'!R160)</f>
        <v/>
      </c>
      <c r="AU156" s="88" t="str">
        <f>IF('PCA Licitação, Dispensa e Inex.'!S160="","",'PCA Licitação, Dispensa e Inex.'!S160)</f>
        <v/>
      </c>
      <c r="AV156" s="88" t="str">
        <f>IFERROR(VLOOKUP(AI156,'Acompanhamento (DMP)'!$B$17:$L$400,10,FALSE),"")</f>
        <v/>
      </c>
      <c r="AW156" t="str">
        <f>IFERROR(IF(VLOOKUP(AI156,'Acompanhamento (DMP)'!$B$17:$V$400,11,FALSE)="","",VLOOKUP(AI156,'Acompanhamento (DMP)'!$B$17:$V$400,11,FALSE)),"")</f>
        <v/>
      </c>
      <c r="AX156" s="88" t="str">
        <f>IFERROR(VLOOKUP(AI156,'Acompanhamento (DMP)'!$B$17:$V$400,12,FALSE),"")</f>
        <v/>
      </c>
      <c r="AY156" s="88" t="str">
        <f>IFERROR(IF(VLOOKUP(AI156,'Acompanhamento (DMP)'!$B$17:$V$400,13,FALSE)="","",VLOOKUP(AI156,'Acompanhamento (DMP)'!$B$17:$V$400,13,FALSE)),"")</f>
        <v/>
      </c>
      <c r="AZ156" t="str">
        <f>IFERROR(IF(VLOOKUP(AI156,'Acompanhamento (DMP)'!$B$17:$V$400,14,FALSE)="","",VLOOKUP(AI156,'Acompanhamento (DMP)'!$B$17:$V$400,14,FALSE)),"")</f>
        <v/>
      </c>
      <c r="BA156" t="str">
        <f>IFERROR(IF(VLOOKUP(AI156,'Acompanhamento (DMP)'!$B$17:$V$400,15,FALSE)="","",VLOOKUP(AI156,'Acompanhamento (DMP)'!$B$17:$V$400,15,FALSE)),"")</f>
        <v/>
      </c>
      <c r="BB156" s="88" t="str">
        <f>IFERROR(IF(VLOOKUP(AI156,'Acompanhamento (DMP)'!$B$17:$V$400,16,FALSE)="","",VLOOKUP(AI156,'Acompanhamento (DMP)'!$B$17:$V$400,16,FALSE)),"")</f>
        <v/>
      </c>
      <c r="BC156" s="88" t="str">
        <f>IFERROR(IF(VLOOKUP(AI156,'Acompanhamento (DMP)'!$B$17:$V$400,17,FALSE)="","",VLOOKUP(AI156,'Acompanhamento (DMP)'!$B$17:$V$400,17,FALSE)),"")</f>
        <v/>
      </c>
      <c r="BD156" s="88" t="str">
        <f>IFERROR(IF(VLOOKUP(AI156,'Acompanhamento (DMP)'!$B$17:$V$400,18,FALSE)="","",VLOOKUP(AI156,'Acompanhamento (DMP)'!$B$17:$V$400,18,FALSE)),"")</f>
        <v/>
      </c>
      <c r="BE156" s="88" t="str">
        <f>IFERROR(IF(VLOOKUP(AI156,'Acompanhamento (DMP)'!$B$17:$V$400,19,FALSE)="","",VLOOKUP(AI156,'Acompanhamento (DMP)'!$B$17:$V$400,19,FALSE)),"")</f>
        <v/>
      </c>
      <c r="BF156" s="88" t="str">
        <f>IFERROR(IF(VLOOKUP(AI156,'Acompanhamento (DMP)'!$B$17:$V$400,20,FALSE)="","",VLOOKUP(AI156,'Acompanhamento (DMP)'!$B$17:$V$400,20,FALSE)),"")</f>
        <v/>
      </c>
      <c r="BG156" s="88" t="str">
        <f>IFERROR(IF(VLOOKUP(AI156,'Acompanhamento (DMP)'!$B$17:$V$400,21,FALSE)="","",VLOOKUP(AI156,'Acompanhamento (DMP)'!$B$17:$V$400,21,FALSE)),"")</f>
        <v/>
      </c>
      <c r="BH156" s="239" t="str">
        <f t="shared" si="2"/>
        <v/>
      </c>
    </row>
    <row r="157" spans="7:60" ht="15" customHeight="1" x14ac:dyDescent="0.2">
      <c r="AD157" s="250">
        <v>144</v>
      </c>
      <c r="AI157" t="str">
        <f>IF('PCA Licitação, Dispensa e Inex.'!B161="","",'PCA Licitação, Dispensa e Inex.'!B161)</f>
        <v/>
      </c>
      <c r="AJ157" t="str">
        <f>IF('PCA Licitação, Dispensa e Inex.'!C161="","",'PCA Licitação, Dispensa e Inex.'!C161)</f>
        <v/>
      </c>
      <c r="AK157" t="str">
        <f>IF('PCA Licitação, Dispensa e Inex.'!D161="","",'PCA Licitação, Dispensa e Inex.'!D161)</f>
        <v/>
      </c>
      <c r="AL157" t="str">
        <f>IF('PCA Licitação, Dispensa e Inex.'!H161="","",'PCA Licitação, Dispensa e Inex.'!H161)</f>
        <v/>
      </c>
      <c r="AM157" t="str">
        <f>IF('PCA Licitação, Dispensa e Inex.'!K161="","",'PCA Licitação, Dispensa e Inex.'!K161)</f>
        <v/>
      </c>
      <c r="AN157" t="str">
        <f>IF('PCA Licitação, Dispensa e Inex.'!L161="","",'PCA Licitação, Dispensa e Inex.'!L161)</f>
        <v/>
      </c>
      <c r="AO157" t="str">
        <f>IF('PCA Licitação, Dispensa e Inex.'!M161="","",'PCA Licitação, Dispensa e Inex.'!M161)</f>
        <v/>
      </c>
      <c r="AP157" t="str">
        <f>IF('PCA Licitação, Dispensa e Inex.'!N161="","",'PCA Licitação, Dispensa e Inex.'!N161)</f>
        <v/>
      </c>
      <c r="AQ157" s="88" t="str">
        <f>IF('PCA Licitação, Dispensa e Inex.'!O161="","",'PCA Licitação, Dispensa e Inex.'!O161)</f>
        <v/>
      </c>
      <c r="AR157" s="88" t="str">
        <f>IF('PCA Licitação, Dispensa e Inex.'!P161="","",'PCA Licitação, Dispensa e Inex.'!P161)</f>
        <v/>
      </c>
      <c r="AS157" s="88" t="str">
        <f>IF('PCA Licitação, Dispensa e Inex.'!Q161="","",'PCA Licitação, Dispensa e Inex.'!Q161)</f>
        <v/>
      </c>
      <c r="AT157" s="88" t="str">
        <f>IF('PCA Licitação, Dispensa e Inex.'!R161="","",'PCA Licitação, Dispensa e Inex.'!R161)</f>
        <v/>
      </c>
      <c r="AU157" s="88" t="str">
        <f>IF('PCA Licitação, Dispensa e Inex.'!S161="","",'PCA Licitação, Dispensa e Inex.'!S161)</f>
        <v/>
      </c>
      <c r="AV157" s="88" t="str">
        <f>IFERROR(VLOOKUP(AI157,'Acompanhamento (DMP)'!$B$17:$L$400,10,FALSE),"")</f>
        <v/>
      </c>
      <c r="AW157" t="str">
        <f>IFERROR(IF(VLOOKUP(AI157,'Acompanhamento (DMP)'!$B$17:$V$400,11,FALSE)="","",VLOOKUP(AI157,'Acompanhamento (DMP)'!$B$17:$V$400,11,FALSE)),"")</f>
        <v/>
      </c>
      <c r="AX157" s="88" t="str">
        <f>IFERROR(VLOOKUP(AI157,'Acompanhamento (DMP)'!$B$17:$V$400,12,FALSE),"")</f>
        <v/>
      </c>
      <c r="AY157" s="88" t="str">
        <f>IFERROR(IF(VLOOKUP(AI157,'Acompanhamento (DMP)'!$B$17:$V$400,13,FALSE)="","",VLOOKUP(AI157,'Acompanhamento (DMP)'!$B$17:$V$400,13,FALSE)),"")</f>
        <v/>
      </c>
      <c r="AZ157" t="str">
        <f>IFERROR(IF(VLOOKUP(AI157,'Acompanhamento (DMP)'!$B$17:$V$400,14,FALSE)="","",VLOOKUP(AI157,'Acompanhamento (DMP)'!$B$17:$V$400,14,FALSE)),"")</f>
        <v/>
      </c>
      <c r="BA157" t="str">
        <f>IFERROR(IF(VLOOKUP(AI157,'Acompanhamento (DMP)'!$B$17:$V$400,15,FALSE)="","",VLOOKUP(AI157,'Acompanhamento (DMP)'!$B$17:$V$400,15,FALSE)),"")</f>
        <v/>
      </c>
      <c r="BB157" s="88" t="str">
        <f>IFERROR(IF(VLOOKUP(AI157,'Acompanhamento (DMP)'!$B$17:$V$400,16,FALSE)="","",VLOOKUP(AI157,'Acompanhamento (DMP)'!$B$17:$V$400,16,FALSE)),"")</f>
        <v/>
      </c>
      <c r="BC157" s="88" t="str">
        <f>IFERROR(IF(VLOOKUP(AI157,'Acompanhamento (DMP)'!$B$17:$V$400,17,FALSE)="","",VLOOKUP(AI157,'Acompanhamento (DMP)'!$B$17:$V$400,17,FALSE)),"")</f>
        <v/>
      </c>
      <c r="BD157" s="88" t="str">
        <f>IFERROR(IF(VLOOKUP(AI157,'Acompanhamento (DMP)'!$B$17:$V$400,18,FALSE)="","",VLOOKUP(AI157,'Acompanhamento (DMP)'!$B$17:$V$400,18,FALSE)),"")</f>
        <v/>
      </c>
      <c r="BE157" s="88" t="str">
        <f>IFERROR(IF(VLOOKUP(AI157,'Acompanhamento (DMP)'!$B$17:$V$400,19,FALSE)="","",VLOOKUP(AI157,'Acompanhamento (DMP)'!$B$17:$V$400,19,FALSE)),"")</f>
        <v/>
      </c>
      <c r="BF157" s="88" t="str">
        <f>IFERROR(IF(VLOOKUP(AI157,'Acompanhamento (DMP)'!$B$17:$V$400,20,FALSE)="","",VLOOKUP(AI157,'Acompanhamento (DMP)'!$B$17:$V$400,20,FALSE)),"")</f>
        <v/>
      </c>
      <c r="BG157" s="88" t="str">
        <f>IFERROR(IF(VLOOKUP(AI157,'Acompanhamento (DMP)'!$B$17:$V$400,21,FALSE)="","",VLOOKUP(AI157,'Acompanhamento (DMP)'!$B$17:$V$400,21,FALSE)),"")</f>
        <v/>
      </c>
      <c r="BH157" s="239" t="str">
        <f t="shared" si="2"/>
        <v/>
      </c>
    </row>
    <row r="158" spans="7:60" ht="15" customHeight="1" x14ac:dyDescent="0.2">
      <c r="AD158" s="249">
        <v>145</v>
      </c>
      <c r="AI158" t="str">
        <f>IF('PCA Licitação, Dispensa e Inex.'!B162="","",'PCA Licitação, Dispensa e Inex.'!B162)</f>
        <v/>
      </c>
      <c r="AJ158" t="str">
        <f>IF('PCA Licitação, Dispensa e Inex.'!C162="","",'PCA Licitação, Dispensa e Inex.'!C162)</f>
        <v/>
      </c>
      <c r="AK158" t="str">
        <f>IF('PCA Licitação, Dispensa e Inex.'!D162="","",'PCA Licitação, Dispensa e Inex.'!D162)</f>
        <v/>
      </c>
      <c r="AL158" t="str">
        <f>IF('PCA Licitação, Dispensa e Inex.'!H162="","",'PCA Licitação, Dispensa e Inex.'!H162)</f>
        <v/>
      </c>
      <c r="AM158" t="str">
        <f>IF('PCA Licitação, Dispensa e Inex.'!K162="","",'PCA Licitação, Dispensa e Inex.'!K162)</f>
        <v/>
      </c>
      <c r="AN158" t="str">
        <f>IF('PCA Licitação, Dispensa e Inex.'!L162="","",'PCA Licitação, Dispensa e Inex.'!L162)</f>
        <v/>
      </c>
      <c r="AO158" t="str">
        <f>IF('PCA Licitação, Dispensa e Inex.'!M162="","",'PCA Licitação, Dispensa e Inex.'!M162)</f>
        <v/>
      </c>
      <c r="AP158" t="str">
        <f>IF('PCA Licitação, Dispensa e Inex.'!N162="","",'PCA Licitação, Dispensa e Inex.'!N162)</f>
        <v/>
      </c>
      <c r="AQ158" s="88" t="str">
        <f>IF('PCA Licitação, Dispensa e Inex.'!O162="","",'PCA Licitação, Dispensa e Inex.'!O162)</f>
        <v/>
      </c>
      <c r="AR158" s="88" t="str">
        <f>IF('PCA Licitação, Dispensa e Inex.'!P162="","",'PCA Licitação, Dispensa e Inex.'!P162)</f>
        <v/>
      </c>
      <c r="AS158" s="88" t="str">
        <f>IF('PCA Licitação, Dispensa e Inex.'!Q162="","",'PCA Licitação, Dispensa e Inex.'!Q162)</f>
        <v/>
      </c>
      <c r="AT158" s="88" t="str">
        <f>IF('PCA Licitação, Dispensa e Inex.'!R162="","",'PCA Licitação, Dispensa e Inex.'!R162)</f>
        <v/>
      </c>
      <c r="AU158" s="88" t="str">
        <f>IF('PCA Licitação, Dispensa e Inex.'!S162="","",'PCA Licitação, Dispensa e Inex.'!S162)</f>
        <v/>
      </c>
      <c r="AV158" s="88" t="str">
        <f>IFERROR(VLOOKUP(AI158,'Acompanhamento (DMP)'!$B$17:$L$400,10,FALSE),"")</f>
        <v/>
      </c>
      <c r="AW158" t="str">
        <f>IFERROR(IF(VLOOKUP(AI158,'Acompanhamento (DMP)'!$B$17:$V$400,11,FALSE)="","",VLOOKUP(AI158,'Acompanhamento (DMP)'!$B$17:$V$400,11,FALSE)),"")</f>
        <v/>
      </c>
      <c r="AX158" s="88" t="str">
        <f>IFERROR(VLOOKUP(AI158,'Acompanhamento (DMP)'!$B$17:$V$400,12,FALSE),"")</f>
        <v/>
      </c>
      <c r="AY158" s="88" t="str">
        <f>IFERROR(IF(VLOOKUP(AI158,'Acompanhamento (DMP)'!$B$17:$V$400,13,FALSE)="","",VLOOKUP(AI158,'Acompanhamento (DMP)'!$B$17:$V$400,13,FALSE)),"")</f>
        <v/>
      </c>
      <c r="AZ158" t="str">
        <f>IFERROR(IF(VLOOKUP(AI158,'Acompanhamento (DMP)'!$B$17:$V$400,14,FALSE)="","",VLOOKUP(AI158,'Acompanhamento (DMP)'!$B$17:$V$400,14,FALSE)),"")</f>
        <v/>
      </c>
      <c r="BA158" t="str">
        <f>IFERROR(IF(VLOOKUP(AI158,'Acompanhamento (DMP)'!$B$17:$V$400,15,FALSE)="","",VLOOKUP(AI158,'Acompanhamento (DMP)'!$B$17:$V$400,15,FALSE)),"")</f>
        <v/>
      </c>
      <c r="BB158" s="88" t="str">
        <f>IFERROR(IF(VLOOKUP(AI158,'Acompanhamento (DMP)'!$B$17:$V$400,16,FALSE)="","",VLOOKUP(AI158,'Acompanhamento (DMP)'!$B$17:$V$400,16,FALSE)),"")</f>
        <v/>
      </c>
      <c r="BC158" s="88" t="str">
        <f>IFERROR(IF(VLOOKUP(AI158,'Acompanhamento (DMP)'!$B$17:$V$400,17,FALSE)="","",VLOOKUP(AI158,'Acompanhamento (DMP)'!$B$17:$V$400,17,FALSE)),"")</f>
        <v/>
      </c>
      <c r="BD158" s="88" t="str">
        <f>IFERROR(IF(VLOOKUP(AI158,'Acompanhamento (DMP)'!$B$17:$V$400,18,FALSE)="","",VLOOKUP(AI158,'Acompanhamento (DMP)'!$B$17:$V$400,18,FALSE)),"")</f>
        <v/>
      </c>
      <c r="BE158" s="88" t="str">
        <f>IFERROR(IF(VLOOKUP(AI158,'Acompanhamento (DMP)'!$B$17:$V$400,19,FALSE)="","",VLOOKUP(AI158,'Acompanhamento (DMP)'!$B$17:$V$400,19,FALSE)),"")</f>
        <v/>
      </c>
      <c r="BF158" s="88" t="str">
        <f>IFERROR(IF(VLOOKUP(AI158,'Acompanhamento (DMP)'!$B$17:$V$400,20,FALSE)="","",VLOOKUP(AI158,'Acompanhamento (DMP)'!$B$17:$V$400,20,FALSE)),"")</f>
        <v/>
      </c>
      <c r="BG158" s="88" t="str">
        <f>IFERROR(IF(VLOOKUP(AI158,'Acompanhamento (DMP)'!$B$17:$V$400,21,FALSE)="","",VLOOKUP(AI158,'Acompanhamento (DMP)'!$B$17:$V$400,21,FALSE)),"")</f>
        <v/>
      </c>
      <c r="BH158" s="239" t="str">
        <f t="shared" si="2"/>
        <v/>
      </c>
    </row>
    <row r="159" spans="7:60" ht="15" customHeight="1" x14ac:dyDescent="0.2">
      <c r="AD159" s="250">
        <v>146</v>
      </c>
      <c r="AI159" t="str">
        <f>IF('PCA Licitação, Dispensa e Inex.'!B163="","",'PCA Licitação, Dispensa e Inex.'!B163)</f>
        <v/>
      </c>
      <c r="AJ159" t="str">
        <f>IF('PCA Licitação, Dispensa e Inex.'!C163="","",'PCA Licitação, Dispensa e Inex.'!C163)</f>
        <v/>
      </c>
      <c r="AK159" t="str">
        <f>IF('PCA Licitação, Dispensa e Inex.'!D163="","",'PCA Licitação, Dispensa e Inex.'!D163)</f>
        <v/>
      </c>
      <c r="AL159" t="str">
        <f>IF('PCA Licitação, Dispensa e Inex.'!H163="","",'PCA Licitação, Dispensa e Inex.'!H163)</f>
        <v/>
      </c>
      <c r="AM159" t="str">
        <f>IF('PCA Licitação, Dispensa e Inex.'!K163="","",'PCA Licitação, Dispensa e Inex.'!K163)</f>
        <v/>
      </c>
      <c r="AN159" t="str">
        <f>IF('PCA Licitação, Dispensa e Inex.'!L163="","",'PCA Licitação, Dispensa e Inex.'!L163)</f>
        <v/>
      </c>
      <c r="AO159" t="str">
        <f>IF('PCA Licitação, Dispensa e Inex.'!M163="","",'PCA Licitação, Dispensa e Inex.'!M163)</f>
        <v/>
      </c>
      <c r="AP159" t="str">
        <f>IF('PCA Licitação, Dispensa e Inex.'!N163="","",'PCA Licitação, Dispensa e Inex.'!N163)</f>
        <v/>
      </c>
      <c r="AQ159" s="88" t="str">
        <f>IF('PCA Licitação, Dispensa e Inex.'!O163="","",'PCA Licitação, Dispensa e Inex.'!O163)</f>
        <v/>
      </c>
      <c r="AR159" s="88" t="str">
        <f>IF('PCA Licitação, Dispensa e Inex.'!P163="","",'PCA Licitação, Dispensa e Inex.'!P163)</f>
        <v/>
      </c>
      <c r="AS159" s="88" t="str">
        <f>IF('PCA Licitação, Dispensa e Inex.'!Q163="","",'PCA Licitação, Dispensa e Inex.'!Q163)</f>
        <v/>
      </c>
      <c r="AT159" s="88" t="str">
        <f>IF('PCA Licitação, Dispensa e Inex.'!R163="","",'PCA Licitação, Dispensa e Inex.'!R163)</f>
        <v/>
      </c>
      <c r="AU159" s="88" t="str">
        <f>IF('PCA Licitação, Dispensa e Inex.'!S163="","",'PCA Licitação, Dispensa e Inex.'!S163)</f>
        <v/>
      </c>
      <c r="AV159" s="88" t="str">
        <f>IFERROR(VLOOKUP(AI159,'Acompanhamento (DMP)'!$B$17:$L$400,10,FALSE),"")</f>
        <v/>
      </c>
      <c r="AW159" t="str">
        <f>IFERROR(IF(VLOOKUP(AI159,'Acompanhamento (DMP)'!$B$17:$V$400,11,FALSE)="","",VLOOKUP(AI159,'Acompanhamento (DMP)'!$B$17:$V$400,11,FALSE)),"")</f>
        <v/>
      </c>
      <c r="AX159" s="88" t="str">
        <f>IFERROR(VLOOKUP(AI159,'Acompanhamento (DMP)'!$B$17:$V$400,12,FALSE),"")</f>
        <v/>
      </c>
      <c r="AY159" s="88" t="str">
        <f>IFERROR(IF(VLOOKUP(AI159,'Acompanhamento (DMP)'!$B$17:$V$400,13,FALSE)="","",VLOOKUP(AI159,'Acompanhamento (DMP)'!$B$17:$V$400,13,FALSE)),"")</f>
        <v/>
      </c>
      <c r="AZ159" t="str">
        <f>IFERROR(IF(VLOOKUP(AI159,'Acompanhamento (DMP)'!$B$17:$V$400,14,FALSE)="","",VLOOKUP(AI159,'Acompanhamento (DMP)'!$B$17:$V$400,14,FALSE)),"")</f>
        <v/>
      </c>
      <c r="BA159" t="str">
        <f>IFERROR(IF(VLOOKUP(AI159,'Acompanhamento (DMP)'!$B$17:$V$400,15,FALSE)="","",VLOOKUP(AI159,'Acompanhamento (DMP)'!$B$17:$V$400,15,FALSE)),"")</f>
        <v/>
      </c>
      <c r="BB159" s="88" t="str">
        <f>IFERROR(IF(VLOOKUP(AI159,'Acompanhamento (DMP)'!$B$17:$V$400,16,FALSE)="","",VLOOKUP(AI159,'Acompanhamento (DMP)'!$B$17:$V$400,16,FALSE)),"")</f>
        <v/>
      </c>
      <c r="BC159" s="88" t="str">
        <f>IFERROR(IF(VLOOKUP(AI159,'Acompanhamento (DMP)'!$B$17:$V$400,17,FALSE)="","",VLOOKUP(AI159,'Acompanhamento (DMP)'!$B$17:$V$400,17,FALSE)),"")</f>
        <v/>
      </c>
      <c r="BD159" s="88" t="str">
        <f>IFERROR(IF(VLOOKUP(AI159,'Acompanhamento (DMP)'!$B$17:$V$400,18,FALSE)="","",VLOOKUP(AI159,'Acompanhamento (DMP)'!$B$17:$V$400,18,FALSE)),"")</f>
        <v/>
      </c>
      <c r="BE159" s="88" t="str">
        <f>IFERROR(IF(VLOOKUP(AI159,'Acompanhamento (DMP)'!$B$17:$V$400,19,FALSE)="","",VLOOKUP(AI159,'Acompanhamento (DMP)'!$B$17:$V$400,19,FALSE)),"")</f>
        <v/>
      </c>
      <c r="BF159" s="88" t="str">
        <f>IFERROR(IF(VLOOKUP(AI159,'Acompanhamento (DMP)'!$B$17:$V$400,20,FALSE)="","",VLOOKUP(AI159,'Acompanhamento (DMP)'!$B$17:$V$400,20,FALSE)),"")</f>
        <v/>
      </c>
      <c r="BG159" s="88" t="str">
        <f>IFERROR(IF(VLOOKUP(AI159,'Acompanhamento (DMP)'!$B$17:$V$400,21,FALSE)="","",VLOOKUP(AI159,'Acompanhamento (DMP)'!$B$17:$V$400,21,FALSE)),"")</f>
        <v/>
      </c>
      <c r="BH159" s="239" t="str">
        <f t="shared" si="2"/>
        <v/>
      </c>
    </row>
    <row r="160" spans="7:60" ht="15" customHeight="1" x14ac:dyDescent="0.2">
      <c r="AD160" s="252">
        <v>147</v>
      </c>
      <c r="AI160" t="str">
        <f>IF('PCA Licitação, Dispensa e Inex.'!B164="","",'PCA Licitação, Dispensa e Inex.'!B164)</f>
        <v/>
      </c>
      <c r="AJ160" t="str">
        <f>IF('PCA Licitação, Dispensa e Inex.'!C164="","",'PCA Licitação, Dispensa e Inex.'!C164)</f>
        <v/>
      </c>
      <c r="AK160" t="str">
        <f>IF('PCA Licitação, Dispensa e Inex.'!D164="","",'PCA Licitação, Dispensa e Inex.'!D164)</f>
        <v/>
      </c>
      <c r="AL160" t="str">
        <f>IF('PCA Licitação, Dispensa e Inex.'!H164="","",'PCA Licitação, Dispensa e Inex.'!H164)</f>
        <v/>
      </c>
      <c r="AM160" t="str">
        <f>IF('PCA Licitação, Dispensa e Inex.'!K164="","",'PCA Licitação, Dispensa e Inex.'!K164)</f>
        <v/>
      </c>
      <c r="AN160" t="str">
        <f>IF('PCA Licitação, Dispensa e Inex.'!L164="","",'PCA Licitação, Dispensa e Inex.'!L164)</f>
        <v/>
      </c>
      <c r="AO160" t="str">
        <f>IF('PCA Licitação, Dispensa e Inex.'!M164="","",'PCA Licitação, Dispensa e Inex.'!M164)</f>
        <v/>
      </c>
      <c r="AP160" t="str">
        <f>IF('PCA Licitação, Dispensa e Inex.'!N164="","",'PCA Licitação, Dispensa e Inex.'!N164)</f>
        <v/>
      </c>
      <c r="AQ160" s="88" t="str">
        <f>IF('PCA Licitação, Dispensa e Inex.'!O164="","",'PCA Licitação, Dispensa e Inex.'!O164)</f>
        <v/>
      </c>
      <c r="AR160" s="88" t="str">
        <f>IF('PCA Licitação, Dispensa e Inex.'!P164="","",'PCA Licitação, Dispensa e Inex.'!P164)</f>
        <v/>
      </c>
      <c r="AS160" s="88" t="str">
        <f>IF('PCA Licitação, Dispensa e Inex.'!Q164="","",'PCA Licitação, Dispensa e Inex.'!Q164)</f>
        <v/>
      </c>
      <c r="AT160" s="88" t="str">
        <f>IF('PCA Licitação, Dispensa e Inex.'!R164="","",'PCA Licitação, Dispensa e Inex.'!R164)</f>
        <v/>
      </c>
      <c r="AU160" s="88" t="str">
        <f>IF('PCA Licitação, Dispensa e Inex.'!S164="","",'PCA Licitação, Dispensa e Inex.'!S164)</f>
        <v/>
      </c>
      <c r="AV160" s="88" t="str">
        <f>IFERROR(VLOOKUP(AI160,'Acompanhamento (DMP)'!$B$17:$L$400,10,FALSE),"")</f>
        <v/>
      </c>
      <c r="AW160" t="str">
        <f>IFERROR(IF(VLOOKUP(AI160,'Acompanhamento (DMP)'!$B$17:$V$400,11,FALSE)="","",VLOOKUP(AI160,'Acompanhamento (DMP)'!$B$17:$V$400,11,FALSE)),"")</f>
        <v/>
      </c>
      <c r="AX160" s="88" t="str">
        <f>IFERROR(VLOOKUP(AI160,'Acompanhamento (DMP)'!$B$17:$V$400,12,FALSE),"")</f>
        <v/>
      </c>
      <c r="AY160" s="88" t="str">
        <f>IFERROR(IF(VLOOKUP(AI160,'Acompanhamento (DMP)'!$B$17:$V$400,13,FALSE)="","",VLOOKUP(AI160,'Acompanhamento (DMP)'!$B$17:$V$400,13,FALSE)),"")</f>
        <v/>
      </c>
      <c r="AZ160" t="str">
        <f>IFERROR(IF(VLOOKUP(AI160,'Acompanhamento (DMP)'!$B$17:$V$400,14,FALSE)="","",VLOOKUP(AI160,'Acompanhamento (DMP)'!$B$17:$V$400,14,FALSE)),"")</f>
        <v/>
      </c>
      <c r="BA160" t="str">
        <f>IFERROR(IF(VLOOKUP(AI160,'Acompanhamento (DMP)'!$B$17:$V$400,15,FALSE)="","",VLOOKUP(AI160,'Acompanhamento (DMP)'!$B$17:$V$400,15,FALSE)),"")</f>
        <v/>
      </c>
      <c r="BB160" s="88" t="str">
        <f>IFERROR(IF(VLOOKUP(AI160,'Acompanhamento (DMP)'!$B$17:$V$400,16,FALSE)="","",VLOOKUP(AI160,'Acompanhamento (DMP)'!$B$17:$V$400,16,FALSE)),"")</f>
        <v/>
      </c>
      <c r="BC160" s="88" t="str">
        <f>IFERROR(IF(VLOOKUP(AI160,'Acompanhamento (DMP)'!$B$17:$V$400,17,FALSE)="","",VLOOKUP(AI160,'Acompanhamento (DMP)'!$B$17:$V$400,17,FALSE)),"")</f>
        <v/>
      </c>
      <c r="BD160" s="88" t="str">
        <f>IFERROR(IF(VLOOKUP(AI160,'Acompanhamento (DMP)'!$B$17:$V$400,18,FALSE)="","",VLOOKUP(AI160,'Acompanhamento (DMP)'!$B$17:$V$400,18,FALSE)),"")</f>
        <v/>
      </c>
      <c r="BE160" s="88" t="str">
        <f>IFERROR(IF(VLOOKUP(AI160,'Acompanhamento (DMP)'!$B$17:$V$400,19,FALSE)="","",VLOOKUP(AI160,'Acompanhamento (DMP)'!$B$17:$V$400,19,FALSE)),"")</f>
        <v/>
      </c>
      <c r="BF160" s="88" t="str">
        <f>IFERROR(IF(VLOOKUP(AI160,'Acompanhamento (DMP)'!$B$17:$V$400,20,FALSE)="","",VLOOKUP(AI160,'Acompanhamento (DMP)'!$B$17:$V$400,20,FALSE)),"")</f>
        <v/>
      </c>
      <c r="BG160" s="88" t="str">
        <f>IFERROR(IF(VLOOKUP(AI160,'Acompanhamento (DMP)'!$B$17:$V$400,21,FALSE)="","",VLOOKUP(AI160,'Acompanhamento (DMP)'!$B$17:$V$400,21,FALSE)),"")</f>
        <v/>
      </c>
      <c r="BH160" s="239" t="str">
        <f t="shared" si="2"/>
        <v/>
      </c>
    </row>
    <row r="161" spans="1:60" ht="15" customHeight="1" x14ac:dyDescent="0.2">
      <c r="A161" s="76" t="s">
        <v>2004</v>
      </c>
      <c r="B161" s="317" t="s">
        <v>18</v>
      </c>
      <c r="C161" s="318"/>
      <c r="D161" s="69"/>
      <c r="E161" s="69"/>
      <c r="F161" s="69" t="s">
        <v>2005</v>
      </c>
      <c r="G161" s="69"/>
      <c r="H161" s="69"/>
      <c r="I161" s="70"/>
      <c r="J161" s="69"/>
      <c r="K161" s="72"/>
      <c r="L161" s="72"/>
      <c r="M161" s="72"/>
      <c r="N161" s="72"/>
      <c r="O161" s="72"/>
      <c r="P161" s="69" t="str" cm="1">
        <f t="array" ref="P161:P172">_xlfn.IFS(B163=A167,_xlfn.UNIQUE(Plano[ID]),B163=B167,_xlfn.UNIQUE(Plano[Unidade Requisitante]))</f>
        <v>DEA</v>
      </c>
      <c r="Q161" s="25"/>
      <c r="R161" s="27" t="e">
        <f>IF(#REF!="","",IF(VLOOKUP(#REF!,#REF!,10,FALSE)="","",VLOOKUP(#REF!,#REF!,10,FALSE)))</f>
        <v>#REF!</v>
      </c>
      <c r="AD161" s="251">
        <v>148</v>
      </c>
      <c r="AI161" t="str">
        <f>IF('PCA Licitação, Dispensa e Inex.'!B165="","",'PCA Licitação, Dispensa e Inex.'!B165)</f>
        <v/>
      </c>
      <c r="AJ161" t="str">
        <f>IF('PCA Licitação, Dispensa e Inex.'!C165="","",'PCA Licitação, Dispensa e Inex.'!C165)</f>
        <v/>
      </c>
      <c r="AK161" t="str">
        <f>IF('PCA Licitação, Dispensa e Inex.'!D165="","",'PCA Licitação, Dispensa e Inex.'!D165)</f>
        <v/>
      </c>
      <c r="AL161" t="str">
        <f>IF('PCA Licitação, Dispensa e Inex.'!H165="","",'PCA Licitação, Dispensa e Inex.'!H165)</f>
        <v/>
      </c>
      <c r="AM161" t="str">
        <f>IF('PCA Licitação, Dispensa e Inex.'!K165="","",'PCA Licitação, Dispensa e Inex.'!K165)</f>
        <v/>
      </c>
      <c r="AN161" t="str">
        <f>IF('PCA Licitação, Dispensa e Inex.'!L165="","",'PCA Licitação, Dispensa e Inex.'!L165)</f>
        <v/>
      </c>
      <c r="AO161" t="str">
        <f>IF('PCA Licitação, Dispensa e Inex.'!M165="","",'PCA Licitação, Dispensa e Inex.'!M165)</f>
        <v/>
      </c>
      <c r="AP161" t="str">
        <f>IF('PCA Licitação, Dispensa e Inex.'!N165="","",'PCA Licitação, Dispensa e Inex.'!N165)</f>
        <v/>
      </c>
      <c r="AQ161" s="88" t="str">
        <f>IF('PCA Licitação, Dispensa e Inex.'!O165="","",'PCA Licitação, Dispensa e Inex.'!O165)</f>
        <v/>
      </c>
      <c r="AR161" s="88" t="str">
        <f>IF('PCA Licitação, Dispensa e Inex.'!P165="","",'PCA Licitação, Dispensa e Inex.'!P165)</f>
        <v/>
      </c>
      <c r="AS161" s="88" t="str">
        <f>IF('PCA Licitação, Dispensa e Inex.'!Q165="","",'PCA Licitação, Dispensa e Inex.'!Q165)</f>
        <v/>
      </c>
      <c r="AT161" s="88" t="str">
        <f>IF('PCA Licitação, Dispensa e Inex.'!R165="","",'PCA Licitação, Dispensa e Inex.'!R165)</f>
        <v/>
      </c>
      <c r="AU161" s="88" t="str">
        <f>IF('PCA Licitação, Dispensa e Inex.'!S165="","",'PCA Licitação, Dispensa e Inex.'!S165)</f>
        <v/>
      </c>
      <c r="AV161" s="88" t="str">
        <f>IFERROR(VLOOKUP(AI161,'Acompanhamento (DMP)'!$B$17:$L$400,10,FALSE),"")</f>
        <v/>
      </c>
      <c r="AW161" t="str">
        <f>IFERROR(IF(VLOOKUP(AI161,'Acompanhamento (DMP)'!$B$17:$V$400,11,FALSE)="","",VLOOKUP(AI161,'Acompanhamento (DMP)'!$B$17:$V$400,11,FALSE)),"")</f>
        <v/>
      </c>
      <c r="AX161" s="88" t="str">
        <f>IFERROR(VLOOKUP(AI161,'Acompanhamento (DMP)'!$B$17:$V$400,12,FALSE),"")</f>
        <v/>
      </c>
      <c r="AY161" s="88" t="str">
        <f>IFERROR(IF(VLOOKUP(AI161,'Acompanhamento (DMP)'!$B$17:$V$400,13,FALSE)="","",VLOOKUP(AI161,'Acompanhamento (DMP)'!$B$17:$V$400,13,FALSE)),"")</f>
        <v/>
      </c>
      <c r="AZ161" t="str">
        <f>IFERROR(IF(VLOOKUP(AI161,'Acompanhamento (DMP)'!$B$17:$V$400,14,FALSE)="","",VLOOKUP(AI161,'Acompanhamento (DMP)'!$B$17:$V$400,14,FALSE)),"")</f>
        <v/>
      </c>
      <c r="BA161" t="str">
        <f>IFERROR(IF(VLOOKUP(AI161,'Acompanhamento (DMP)'!$B$17:$V$400,15,FALSE)="","",VLOOKUP(AI161,'Acompanhamento (DMP)'!$B$17:$V$400,15,FALSE)),"")</f>
        <v/>
      </c>
      <c r="BB161" s="88" t="str">
        <f>IFERROR(IF(VLOOKUP(AI161,'Acompanhamento (DMP)'!$B$17:$V$400,16,FALSE)="","",VLOOKUP(AI161,'Acompanhamento (DMP)'!$B$17:$V$400,16,FALSE)),"")</f>
        <v/>
      </c>
      <c r="BC161" s="88" t="str">
        <f>IFERROR(IF(VLOOKUP(AI161,'Acompanhamento (DMP)'!$B$17:$V$400,17,FALSE)="","",VLOOKUP(AI161,'Acompanhamento (DMP)'!$B$17:$V$400,17,FALSE)),"")</f>
        <v/>
      </c>
      <c r="BD161" s="88" t="str">
        <f>IFERROR(IF(VLOOKUP(AI161,'Acompanhamento (DMP)'!$B$17:$V$400,18,FALSE)="","",VLOOKUP(AI161,'Acompanhamento (DMP)'!$B$17:$V$400,18,FALSE)),"")</f>
        <v/>
      </c>
      <c r="BE161" s="88" t="str">
        <f>IFERROR(IF(VLOOKUP(AI161,'Acompanhamento (DMP)'!$B$17:$V$400,19,FALSE)="","",VLOOKUP(AI161,'Acompanhamento (DMP)'!$B$17:$V$400,19,FALSE)),"")</f>
        <v/>
      </c>
      <c r="BF161" s="88" t="str">
        <f>IFERROR(IF(VLOOKUP(AI161,'Acompanhamento (DMP)'!$B$17:$V$400,20,FALSE)="","",VLOOKUP(AI161,'Acompanhamento (DMP)'!$B$17:$V$400,20,FALSE)),"")</f>
        <v/>
      </c>
      <c r="BG161" s="88" t="str">
        <f>IFERROR(IF(VLOOKUP(AI161,'Acompanhamento (DMP)'!$B$17:$V$400,21,FALSE)="","",VLOOKUP(AI161,'Acompanhamento (DMP)'!$B$17:$V$400,21,FALSE)),"")</f>
        <v/>
      </c>
      <c r="BH161" s="239" t="str">
        <f t="shared" si="2"/>
        <v/>
      </c>
    </row>
    <row r="162" spans="1:60" ht="71.25" customHeight="1" x14ac:dyDescent="0.2">
      <c r="A162" s="77" t="s">
        <v>2006</v>
      </c>
      <c r="B162" s="319"/>
      <c r="C162" s="320"/>
      <c r="D162" s="70"/>
      <c r="E162" s="69"/>
      <c r="F162" s="69"/>
      <c r="G162" s="69"/>
      <c r="H162" s="69"/>
      <c r="I162" s="70"/>
      <c r="J162" s="69"/>
      <c r="K162" s="69"/>
      <c r="L162" s="72"/>
      <c r="M162" s="72"/>
      <c r="N162" s="72"/>
      <c r="O162" s="72"/>
      <c r="P162" s="72" t="str">
        <v>AJU</v>
      </c>
      <c r="Q162" s="25" t="e">
        <f>IF(#REF!="","",IF(VLOOKUP(#REF!,#REF!,9,FALSE)="","",VLOOKUP(#REF!,#REF!,9,FALSE)))</f>
        <v>#REF!</v>
      </c>
      <c r="R162" s="27" t="e">
        <f>IF(#REF!="","",IF(VLOOKUP(#REF!,#REF!,10,FALSE)="","",VLOOKUP(#REF!,#REF!,10,FALSE)))</f>
        <v>#REF!</v>
      </c>
      <c r="AD162" s="252">
        <v>149</v>
      </c>
      <c r="AI162" t="str">
        <f>IF('PCA Licitação, Dispensa e Inex.'!B166="","",'PCA Licitação, Dispensa e Inex.'!B166)</f>
        <v/>
      </c>
      <c r="AJ162" t="str">
        <f>IF('PCA Licitação, Dispensa e Inex.'!C166="","",'PCA Licitação, Dispensa e Inex.'!C166)</f>
        <v/>
      </c>
      <c r="AK162" t="str">
        <f>IF('PCA Licitação, Dispensa e Inex.'!D166="","",'PCA Licitação, Dispensa e Inex.'!D166)</f>
        <v/>
      </c>
      <c r="AL162" t="str">
        <f>IF('PCA Licitação, Dispensa e Inex.'!H166="","",'PCA Licitação, Dispensa e Inex.'!H166)</f>
        <v/>
      </c>
      <c r="AM162" t="str">
        <f>IF('PCA Licitação, Dispensa e Inex.'!K166="","",'PCA Licitação, Dispensa e Inex.'!K166)</f>
        <v/>
      </c>
      <c r="AN162" t="str">
        <f>IF('PCA Licitação, Dispensa e Inex.'!L166="","",'PCA Licitação, Dispensa e Inex.'!L166)</f>
        <v/>
      </c>
      <c r="AO162" t="str">
        <f>IF('PCA Licitação, Dispensa e Inex.'!M166="","",'PCA Licitação, Dispensa e Inex.'!M166)</f>
        <v/>
      </c>
      <c r="AP162" t="str">
        <f>IF('PCA Licitação, Dispensa e Inex.'!N166="","",'PCA Licitação, Dispensa e Inex.'!N166)</f>
        <v/>
      </c>
      <c r="AQ162" s="88" t="str">
        <f>IF('PCA Licitação, Dispensa e Inex.'!O166="","",'PCA Licitação, Dispensa e Inex.'!O166)</f>
        <v/>
      </c>
      <c r="AR162" s="88" t="str">
        <f>IF('PCA Licitação, Dispensa e Inex.'!P166="","",'PCA Licitação, Dispensa e Inex.'!P166)</f>
        <v/>
      </c>
      <c r="AS162" s="88" t="str">
        <f>IF('PCA Licitação, Dispensa e Inex.'!Q166="","",'PCA Licitação, Dispensa e Inex.'!Q166)</f>
        <v/>
      </c>
      <c r="AT162" s="88" t="str">
        <f>IF('PCA Licitação, Dispensa e Inex.'!R166="","",'PCA Licitação, Dispensa e Inex.'!R166)</f>
        <v/>
      </c>
      <c r="AU162" s="88" t="str">
        <f>IF('PCA Licitação, Dispensa e Inex.'!S166="","",'PCA Licitação, Dispensa e Inex.'!S166)</f>
        <v/>
      </c>
      <c r="AV162" s="88" t="str">
        <f>IFERROR(VLOOKUP(AI162,'Acompanhamento (DMP)'!$B$17:$L$400,10,FALSE),"")</f>
        <v/>
      </c>
      <c r="AW162" t="str">
        <f>IFERROR(IF(VLOOKUP(AI162,'Acompanhamento (DMP)'!$B$17:$V$400,11,FALSE)="","",VLOOKUP(AI162,'Acompanhamento (DMP)'!$B$17:$V$400,11,FALSE)),"")</f>
        <v/>
      </c>
      <c r="AX162" s="88" t="str">
        <f>IFERROR(VLOOKUP(AI162,'Acompanhamento (DMP)'!$B$17:$V$400,12,FALSE),"")</f>
        <v/>
      </c>
      <c r="AY162" s="88" t="str">
        <f>IFERROR(IF(VLOOKUP(AI162,'Acompanhamento (DMP)'!$B$17:$V$400,13,FALSE)="","",VLOOKUP(AI162,'Acompanhamento (DMP)'!$B$17:$V$400,13,FALSE)),"")</f>
        <v/>
      </c>
      <c r="AZ162" t="str">
        <f>IFERROR(IF(VLOOKUP(AI162,'Acompanhamento (DMP)'!$B$17:$V$400,14,FALSE)="","",VLOOKUP(AI162,'Acompanhamento (DMP)'!$B$17:$V$400,14,FALSE)),"")</f>
        <v/>
      </c>
      <c r="BA162" t="str">
        <f>IFERROR(IF(VLOOKUP(AI162,'Acompanhamento (DMP)'!$B$17:$V$400,15,FALSE)="","",VLOOKUP(AI162,'Acompanhamento (DMP)'!$B$17:$V$400,15,FALSE)),"")</f>
        <v/>
      </c>
      <c r="BB162" s="88" t="str">
        <f>IFERROR(IF(VLOOKUP(AI162,'Acompanhamento (DMP)'!$B$17:$V$400,16,FALSE)="","",VLOOKUP(AI162,'Acompanhamento (DMP)'!$B$17:$V$400,16,FALSE)),"")</f>
        <v/>
      </c>
      <c r="BC162" s="88" t="str">
        <f>IFERROR(IF(VLOOKUP(AI162,'Acompanhamento (DMP)'!$B$17:$V$400,17,FALSE)="","",VLOOKUP(AI162,'Acompanhamento (DMP)'!$B$17:$V$400,17,FALSE)),"")</f>
        <v/>
      </c>
      <c r="BD162" s="88" t="str">
        <f>IFERROR(IF(VLOOKUP(AI162,'Acompanhamento (DMP)'!$B$17:$V$400,18,FALSE)="","",VLOOKUP(AI162,'Acompanhamento (DMP)'!$B$17:$V$400,18,FALSE)),"")</f>
        <v/>
      </c>
      <c r="BE162" s="88" t="str">
        <f>IFERROR(IF(VLOOKUP(AI162,'Acompanhamento (DMP)'!$B$17:$V$400,19,FALSE)="","",VLOOKUP(AI162,'Acompanhamento (DMP)'!$B$17:$V$400,19,FALSE)),"")</f>
        <v/>
      </c>
      <c r="BF162" s="88" t="str">
        <f>IFERROR(IF(VLOOKUP(AI162,'Acompanhamento (DMP)'!$B$17:$V$400,20,FALSE)="","",VLOOKUP(AI162,'Acompanhamento (DMP)'!$B$17:$V$400,20,FALSE)),"")</f>
        <v/>
      </c>
      <c r="BG162" s="88" t="str">
        <f>IFERROR(IF(VLOOKUP(AI162,'Acompanhamento (DMP)'!$B$17:$V$400,21,FALSE)="","",VLOOKUP(AI162,'Acompanhamento (DMP)'!$B$17:$V$400,21,FALSE)),"")</f>
        <v/>
      </c>
      <c r="BH162" s="239" t="str">
        <f t="shared" si="2"/>
        <v/>
      </c>
    </row>
    <row r="163" spans="1:60" ht="15" customHeight="1" x14ac:dyDescent="0.2">
      <c r="A163" s="77" t="s">
        <v>2004</v>
      </c>
      <c r="B163" s="319" t="s">
        <v>6</v>
      </c>
      <c r="C163" s="320"/>
      <c r="D163" s="70"/>
      <c r="E163" s="69"/>
      <c r="F163" s="69" cm="1">
        <f t="array" ref="F163:I163">_xlfn.HSTACK(_xlfn.TAKE(F192:X211,1,2),_xlfn.TAKE(N192:X211,1,2))</f>
        <v>0</v>
      </c>
      <c r="G163" s="69">
        <v>0</v>
      </c>
      <c r="H163" s="69">
        <v>0</v>
      </c>
      <c r="I163" s="70">
        <v>0</v>
      </c>
      <c r="J163" s="69"/>
      <c r="K163" s="69"/>
      <c r="L163" s="72"/>
      <c r="M163" s="72"/>
      <c r="N163" s="72"/>
      <c r="O163" s="72"/>
      <c r="P163" s="72" t="str">
        <v>ASPLAN</v>
      </c>
      <c r="Q163" s="25" t="e">
        <f>IF(#REF!="","",IF(VLOOKUP(#REF!,#REF!,9,FALSE)="","",VLOOKUP(#REF!,#REF!,9,FALSE)))</f>
        <v>#REF!</v>
      </c>
      <c r="R163" s="27" t="e">
        <f>IF(#REF!="","",IF(VLOOKUP(#REF!,#REF!,10,FALSE)="","",VLOOKUP(#REF!,#REF!,10,FALSE)))</f>
        <v>#REF!</v>
      </c>
      <c r="AD163" s="250">
        <v>150</v>
      </c>
      <c r="AI163" t="str">
        <f>IF('PCA Licitação, Dispensa e Inex.'!B167="","",'PCA Licitação, Dispensa e Inex.'!B167)</f>
        <v/>
      </c>
      <c r="AJ163" t="str">
        <f>IF('PCA Licitação, Dispensa e Inex.'!C167="","",'PCA Licitação, Dispensa e Inex.'!C167)</f>
        <v/>
      </c>
      <c r="AK163" t="str">
        <f>IF('PCA Licitação, Dispensa e Inex.'!D167="","",'PCA Licitação, Dispensa e Inex.'!D167)</f>
        <v/>
      </c>
      <c r="AL163" t="str">
        <f>IF('PCA Licitação, Dispensa e Inex.'!H167="","",'PCA Licitação, Dispensa e Inex.'!H167)</f>
        <v/>
      </c>
      <c r="AM163" t="str">
        <f>IF('PCA Licitação, Dispensa e Inex.'!K167="","",'PCA Licitação, Dispensa e Inex.'!K167)</f>
        <v/>
      </c>
      <c r="AN163" t="str">
        <f>IF('PCA Licitação, Dispensa e Inex.'!L167="","",'PCA Licitação, Dispensa e Inex.'!L167)</f>
        <v/>
      </c>
      <c r="AO163" t="str">
        <f>IF('PCA Licitação, Dispensa e Inex.'!M167="","",'PCA Licitação, Dispensa e Inex.'!M167)</f>
        <v/>
      </c>
      <c r="AP163" t="str">
        <f>IF('PCA Licitação, Dispensa e Inex.'!N167="","",'PCA Licitação, Dispensa e Inex.'!N167)</f>
        <v/>
      </c>
      <c r="AQ163" s="88" t="str">
        <f>IF('PCA Licitação, Dispensa e Inex.'!O167="","",'PCA Licitação, Dispensa e Inex.'!O167)</f>
        <v/>
      </c>
      <c r="AR163" s="88" t="str">
        <f>IF('PCA Licitação, Dispensa e Inex.'!P167="","",'PCA Licitação, Dispensa e Inex.'!P167)</f>
        <v/>
      </c>
      <c r="AS163" s="88" t="str">
        <f>IF('PCA Licitação, Dispensa e Inex.'!Q167="","",'PCA Licitação, Dispensa e Inex.'!Q167)</f>
        <v/>
      </c>
      <c r="AT163" s="88" t="str">
        <f>IF('PCA Licitação, Dispensa e Inex.'!R167="","",'PCA Licitação, Dispensa e Inex.'!R167)</f>
        <v/>
      </c>
      <c r="AU163" s="88" t="str">
        <f>IF('PCA Licitação, Dispensa e Inex.'!S167="","",'PCA Licitação, Dispensa e Inex.'!S167)</f>
        <v/>
      </c>
      <c r="AV163" s="88" t="str">
        <f>IFERROR(VLOOKUP(AI163,'Acompanhamento (DMP)'!$B$17:$L$400,10,FALSE),"")</f>
        <v/>
      </c>
      <c r="AW163" t="str">
        <f>IFERROR(IF(VLOOKUP(AI163,'Acompanhamento (DMP)'!$B$17:$V$400,11,FALSE)="","",VLOOKUP(AI163,'Acompanhamento (DMP)'!$B$17:$V$400,11,FALSE)),"")</f>
        <v/>
      </c>
      <c r="AX163" s="88" t="str">
        <f>IFERROR(VLOOKUP(AI163,'Acompanhamento (DMP)'!$B$17:$V$400,12,FALSE),"")</f>
        <v/>
      </c>
      <c r="AY163" s="88" t="str">
        <f>IFERROR(IF(VLOOKUP(AI163,'Acompanhamento (DMP)'!$B$17:$V$400,13,FALSE)="","",VLOOKUP(AI163,'Acompanhamento (DMP)'!$B$17:$V$400,13,FALSE)),"")</f>
        <v/>
      </c>
      <c r="AZ163" t="str">
        <f>IFERROR(IF(VLOOKUP(AI163,'Acompanhamento (DMP)'!$B$17:$V$400,14,FALSE)="","",VLOOKUP(AI163,'Acompanhamento (DMP)'!$B$17:$V$400,14,FALSE)),"")</f>
        <v/>
      </c>
      <c r="BA163" t="str">
        <f>IFERROR(IF(VLOOKUP(AI163,'Acompanhamento (DMP)'!$B$17:$V$400,15,FALSE)="","",VLOOKUP(AI163,'Acompanhamento (DMP)'!$B$17:$V$400,15,FALSE)),"")</f>
        <v/>
      </c>
      <c r="BB163" s="88" t="str">
        <f>IFERROR(IF(VLOOKUP(AI163,'Acompanhamento (DMP)'!$B$17:$V$400,16,FALSE)="","",VLOOKUP(AI163,'Acompanhamento (DMP)'!$B$17:$V$400,16,FALSE)),"")</f>
        <v/>
      </c>
      <c r="BC163" s="88" t="str">
        <f>IFERROR(IF(VLOOKUP(AI163,'Acompanhamento (DMP)'!$B$17:$V$400,17,FALSE)="","",VLOOKUP(AI163,'Acompanhamento (DMP)'!$B$17:$V$400,17,FALSE)),"")</f>
        <v/>
      </c>
      <c r="BD163" s="88" t="str">
        <f>IFERROR(IF(VLOOKUP(AI163,'Acompanhamento (DMP)'!$B$17:$V$400,18,FALSE)="","",VLOOKUP(AI163,'Acompanhamento (DMP)'!$B$17:$V$400,18,FALSE)),"")</f>
        <v/>
      </c>
      <c r="BE163" s="88" t="str">
        <f>IFERROR(IF(VLOOKUP(AI163,'Acompanhamento (DMP)'!$B$17:$V$400,19,FALSE)="","",VLOOKUP(AI163,'Acompanhamento (DMP)'!$B$17:$V$400,19,FALSE)),"")</f>
        <v/>
      </c>
      <c r="BF163" s="88" t="str">
        <f>IFERROR(IF(VLOOKUP(AI163,'Acompanhamento (DMP)'!$B$17:$V$400,20,FALSE)="","",VLOOKUP(AI163,'Acompanhamento (DMP)'!$B$17:$V$400,20,FALSE)),"")</f>
        <v/>
      </c>
      <c r="BG163" s="88" t="str">
        <f>IFERROR(IF(VLOOKUP(AI163,'Acompanhamento (DMP)'!$B$17:$V$400,21,FALSE)="","",VLOOKUP(AI163,'Acompanhamento (DMP)'!$B$17:$V$400,21,FALSE)),"")</f>
        <v/>
      </c>
      <c r="BH163" s="239" t="str">
        <f t="shared" si="2"/>
        <v/>
      </c>
    </row>
    <row r="164" spans="1:60" ht="15" customHeight="1" x14ac:dyDescent="0.2">
      <c r="A164" s="78" t="s">
        <v>2006</v>
      </c>
      <c r="B164" s="321"/>
      <c r="C164" s="322"/>
      <c r="D164" s="70"/>
      <c r="E164" s="69"/>
      <c r="F164" s="69"/>
      <c r="G164" s="69"/>
      <c r="H164" s="69"/>
      <c r="I164" s="69"/>
      <c r="J164" s="69"/>
      <c r="K164" s="69"/>
      <c r="L164" s="72"/>
      <c r="M164" s="72"/>
      <c r="N164" s="72"/>
      <c r="O164" s="72"/>
      <c r="P164" s="72" t="str">
        <v>CM</v>
      </c>
      <c r="Q164" s="25" t="e">
        <f>IF(#REF!="","",IF(VLOOKUP(#REF!,#REF!,9,FALSE)="","",VLOOKUP(#REF!,#REF!,9,FALSE)))</f>
        <v>#REF!</v>
      </c>
      <c r="R164" s="27" t="e">
        <f>IF(#REF!="","",IF(VLOOKUP(#REF!,#REF!,10,FALSE)="","",VLOOKUP(#REF!,#REF!,10,FALSE)))</f>
        <v>#REF!</v>
      </c>
      <c r="AD164" s="249">
        <v>151</v>
      </c>
      <c r="AI164" t="str">
        <f>IF('PCA Licitação, Dispensa e Inex.'!B168="","",'PCA Licitação, Dispensa e Inex.'!B168)</f>
        <v/>
      </c>
      <c r="AJ164" t="str">
        <f>IF('PCA Licitação, Dispensa e Inex.'!C168="","",'PCA Licitação, Dispensa e Inex.'!C168)</f>
        <v/>
      </c>
      <c r="AK164" t="str">
        <f>IF('PCA Licitação, Dispensa e Inex.'!D168="","",'PCA Licitação, Dispensa e Inex.'!D168)</f>
        <v/>
      </c>
      <c r="AL164" t="str">
        <f>IF('PCA Licitação, Dispensa e Inex.'!H168="","",'PCA Licitação, Dispensa e Inex.'!H168)</f>
        <v/>
      </c>
      <c r="AM164" t="str">
        <f>IF('PCA Licitação, Dispensa e Inex.'!K168="","",'PCA Licitação, Dispensa e Inex.'!K168)</f>
        <v/>
      </c>
      <c r="AN164" t="str">
        <f>IF('PCA Licitação, Dispensa e Inex.'!L168="","",'PCA Licitação, Dispensa e Inex.'!L168)</f>
        <v/>
      </c>
      <c r="AO164" t="str">
        <f>IF('PCA Licitação, Dispensa e Inex.'!M168="","",'PCA Licitação, Dispensa e Inex.'!M168)</f>
        <v/>
      </c>
      <c r="AP164" t="str">
        <f>IF('PCA Licitação, Dispensa e Inex.'!N168="","",'PCA Licitação, Dispensa e Inex.'!N168)</f>
        <v/>
      </c>
      <c r="AQ164" s="88" t="str">
        <f>IF('PCA Licitação, Dispensa e Inex.'!O168="","",'PCA Licitação, Dispensa e Inex.'!O168)</f>
        <v/>
      </c>
      <c r="AR164" s="88" t="str">
        <f>IF('PCA Licitação, Dispensa e Inex.'!P168="","",'PCA Licitação, Dispensa e Inex.'!P168)</f>
        <v/>
      </c>
      <c r="AS164" s="88" t="str">
        <f>IF('PCA Licitação, Dispensa e Inex.'!Q168="","",'PCA Licitação, Dispensa e Inex.'!Q168)</f>
        <v/>
      </c>
      <c r="AT164" s="88" t="str">
        <f>IF('PCA Licitação, Dispensa e Inex.'!R168="","",'PCA Licitação, Dispensa e Inex.'!R168)</f>
        <v/>
      </c>
      <c r="AU164" s="88" t="str">
        <f>IF('PCA Licitação, Dispensa e Inex.'!S168="","",'PCA Licitação, Dispensa e Inex.'!S168)</f>
        <v/>
      </c>
      <c r="AV164" s="88" t="str">
        <f>IFERROR(VLOOKUP(AI164,'Acompanhamento (DMP)'!$B$17:$L$400,10,FALSE),"")</f>
        <v/>
      </c>
      <c r="AW164" t="str">
        <f>IFERROR(IF(VLOOKUP(AI164,'Acompanhamento (DMP)'!$B$17:$V$400,11,FALSE)="","",VLOOKUP(AI164,'Acompanhamento (DMP)'!$B$17:$V$400,11,FALSE)),"")</f>
        <v/>
      </c>
      <c r="AX164" s="88" t="str">
        <f>IFERROR(VLOOKUP(AI164,'Acompanhamento (DMP)'!$B$17:$V$400,12,FALSE),"")</f>
        <v/>
      </c>
      <c r="AY164" s="88" t="str">
        <f>IFERROR(IF(VLOOKUP(AI164,'Acompanhamento (DMP)'!$B$17:$V$400,13,FALSE)="","",VLOOKUP(AI164,'Acompanhamento (DMP)'!$B$17:$V$400,13,FALSE)),"")</f>
        <v/>
      </c>
      <c r="AZ164" t="str">
        <f>IFERROR(IF(VLOOKUP(AI164,'Acompanhamento (DMP)'!$B$17:$V$400,14,FALSE)="","",VLOOKUP(AI164,'Acompanhamento (DMP)'!$B$17:$V$400,14,FALSE)),"")</f>
        <v/>
      </c>
      <c r="BA164" t="str">
        <f>IFERROR(IF(VLOOKUP(AI164,'Acompanhamento (DMP)'!$B$17:$V$400,15,FALSE)="","",VLOOKUP(AI164,'Acompanhamento (DMP)'!$B$17:$V$400,15,FALSE)),"")</f>
        <v/>
      </c>
      <c r="BB164" s="88" t="str">
        <f>IFERROR(IF(VLOOKUP(AI164,'Acompanhamento (DMP)'!$B$17:$V$400,16,FALSE)="","",VLOOKUP(AI164,'Acompanhamento (DMP)'!$B$17:$V$400,16,FALSE)),"")</f>
        <v/>
      </c>
      <c r="BC164" s="88" t="str">
        <f>IFERROR(IF(VLOOKUP(AI164,'Acompanhamento (DMP)'!$B$17:$V$400,17,FALSE)="","",VLOOKUP(AI164,'Acompanhamento (DMP)'!$B$17:$V$400,17,FALSE)),"")</f>
        <v/>
      </c>
      <c r="BD164" s="88" t="str">
        <f>IFERROR(IF(VLOOKUP(AI164,'Acompanhamento (DMP)'!$B$17:$V$400,18,FALSE)="","",VLOOKUP(AI164,'Acompanhamento (DMP)'!$B$17:$V$400,18,FALSE)),"")</f>
        <v/>
      </c>
      <c r="BE164" s="88" t="str">
        <f>IFERROR(IF(VLOOKUP(AI164,'Acompanhamento (DMP)'!$B$17:$V$400,19,FALSE)="","",VLOOKUP(AI164,'Acompanhamento (DMP)'!$B$17:$V$400,19,FALSE)),"")</f>
        <v/>
      </c>
      <c r="BF164" s="88" t="str">
        <f>IFERROR(IF(VLOOKUP(AI164,'Acompanhamento (DMP)'!$B$17:$V$400,20,FALSE)="","",VLOOKUP(AI164,'Acompanhamento (DMP)'!$B$17:$V$400,20,FALSE)),"")</f>
        <v/>
      </c>
      <c r="BG164" s="88" t="str">
        <f>IFERROR(IF(VLOOKUP(AI164,'Acompanhamento (DMP)'!$B$17:$V$400,21,FALSE)="","",VLOOKUP(AI164,'Acompanhamento (DMP)'!$B$17:$V$400,21,FALSE)),"")</f>
        <v/>
      </c>
      <c r="BH164" s="239" t="str">
        <f t="shared" si="2"/>
        <v/>
      </c>
    </row>
    <row r="165" spans="1:60" ht="15" customHeight="1" x14ac:dyDescent="0.2">
      <c r="A165" s="69"/>
      <c r="B165" s="69"/>
      <c r="C165" s="69"/>
      <c r="D165" s="70"/>
      <c r="E165" s="69"/>
      <c r="F165" s="69"/>
      <c r="G165" s="69"/>
      <c r="H165" s="69"/>
      <c r="I165" s="69"/>
      <c r="J165" s="69"/>
      <c r="K165" s="69"/>
      <c r="L165" s="72"/>
      <c r="M165" s="72"/>
      <c r="N165" s="72"/>
      <c r="O165" s="72"/>
      <c r="P165" s="72" t="str">
        <v>DGDM</v>
      </c>
      <c r="Q165" s="25" t="e">
        <f>IF(#REF!="","",IF(VLOOKUP(#REF!,#REF!,9,FALSE)="","",VLOOKUP(#REF!,#REF!,9,FALSE)))</f>
        <v>#REF!</v>
      </c>
      <c r="R165" s="27" t="e">
        <f>IF(#REF!="","",IF(VLOOKUP(#REF!,#REF!,10,FALSE)="","",VLOOKUP(#REF!,#REF!,10,FALSE)))</f>
        <v>#REF!</v>
      </c>
      <c r="AD165" s="250">
        <v>152</v>
      </c>
      <c r="AI165" t="str">
        <f>IF('PCA Licitação, Dispensa e Inex.'!B169="","",'PCA Licitação, Dispensa e Inex.'!B169)</f>
        <v/>
      </c>
      <c r="AJ165" t="str">
        <f>IF('PCA Licitação, Dispensa e Inex.'!C169="","",'PCA Licitação, Dispensa e Inex.'!C169)</f>
        <v/>
      </c>
      <c r="AK165" t="str">
        <f>IF('PCA Licitação, Dispensa e Inex.'!D169="","",'PCA Licitação, Dispensa e Inex.'!D169)</f>
        <v/>
      </c>
      <c r="AL165" t="str">
        <f>IF('PCA Licitação, Dispensa e Inex.'!H169="","",'PCA Licitação, Dispensa e Inex.'!H169)</f>
        <v/>
      </c>
      <c r="AM165" t="str">
        <f>IF('PCA Licitação, Dispensa e Inex.'!K169="","",'PCA Licitação, Dispensa e Inex.'!K169)</f>
        <v/>
      </c>
      <c r="AN165" t="str">
        <f>IF('PCA Licitação, Dispensa e Inex.'!L169="","",'PCA Licitação, Dispensa e Inex.'!L169)</f>
        <v/>
      </c>
      <c r="AO165" t="str">
        <f>IF('PCA Licitação, Dispensa e Inex.'!M169="","",'PCA Licitação, Dispensa e Inex.'!M169)</f>
        <v/>
      </c>
      <c r="AP165" t="str">
        <f>IF('PCA Licitação, Dispensa e Inex.'!N169="","",'PCA Licitação, Dispensa e Inex.'!N169)</f>
        <v/>
      </c>
      <c r="AQ165" s="88" t="str">
        <f>IF('PCA Licitação, Dispensa e Inex.'!O169="","",'PCA Licitação, Dispensa e Inex.'!O169)</f>
        <v/>
      </c>
      <c r="AR165" s="88" t="str">
        <f>IF('PCA Licitação, Dispensa e Inex.'!P169="","",'PCA Licitação, Dispensa e Inex.'!P169)</f>
        <v/>
      </c>
      <c r="AS165" s="88" t="str">
        <f>IF('PCA Licitação, Dispensa e Inex.'!Q169="","",'PCA Licitação, Dispensa e Inex.'!Q169)</f>
        <v/>
      </c>
      <c r="AT165" s="88" t="str">
        <f>IF('PCA Licitação, Dispensa e Inex.'!R169="","",'PCA Licitação, Dispensa e Inex.'!R169)</f>
        <v/>
      </c>
      <c r="AU165" s="88" t="str">
        <f>IF('PCA Licitação, Dispensa e Inex.'!S169="","",'PCA Licitação, Dispensa e Inex.'!S169)</f>
        <v/>
      </c>
      <c r="AV165" s="88" t="str">
        <f>IFERROR(VLOOKUP(AI165,'Acompanhamento (DMP)'!$B$17:$L$400,10,FALSE),"")</f>
        <v/>
      </c>
      <c r="AW165" t="str">
        <f>IFERROR(IF(VLOOKUP(AI165,'Acompanhamento (DMP)'!$B$17:$V$400,11,FALSE)="","",VLOOKUP(AI165,'Acompanhamento (DMP)'!$B$17:$V$400,11,FALSE)),"")</f>
        <v/>
      </c>
      <c r="AX165" s="88" t="str">
        <f>IFERROR(VLOOKUP(AI165,'Acompanhamento (DMP)'!$B$17:$V$400,12,FALSE),"")</f>
        <v/>
      </c>
      <c r="AY165" s="88" t="str">
        <f>IFERROR(IF(VLOOKUP(AI165,'Acompanhamento (DMP)'!$B$17:$V$400,13,FALSE)="","",VLOOKUP(AI165,'Acompanhamento (DMP)'!$B$17:$V$400,13,FALSE)),"")</f>
        <v/>
      </c>
      <c r="AZ165" t="str">
        <f>IFERROR(IF(VLOOKUP(AI165,'Acompanhamento (DMP)'!$B$17:$V$400,14,FALSE)="","",VLOOKUP(AI165,'Acompanhamento (DMP)'!$B$17:$V$400,14,FALSE)),"")</f>
        <v/>
      </c>
      <c r="BA165" t="str">
        <f>IFERROR(IF(VLOOKUP(AI165,'Acompanhamento (DMP)'!$B$17:$V$400,15,FALSE)="","",VLOOKUP(AI165,'Acompanhamento (DMP)'!$B$17:$V$400,15,FALSE)),"")</f>
        <v/>
      </c>
      <c r="BB165" s="88" t="str">
        <f>IFERROR(IF(VLOOKUP(AI165,'Acompanhamento (DMP)'!$B$17:$V$400,16,FALSE)="","",VLOOKUP(AI165,'Acompanhamento (DMP)'!$B$17:$V$400,16,FALSE)),"")</f>
        <v/>
      </c>
      <c r="BC165" s="88" t="str">
        <f>IFERROR(IF(VLOOKUP(AI165,'Acompanhamento (DMP)'!$B$17:$V$400,17,FALSE)="","",VLOOKUP(AI165,'Acompanhamento (DMP)'!$B$17:$V$400,17,FALSE)),"")</f>
        <v/>
      </c>
      <c r="BD165" s="88" t="str">
        <f>IFERROR(IF(VLOOKUP(AI165,'Acompanhamento (DMP)'!$B$17:$V$400,18,FALSE)="","",VLOOKUP(AI165,'Acompanhamento (DMP)'!$B$17:$V$400,18,FALSE)),"")</f>
        <v/>
      </c>
      <c r="BE165" s="88" t="str">
        <f>IFERROR(IF(VLOOKUP(AI165,'Acompanhamento (DMP)'!$B$17:$V$400,19,FALSE)="","",VLOOKUP(AI165,'Acompanhamento (DMP)'!$B$17:$V$400,19,FALSE)),"")</f>
        <v/>
      </c>
      <c r="BF165" s="88" t="str">
        <f>IFERROR(IF(VLOOKUP(AI165,'Acompanhamento (DMP)'!$B$17:$V$400,20,FALSE)="","",VLOOKUP(AI165,'Acompanhamento (DMP)'!$B$17:$V$400,20,FALSE)),"")</f>
        <v/>
      </c>
      <c r="BG165" s="88" t="str">
        <f>IFERROR(IF(VLOOKUP(AI165,'Acompanhamento (DMP)'!$B$17:$V$400,21,FALSE)="","",VLOOKUP(AI165,'Acompanhamento (DMP)'!$B$17:$V$400,21,FALSE)),"")</f>
        <v/>
      </c>
      <c r="BH165" s="239" t="str">
        <f t="shared" si="2"/>
        <v/>
      </c>
    </row>
    <row r="166" spans="1:60" ht="15" customHeight="1" x14ac:dyDescent="0.2">
      <c r="A166" s="69"/>
      <c r="B166" s="69"/>
      <c r="C166" s="69"/>
      <c r="D166" s="70"/>
      <c r="E166" s="69"/>
      <c r="F166" s="69"/>
      <c r="G166" s="69"/>
      <c r="H166" s="69"/>
      <c r="I166" s="69"/>
      <c r="J166" s="69"/>
      <c r="K166" s="69"/>
      <c r="L166" s="72"/>
      <c r="M166" s="72"/>
      <c r="N166" s="72"/>
      <c r="O166" s="72"/>
      <c r="P166" s="72" t="str">
        <v>DIE</v>
      </c>
      <c r="Q166" s="25" t="e">
        <f>IF(#REF!="","",IF(VLOOKUP(#REF!,#REF!,9,FALSE)="","",VLOOKUP(#REF!,#REF!,9,FALSE)))</f>
        <v>#REF!</v>
      </c>
      <c r="R166" s="27" t="e">
        <f>IF(#REF!="","",IF(VLOOKUP(#REF!,#REF!,10,FALSE)="","",VLOOKUP(#REF!,#REF!,10,FALSE)))</f>
        <v>#REF!</v>
      </c>
      <c r="AD166" s="252">
        <v>153</v>
      </c>
      <c r="AI166" t="str">
        <f>IF('PCA Licitação, Dispensa e Inex.'!B170="","",'PCA Licitação, Dispensa e Inex.'!B170)</f>
        <v/>
      </c>
      <c r="AJ166" t="str">
        <f>IF('PCA Licitação, Dispensa e Inex.'!C170="","",'PCA Licitação, Dispensa e Inex.'!C170)</f>
        <v/>
      </c>
      <c r="AK166" t="str">
        <f>IF('PCA Licitação, Dispensa e Inex.'!D170="","",'PCA Licitação, Dispensa e Inex.'!D170)</f>
        <v/>
      </c>
      <c r="AL166" t="str">
        <f>IF('PCA Licitação, Dispensa e Inex.'!H170="","",'PCA Licitação, Dispensa e Inex.'!H170)</f>
        <v/>
      </c>
      <c r="AM166" t="str">
        <f>IF('PCA Licitação, Dispensa e Inex.'!K170="","",'PCA Licitação, Dispensa e Inex.'!K170)</f>
        <v/>
      </c>
      <c r="AN166" t="str">
        <f>IF('PCA Licitação, Dispensa e Inex.'!L170="","",'PCA Licitação, Dispensa e Inex.'!L170)</f>
        <v/>
      </c>
      <c r="AO166" t="str">
        <f>IF('PCA Licitação, Dispensa e Inex.'!M170="","",'PCA Licitação, Dispensa e Inex.'!M170)</f>
        <v/>
      </c>
      <c r="AP166" t="str">
        <f>IF('PCA Licitação, Dispensa e Inex.'!N170="","",'PCA Licitação, Dispensa e Inex.'!N170)</f>
        <v/>
      </c>
      <c r="AQ166" s="88" t="str">
        <f>IF('PCA Licitação, Dispensa e Inex.'!O170="","",'PCA Licitação, Dispensa e Inex.'!O170)</f>
        <v/>
      </c>
      <c r="AR166" s="88" t="str">
        <f>IF('PCA Licitação, Dispensa e Inex.'!P170="","",'PCA Licitação, Dispensa e Inex.'!P170)</f>
        <v/>
      </c>
      <c r="AS166" s="88" t="str">
        <f>IF('PCA Licitação, Dispensa e Inex.'!Q170="","",'PCA Licitação, Dispensa e Inex.'!Q170)</f>
        <v/>
      </c>
      <c r="AT166" s="88" t="str">
        <f>IF('PCA Licitação, Dispensa e Inex.'!R170="","",'PCA Licitação, Dispensa e Inex.'!R170)</f>
        <v/>
      </c>
      <c r="AU166" s="88" t="str">
        <f>IF('PCA Licitação, Dispensa e Inex.'!S170="","",'PCA Licitação, Dispensa e Inex.'!S170)</f>
        <v/>
      </c>
      <c r="AV166" s="88" t="str">
        <f>IFERROR(VLOOKUP(AI166,'Acompanhamento (DMP)'!$B$17:$L$400,10,FALSE),"")</f>
        <v/>
      </c>
      <c r="AW166" t="str">
        <f>IFERROR(IF(VLOOKUP(AI166,'Acompanhamento (DMP)'!$B$17:$V$400,11,FALSE)="","",VLOOKUP(AI166,'Acompanhamento (DMP)'!$B$17:$V$400,11,FALSE)),"")</f>
        <v/>
      </c>
      <c r="AX166" s="88" t="str">
        <f>IFERROR(VLOOKUP(AI166,'Acompanhamento (DMP)'!$B$17:$V$400,12,FALSE),"")</f>
        <v/>
      </c>
      <c r="AY166" s="88" t="str">
        <f>IFERROR(IF(VLOOKUP(AI166,'Acompanhamento (DMP)'!$B$17:$V$400,13,FALSE)="","",VLOOKUP(AI166,'Acompanhamento (DMP)'!$B$17:$V$400,13,FALSE)),"")</f>
        <v/>
      </c>
      <c r="AZ166" t="str">
        <f>IFERROR(IF(VLOOKUP(AI166,'Acompanhamento (DMP)'!$B$17:$V$400,14,FALSE)="","",VLOOKUP(AI166,'Acompanhamento (DMP)'!$B$17:$V$400,14,FALSE)),"")</f>
        <v/>
      </c>
      <c r="BA166" t="str">
        <f>IFERROR(IF(VLOOKUP(AI166,'Acompanhamento (DMP)'!$B$17:$V$400,15,FALSE)="","",VLOOKUP(AI166,'Acompanhamento (DMP)'!$B$17:$V$400,15,FALSE)),"")</f>
        <v/>
      </c>
      <c r="BB166" s="88" t="str">
        <f>IFERROR(IF(VLOOKUP(AI166,'Acompanhamento (DMP)'!$B$17:$V$400,16,FALSE)="","",VLOOKUP(AI166,'Acompanhamento (DMP)'!$B$17:$V$400,16,FALSE)),"")</f>
        <v/>
      </c>
      <c r="BC166" s="88" t="str">
        <f>IFERROR(IF(VLOOKUP(AI166,'Acompanhamento (DMP)'!$B$17:$V$400,17,FALSE)="","",VLOOKUP(AI166,'Acompanhamento (DMP)'!$B$17:$V$400,17,FALSE)),"")</f>
        <v/>
      </c>
      <c r="BD166" s="88" t="str">
        <f>IFERROR(IF(VLOOKUP(AI166,'Acompanhamento (DMP)'!$B$17:$V$400,18,FALSE)="","",VLOOKUP(AI166,'Acompanhamento (DMP)'!$B$17:$V$400,18,FALSE)),"")</f>
        <v/>
      </c>
      <c r="BE166" s="88" t="str">
        <f>IFERROR(IF(VLOOKUP(AI166,'Acompanhamento (DMP)'!$B$17:$V$400,19,FALSE)="","",VLOOKUP(AI166,'Acompanhamento (DMP)'!$B$17:$V$400,19,FALSE)),"")</f>
        <v/>
      </c>
      <c r="BF166" s="88" t="str">
        <f>IFERROR(IF(VLOOKUP(AI166,'Acompanhamento (DMP)'!$B$17:$V$400,20,FALSE)="","",VLOOKUP(AI166,'Acompanhamento (DMP)'!$B$17:$V$400,20,FALSE)),"")</f>
        <v/>
      </c>
      <c r="BG166" s="88" t="str">
        <f>IFERROR(IF(VLOOKUP(AI166,'Acompanhamento (DMP)'!$B$17:$V$400,21,FALSE)="","",VLOOKUP(AI166,'Acompanhamento (DMP)'!$B$17:$V$400,21,FALSE)),"")</f>
        <v/>
      </c>
      <c r="BH166" s="239" t="str">
        <f t="shared" si="2"/>
        <v/>
      </c>
    </row>
    <row r="167" spans="1:60" ht="15" customHeight="1" x14ac:dyDescent="0.2">
      <c r="A167" s="69" t="s">
        <v>4</v>
      </c>
      <c r="B167" s="70" t="s">
        <v>6</v>
      </c>
      <c r="C167" s="69" t="s">
        <v>7</v>
      </c>
      <c r="D167" s="69" t="s">
        <v>9</v>
      </c>
      <c r="E167" s="69" t="s">
        <v>13</v>
      </c>
      <c r="F167" s="69" t="s">
        <v>14</v>
      </c>
      <c r="G167" s="69" t="s">
        <v>15</v>
      </c>
      <c r="H167" s="69" t="s">
        <v>16</v>
      </c>
      <c r="I167" s="69" t="s">
        <v>17</v>
      </c>
      <c r="J167" s="72" t="s">
        <v>18</v>
      </c>
      <c r="K167" s="72" t="s">
        <v>19</v>
      </c>
      <c r="L167" s="72" t="s">
        <v>20</v>
      </c>
      <c r="M167" s="72" t="s">
        <v>21</v>
      </c>
      <c r="N167" s="72" t="s">
        <v>22</v>
      </c>
      <c r="O167" s="69" t="s">
        <v>23</v>
      </c>
      <c r="P167" s="72" t="str">
        <v>DMP</v>
      </c>
      <c r="Q167" s="25" t="e">
        <f>IF(#REF!="","",IF(VLOOKUP(#REF!,#REF!,9,FALSE)="","",VLOOKUP(#REF!,#REF!,9,FALSE)))</f>
        <v>#REF!</v>
      </c>
      <c r="R167" s="27" t="e">
        <f>IF(#REF!="","",IF(VLOOKUP(#REF!,#REF!,10,FALSE)="","",VLOOKUP(#REF!,#REF!,10,FALSE)))</f>
        <v>#REF!</v>
      </c>
      <c r="AD167" s="251">
        <v>154</v>
      </c>
      <c r="AI167" t="str">
        <f>IF('PCA Licitação, Dispensa e Inex.'!B171="","",'PCA Licitação, Dispensa e Inex.'!B171)</f>
        <v/>
      </c>
      <c r="AJ167" t="str">
        <f>IF('PCA Licitação, Dispensa e Inex.'!C171="","",'PCA Licitação, Dispensa e Inex.'!C171)</f>
        <v/>
      </c>
      <c r="AK167" t="str">
        <f>IF('PCA Licitação, Dispensa e Inex.'!D171="","",'PCA Licitação, Dispensa e Inex.'!D171)</f>
        <v/>
      </c>
      <c r="AL167" t="str">
        <f>IF('PCA Licitação, Dispensa e Inex.'!H171="","",'PCA Licitação, Dispensa e Inex.'!H171)</f>
        <v/>
      </c>
      <c r="AM167" t="str">
        <f>IF('PCA Licitação, Dispensa e Inex.'!K171="","",'PCA Licitação, Dispensa e Inex.'!K171)</f>
        <v/>
      </c>
      <c r="AN167" t="str">
        <f>IF('PCA Licitação, Dispensa e Inex.'!L171="","",'PCA Licitação, Dispensa e Inex.'!L171)</f>
        <v/>
      </c>
      <c r="AO167" t="str">
        <f>IF('PCA Licitação, Dispensa e Inex.'!M171="","",'PCA Licitação, Dispensa e Inex.'!M171)</f>
        <v/>
      </c>
      <c r="AP167" t="str">
        <f>IF('PCA Licitação, Dispensa e Inex.'!N171="","",'PCA Licitação, Dispensa e Inex.'!N171)</f>
        <v/>
      </c>
      <c r="AQ167" s="88" t="str">
        <f>IF('PCA Licitação, Dispensa e Inex.'!O171="","",'PCA Licitação, Dispensa e Inex.'!O171)</f>
        <v/>
      </c>
      <c r="AR167" s="88" t="str">
        <f>IF('PCA Licitação, Dispensa e Inex.'!P171="","",'PCA Licitação, Dispensa e Inex.'!P171)</f>
        <v/>
      </c>
      <c r="AS167" s="88" t="str">
        <f>IF('PCA Licitação, Dispensa e Inex.'!Q171="","",'PCA Licitação, Dispensa e Inex.'!Q171)</f>
        <v/>
      </c>
      <c r="AT167" s="88" t="str">
        <f>IF('PCA Licitação, Dispensa e Inex.'!R171="","",'PCA Licitação, Dispensa e Inex.'!R171)</f>
        <v/>
      </c>
      <c r="AU167" s="88" t="str">
        <f>IF('PCA Licitação, Dispensa e Inex.'!S171="","",'PCA Licitação, Dispensa e Inex.'!S171)</f>
        <v/>
      </c>
      <c r="AV167" s="88" t="str">
        <f>IFERROR(VLOOKUP(AI167,'Acompanhamento (DMP)'!$B$17:$L$400,10,FALSE),"")</f>
        <v/>
      </c>
      <c r="AW167" t="str">
        <f>IFERROR(IF(VLOOKUP(AI167,'Acompanhamento (DMP)'!$B$17:$V$400,11,FALSE)="","",VLOOKUP(AI167,'Acompanhamento (DMP)'!$B$17:$V$400,11,FALSE)),"")</f>
        <v/>
      </c>
      <c r="AX167" s="88" t="str">
        <f>IFERROR(VLOOKUP(AI167,'Acompanhamento (DMP)'!$B$17:$V$400,12,FALSE),"")</f>
        <v/>
      </c>
      <c r="AY167" s="88" t="str">
        <f>IFERROR(IF(VLOOKUP(AI167,'Acompanhamento (DMP)'!$B$17:$V$400,13,FALSE)="","",VLOOKUP(AI167,'Acompanhamento (DMP)'!$B$17:$V$400,13,FALSE)),"")</f>
        <v/>
      </c>
      <c r="AZ167" t="str">
        <f>IFERROR(IF(VLOOKUP(AI167,'Acompanhamento (DMP)'!$B$17:$V$400,14,FALSE)="","",VLOOKUP(AI167,'Acompanhamento (DMP)'!$B$17:$V$400,14,FALSE)),"")</f>
        <v/>
      </c>
      <c r="BA167" t="str">
        <f>IFERROR(IF(VLOOKUP(AI167,'Acompanhamento (DMP)'!$B$17:$V$400,15,FALSE)="","",VLOOKUP(AI167,'Acompanhamento (DMP)'!$B$17:$V$400,15,FALSE)),"")</f>
        <v/>
      </c>
      <c r="BB167" s="88" t="str">
        <f>IFERROR(IF(VLOOKUP(AI167,'Acompanhamento (DMP)'!$B$17:$V$400,16,FALSE)="","",VLOOKUP(AI167,'Acompanhamento (DMP)'!$B$17:$V$400,16,FALSE)),"")</f>
        <v/>
      </c>
      <c r="BC167" s="88" t="str">
        <f>IFERROR(IF(VLOOKUP(AI167,'Acompanhamento (DMP)'!$B$17:$V$400,17,FALSE)="","",VLOOKUP(AI167,'Acompanhamento (DMP)'!$B$17:$V$400,17,FALSE)),"")</f>
        <v/>
      </c>
      <c r="BD167" s="88" t="str">
        <f>IFERROR(IF(VLOOKUP(AI167,'Acompanhamento (DMP)'!$B$17:$V$400,18,FALSE)="","",VLOOKUP(AI167,'Acompanhamento (DMP)'!$B$17:$V$400,18,FALSE)),"")</f>
        <v/>
      </c>
      <c r="BE167" s="88" t="str">
        <f>IFERROR(IF(VLOOKUP(AI167,'Acompanhamento (DMP)'!$B$17:$V$400,19,FALSE)="","",VLOOKUP(AI167,'Acompanhamento (DMP)'!$B$17:$V$400,19,FALSE)),"")</f>
        <v/>
      </c>
      <c r="BF167" s="88" t="str">
        <f>IFERROR(IF(VLOOKUP(AI167,'Acompanhamento (DMP)'!$B$17:$V$400,20,FALSE)="","",VLOOKUP(AI167,'Acompanhamento (DMP)'!$B$17:$V$400,20,FALSE)),"")</f>
        <v/>
      </c>
      <c r="BG167" s="88" t="str">
        <f>IFERROR(IF(VLOOKUP(AI167,'Acompanhamento (DMP)'!$B$17:$V$400,21,FALSE)="","",VLOOKUP(AI167,'Acompanhamento (DMP)'!$B$17:$V$400,21,FALSE)),"")</f>
        <v/>
      </c>
      <c r="BH167" s="239" t="str">
        <f t="shared" si="2"/>
        <v/>
      </c>
    </row>
    <row r="168" spans="1:60" ht="15" customHeight="1" x14ac:dyDescent="0.2">
      <c r="A168" s="69"/>
      <c r="B168" s="69"/>
      <c r="C168" s="69"/>
      <c r="D168" s="70"/>
      <c r="E168" s="69"/>
      <c r="F168" s="69"/>
      <c r="G168" s="69"/>
      <c r="H168" s="69"/>
      <c r="I168" s="69"/>
      <c r="J168" s="69"/>
      <c r="K168" s="69"/>
      <c r="L168" s="72"/>
      <c r="M168" s="72"/>
      <c r="N168" s="72"/>
      <c r="O168" s="72"/>
      <c r="P168" s="72" t="str">
        <v>DSQV</v>
      </c>
      <c r="Q168" s="25" t="e">
        <f>IF(#REF!="","",IF(VLOOKUP(#REF!,#REF!,9,FALSE)="","",VLOOKUP(#REF!,#REF!,9,FALSE)))</f>
        <v>#REF!</v>
      </c>
      <c r="R168" s="27" t="e">
        <f>IF(#REF!="","",IF(VLOOKUP(#REF!,#REF!,10,FALSE)="","",VLOOKUP(#REF!,#REF!,10,FALSE)))</f>
        <v>#REF!</v>
      </c>
      <c r="AD168" s="252">
        <v>155</v>
      </c>
      <c r="AI168" t="str">
        <f>IF('PCA Licitação, Dispensa e Inex.'!B172="","",'PCA Licitação, Dispensa e Inex.'!B172)</f>
        <v/>
      </c>
      <c r="AJ168" t="str">
        <f>IF('PCA Licitação, Dispensa e Inex.'!C172="","",'PCA Licitação, Dispensa e Inex.'!C172)</f>
        <v/>
      </c>
      <c r="AK168" t="str">
        <f>IF('PCA Licitação, Dispensa e Inex.'!D172="","",'PCA Licitação, Dispensa e Inex.'!D172)</f>
        <v/>
      </c>
      <c r="AL168" t="str">
        <f>IF('PCA Licitação, Dispensa e Inex.'!H172="","",'PCA Licitação, Dispensa e Inex.'!H172)</f>
        <v/>
      </c>
      <c r="AM168" t="str">
        <f>IF('PCA Licitação, Dispensa e Inex.'!K172="","",'PCA Licitação, Dispensa e Inex.'!K172)</f>
        <v/>
      </c>
      <c r="AN168" t="str">
        <f>IF('PCA Licitação, Dispensa e Inex.'!L172="","",'PCA Licitação, Dispensa e Inex.'!L172)</f>
        <v/>
      </c>
      <c r="AO168" t="str">
        <f>IF('PCA Licitação, Dispensa e Inex.'!M172="","",'PCA Licitação, Dispensa e Inex.'!M172)</f>
        <v/>
      </c>
      <c r="AP168" t="str">
        <f>IF('PCA Licitação, Dispensa e Inex.'!N172="","",'PCA Licitação, Dispensa e Inex.'!N172)</f>
        <v/>
      </c>
      <c r="AQ168" s="88" t="str">
        <f>IF('PCA Licitação, Dispensa e Inex.'!O172="","",'PCA Licitação, Dispensa e Inex.'!O172)</f>
        <v/>
      </c>
      <c r="AR168" s="88" t="str">
        <f>IF('PCA Licitação, Dispensa e Inex.'!P172="","",'PCA Licitação, Dispensa e Inex.'!P172)</f>
        <v/>
      </c>
      <c r="AS168" s="88" t="str">
        <f>IF('PCA Licitação, Dispensa e Inex.'!Q172="","",'PCA Licitação, Dispensa e Inex.'!Q172)</f>
        <v/>
      </c>
      <c r="AT168" s="88" t="str">
        <f>IF('PCA Licitação, Dispensa e Inex.'!R172="","",'PCA Licitação, Dispensa e Inex.'!R172)</f>
        <v/>
      </c>
      <c r="AU168" s="88" t="str">
        <f>IF('PCA Licitação, Dispensa e Inex.'!S172="","",'PCA Licitação, Dispensa e Inex.'!S172)</f>
        <v/>
      </c>
      <c r="AV168" s="88" t="str">
        <f>IFERROR(VLOOKUP(AI168,'Acompanhamento (DMP)'!$B$17:$L$400,10,FALSE),"")</f>
        <v/>
      </c>
      <c r="AW168" t="str">
        <f>IFERROR(IF(VLOOKUP(AI168,'Acompanhamento (DMP)'!$B$17:$V$400,11,FALSE)="","",VLOOKUP(AI168,'Acompanhamento (DMP)'!$B$17:$V$400,11,FALSE)),"")</f>
        <v/>
      </c>
      <c r="AX168" s="88" t="str">
        <f>IFERROR(VLOOKUP(AI168,'Acompanhamento (DMP)'!$B$17:$V$400,12,FALSE),"")</f>
        <v/>
      </c>
      <c r="AY168" s="88" t="str">
        <f>IFERROR(IF(VLOOKUP(AI168,'Acompanhamento (DMP)'!$B$17:$V$400,13,FALSE)="","",VLOOKUP(AI168,'Acompanhamento (DMP)'!$B$17:$V$400,13,FALSE)),"")</f>
        <v/>
      </c>
      <c r="AZ168" t="str">
        <f>IFERROR(IF(VLOOKUP(AI168,'Acompanhamento (DMP)'!$B$17:$V$400,14,FALSE)="","",VLOOKUP(AI168,'Acompanhamento (DMP)'!$B$17:$V$400,14,FALSE)),"")</f>
        <v/>
      </c>
      <c r="BA168" t="str">
        <f>IFERROR(IF(VLOOKUP(AI168,'Acompanhamento (DMP)'!$B$17:$V$400,15,FALSE)="","",VLOOKUP(AI168,'Acompanhamento (DMP)'!$B$17:$V$400,15,FALSE)),"")</f>
        <v/>
      </c>
      <c r="BB168" s="88" t="str">
        <f>IFERROR(IF(VLOOKUP(AI168,'Acompanhamento (DMP)'!$B$17:$V$400,16,FALSE)="","",VLOOKUP(AI168,'Acompanhamento (DMP)'!$B$17:$V$400,16,FALSE)),"")</f>
        <v/>
      </c>
      <c r="BC168" s="88" t="str">
        <f>IFERROR(IF(VLOOKUP(AI168,'Acompanhamento (DMP)'!$B$17:$V$400,17,FALSE)="","",VLOOKUP(AI168,'Acompanhamento (DMP)'!$B$17:$V$400,17,FALSE)),"")</f>
        <v/>
      </c>
      <c r="BD168" s="88" t="str">
        <f>IFERROR(IF(VLOOKUP(AI168,'Acompanhamento (DMP)'!$B$17:$V$400,18,FALSE)="","",VLOOKUP(AI168,'Acompanhamento (DMP)'!$B$17:$V$400,18,FALSE)),"")</f>
        <v/>
      </c>
      <c r="BE168" s="88" t="str">
        <f>IFERROR(IF(VLOOKUP(AI168,'Acompanhamento (DMP)'!$B$17:$V$400,19,FALSE)="","",VLOOKUP(AI168,'Acompanhamento (DMP)'!$B$17:$V$400,19,FALSE)),"")</f>
        <v/>
      </c>
      <c r="BF168" s="88" t="str">
        <f>IFERROR(IF(VLOOKUP(AI168,'Acompanhamento (DMP)'!$B$17:$V$400,20,FALSE)="","",VLOOKUP(AI168,'Acompanhamento (DMP)'!$B$17:$V$400,20,FALSE)),"")</f>
        <v/>
      </c>
      <c r="BG168" s="88" t="str">
        <f>IFERROR(IF(VLOOKUP(AI168,'Acompanhamento (DMP)'!$B$17:$V$400,21,FALSE)="","",VLOOKUP(AI168,'Acompanhamento (DMP)'!$B$17:$V$400,21,FALSE)),"")</f>
        <v/>
      </c>
      <c r="BH168" s="239" t="str">
        <f t="shared" si="2"/>
        <v/>
      </c>
    </row>
    <row r="169" spans="1:60" ht="15" customHeight="1" x14ac:dyDescent="0.2">
      <c r="A169" s="69"/>
      <c r="B169" s="69"/>
      <c r="C169" s="69"/>
      <c r="D169" s="70"/>
      <c r="E169" s="69"/>
      <c r="F169" s="69"/>
      <c r="G169" s="69"/>
      <c r="H169" s="69"/>
      <c r="I169" s="69"/>
      <c r="J169" s="69"/>
      <c r="K169" s="69"/>
      <c r="L169" s="72"/>
      <c r="M169" s="72"/>
      <c r="N169" s="72"/>
      <c r="O169" s="72"/>
      <c r="P169" s="72" t="str">
        <v>DTI</v>
      </c>
      <c r="Q169" s="25" t="e">
        <f>IF(#REF!="","",IF(VLOOKUP(#REF!,#REF!,9,FALSE)="","",VLOOKUP(#REF!,#REF!,9,FALSE)))</f>
        <v>#REF!</v>
      </c>
      <c r="R169" s="27" t="e">
        <f>IF(#REF!="","",IF(VLOOKUP(#REF!,#REF!,10,FALSE)="","",VLOOKUP(#REF!,#REF!,10,FALSE)))</f>
        <v>#REF!</v>
      </c>
      <c r="AD169" s="250">
        <v>156</v>
      </c>
      <c r="AI169" t="str">
        <f>IF('PCA Licitação, Dispensa e Inex.'!B173="","",'PCA Licitação, Dispensa e Inex.'!B173)</f>
        <v/>
      </c>
      <c r="AJ169" t="str">
        <f>IF('PCA Licitação, Dispensa e Inex.'!C173="","",'PCA Licitação, Dispensa e Inex.'!C173)</f>
        <v/>
      </c>
      <c r="AK169" t="str">
        <f>IF('PCA Licitação, Dispensa e Inex.'!D173="","",'PCA Licitação, Dispensa e Inex.'!D173)</f>
        <v/>
      </c>
      <c r="AL169" t="str">
        <f>IF('PCA Licitação, Dispensa e Inex.'!H173="","",'PCA Licitação, Dispensa e Inex.'!H173)</f>
        <v/>
      </c>
      <c r="AM169" t="str">
        <f>IF('PCA Licitação, Dispensa e Inex.'!K173="","",'PCA Licitação, Dispensa e Inex.'!K173)</f>
        <v/>
      </c>
      <c r="AN169" t="str">
        <f>IF('PCA Licitação, Dispensa e Inex.'!L173="","",'PCA Licitação, Dispensa e Inex.'!L173)</f>
        <v/>
      </c>
      <c r="AO169" t="str">
        <f>IF('PCA Licitação, Dispensa e Inex.'!M173="","",'PCA Licitação, Dispensa e Inex.'!M173)</f>
        <v/>
      </c>
      <c r="AP169" t="str">
        <f>IF('PCA Licitação, Dispensa e Inex.'!N173="","",'PCA Licitação, Dispensa e Inex.'!N173)</f>
        <v/>
      </c>
      <c r="AQ169" s="88" t="str">
        <f>IF('PCA Licitação, Dispensa e Inex.'!O173="","",'PCA Licitação, Dispensa e Inex.'!O173)</f>
        <v/>
      </c>
      <c r="AR169" s="88" t="str">
        <f>IF('PCA Licitação, Dispensa e Inex.'!P173="","",'PCA Licitação, Dispensa e Inex.'!P173)</f>
        <v/>
      </c>
      <c r="AS169" s="88" t="str">
        <f>IF('PCA Licitação, Dispensa e Inex.'!Q173="","",'PCA Licitação, Dispensa e Inex.'!Q173)</f>
        <v/>
      </c>
      <c r="AT169" s="88" t="str">
        <f>IF('PCA Licitação, Dispensa e Inex.'!R173="","",'PCA Licitação, Dispensa e Inex.'!R173)</f>
        <v/>
      </c>
      <c r="AU169" s="88" t="str">
        <f>IF('PCA Licitação, Dispensa e Inex.'!S173="","",'PCA Licitação, Dispensa e Inex.'!S173)</f>
        <v/>
      </c>
      <c r="AV169" s="88" t="str">
        <f>IFERROR(VLOOKUP(AI169,'Acompanhamento (DMP)'!$B$17:$L$400,10,FALSE),"")</f>
        <v/>
      </c>
      <c r="AW169" t="str">
        <f>IFERROR(IF(VLOOKUP(AI169,'Acompanhamento (DMP)'!$B$17:$V$400,11,FALSE)="","",VLOOKUP(AI169,'Acompanhamento (DMP)'!$B$17:$V$400,11,FALSE)),"")</f>
        <v/>
      </c>
      <c r="AX169" s="88" t="str">
        <f>IFERROR(VLOOKUP(AI169,'Acompanhamento (DMP)'!$B$17:$V$400,12,FALSE),"")</f>
        <v/>
      </c>
      <c r="AY169" s="88" t="str">
        <f>IFERROR(IF(VLOOKUP(AI169,'Acompanhamento (DMP)'!$B$17:$V$400,13,FALSE)="","",VLOOKUP(AI169,'Acompanhamento (DMP)'!$B$17:$V$400,13,FALSE)),"")</f>
        <v/>
      </c>
      <c r="AZ169" t="str">
        <f>IFERROR(IF(VLOOKUP(AI169,'Acompanhamento (DMP)'!$B$17:$V$400,14,FALSE)="","",VLOOKUP(AI169,'Acompanhamento (DMP)'!$B$17:$V$400,14,FALSE)),"")</f>
        <v/>
      </c>
      <c r="BA169" t="str">
        <f>IFERROR(IF(VLOOKUP(AI169,'Acompanhamento (DMP)'!$B$17:$V$400,15,FALSE)="","",VLOOKUP(AI169,'Acompanhamento (DMP)'!$B$17:$V$400,15,FALSE)),"")</f>
        <v/>
      </c>
      <c r="BB169" s="88" t="str">
        <f>IFERROR(IF(VLOOKUP(AI169,'Acompanhamento (DMP)'!$B$17:$V$400,16,FALSE)="","",VLOOKUP(AI169,'Acompanhamento (DMP)'!$B$17:$V$400,16,FALSE)),"")</f>
        <v/>
      </c>
      <c r="BC169" s="88" t="str">
        <f>IFERROR(IF(VLOOKUP(AI169,'Acompanhamento (DMP)'!$B$17:$V$400,17,FALSE)="","",VLOOKUP(AI169,'Acompanhamento (DMP)'!$B$17:$V$400,17,FALSE)),"")</f>
        <v/>
      </c>
      <c r="BD169" s="88" t="str">
        <f>IFERROR(IF(VLOOKUP(AI169,'Acompanhamento (DMP)'!$B$17:$V$400,18,FALSE)="","",VLOOKUP(AI169,'Acompanhamento (DMP)'!$B$17:$V$400,18,FALSE)),"")</f>
        <v/>
      </c>
      <c r="BE169" s="88" t="str">
        <f>IFERROR(IF(VLOOKUP(AI169,'Acompanhamento (DMP)'!$B$17:$V$400,19,FALSE)="","",VLOOKUP(AI169,'Acompanhamento (DMP)'!$B$17:$V$400,19,FALSE)),"")</f>
        <v/>
      </c>
      <c r="BF169" s="88" t="str">
        <f>IFERROR(IF(VLOOKUP(AI169,'Acompanhamento (DMP)'!$B$17:$V$400,20,FALSE)="","",VLOOKUP(AI169,'Acompanhamento (DMP)'!$B$17:$V$400,20,FALSE)),"")</f>
        <v/>
      </c>
      <c r="BG169" s="88" t="str">
        <f>IFERROR(IF(VLOOKUP(AI169,'Acompanhamento (DMP)'!$B$17:$V$400,21,FALSE)="","",VLOOKUP(AI169,'Acompanhamento (DMP)'!$B$17:$V$400,21,FALSE)),"")</f>
        <v/>
      </c>
      <c r="BH169" s="239" t="str">
        <f t="shared" si="2"/>
        <v/>
      </c>
    </row>
    <row r="170" spans="1:60" ht="15" customHeight="1" x14ac:dyDescent="0.2">
      <c r="A170" s="69"/>
      <c r="B170" s="69"/>
      <c r="C170" s="69"/>
      <c r="D170" s="70"/>
      <c r="E170" s="69"/>
      <c r="F170" s="69"/>
      <c r="G170" s="69"/>
      <c r="H170" s="69"/>
      <c r="I170" s="69"/>
      <c r="J170" s="69"/>
      <c r="K170" s="69"/>
      <c r="L170" s="72"/>
      <c r="M170" s="72"/>
      <c r="N170" s="72"/>
      <c r="O170" s="72"/>
      <c r="P170" s="72" t="str">
        <v>NCI</v>
      </c>
      <c r="Q170" s="25" t="e">
        <f>IF(#REF!="","",IF(VLOOKUP(#REF!,#REF!,9,FALSE)="","",VLOOKUP(#REF!,#REF!,9,FALSE)))</f>
        <v>#REF!</v>
      </c>
      <c r="R170" s="27" t="e">
        <f>IF(#REF!="","",IF(VLOOKUP(#REF!,#REF!,10,FALSE)="","",VLOOKUP(#REF!,#REF!,10,FALSE)))</f>
        <v>#REF!</v>
      </c>
      <c r="AD170" s="249">
        <v>157</v>
      </c>
      <c r="AI170" t="str">
        <f>IF('PCA Licitação, Dispensa e Inex.'!B174="","",'PCA Licitação, Dispensa e Inex.'!B174)</f>
        <v/>
      </c>
      <c r="AJ170" t="str">
        <f>IF('PCA Licitação, Dispensa e Inex.'!C174="","",'PCA Licitação, Dispensa e Inex.'!C174)</f>
        <v/>
      </c>
      <c r="AK170" t="str">
        <f>IF('PCA Licitação, Dispensa e Inex.'!D174="","",'PCA Licitação, Dispensa e Inex.'!D174)</f>
        <v/>
      </c>
      <c r="AL170" t="str">
        <f>IF('PCA Licitação, Dispensa e Inex.'!H174="","",'PCA Licitação, Dispensa e Inex.'!H174)</f>
        <v/>
      </c>
      <c r="AM170" t="str">
        <f>IF('PCA Licitação, Dispensa e Inex.'!K174="","",'PCA Licitação, Dispensa e Inex.'!K174)</f>
        <v/>
      </c>
      <c r="AN170" t="str">
        <f>IF('PCA Licitação, Dispensa e Inex.'!L174="","",'PCA Licitação, Dispensa e Inex.'!L174)</f>
        <v/>
      </c>
      <c r="AO170" t="str">
        <f>IF('PCA Licitação, Dispensa e Inex.'!M174="","",'PCA Licitação, Dispensa e Inex.'!M174)</f>
        <v/>
      </c>
      <c r="AP170" t="str">
        <f>IF('PCA Licitação, Dispensa e Inex.'!N174="","",'PCA Licitação, Dispensa e Inex.'!N174)</f>
        <v/>
      </c>
      <c r="AQ170" s="88" t="str">
        <f>IF('PCA Licitação, Dispensa e Inex.'!O174="","",'PCA Licitação, Dispensa e Inex.'!O174)</f>
        <v/>
      </c>
      <c r="AR170" s="88" t="str">
        <f>IF('PCA Licitação, Dispensa e Inex.'!P174="","",'PCA Licitação, Dispensa e Inex.'!P174)</f>
        <v/>
      </c>
      <c r="AS170" s="88" t="str">
        <f>IF('PCA Licitação, Dispensa e Inex.'!Q174="","",'PCA Licitação, Dispensa e Inex.'!Q174)</f>
        <v/>
      </c>
      <c r="AT170" s="88" t="str">
        <f>IF('PCA Licitação, Dispensa e Inex.'!R174="","",'PCA Licitação, Dispensa e Inex.'!R174)</f>
        <v/>
      </c>
      <c r="AU170" s="88" t="str">
        <f>IF('PCA Licitação, Dispensa e Inex.'!S174="","",'PCA Licitação, Dispensa e Inex.'!S174)</f>
        <v/>
      </c>
      <c r="AV170" s="88" t="str">
        <f>IFERROR(VLOOKUP(AI170,'Acompanhamento (DMP)'!$B$17:$L$400,10,FALSE),"")</f>
        <v/>
      </c>
      <c r="AW170" t="str">
        <f>IFERROR(IF(VLOOKUP(AI170,'Acompanhamento (DMP)'!$B$17:$V$400,11,FALSE)="","",VLOOKUP(AI170,'Acompanhamento (DMP)'!$B$17:$V$400,11,FALSE)),"")</f>
        <v/>
      </c>
      <c r="AX170" s="88" t="str">
        <f>IFERROR(VLOOKUP(AI170,'Acompanhamento (DMP)'!$B$17:$V$400,12,FALSE),"")</f>
        <v/>
      </c>
      <c r="AY170" s="88" t="str">
        <f>IFERROR(IF(VLOOKUP(AI170,'Acompanhamento (DMP)'!$B$17:$V$400,13,FALSE)="","",VLOOKUP(AI170,'Acompanhamento (DMP)'!$B$17:$V$400,13,FALSE)),"")</f>
        <v/>
      </c>
      <c r="AZ170" t="str">
        <f>IFERROR(IF(VLOOKUP(AI170,'Acompanhamento (DMP)'!$B$17:$V$400,14,FALSE)="","",VLOOKUP(AI170,'Acompanhamento (DMP)'!$B$17:$V$400,14,FALSE)),"")</f>
        <v/>
      </c>
      <c r="BA170" t="str">
        <f>IFERROR(IF(VLOOKUP(AI170,'Acompanhamento (DMP)'!$B$17:$V$400,15,FALSE)="","",VLOOKUP(AI170,'Acompanhamento (DMP)'!$B$17:$V$400,15,FALSE)),"")</f>
        <v/>
      </c>
      <c r="BB170" s="88" t="str">
        <f>IFERROR(IF(VLOOKUP(AI170,'Acompanhamento (DMP)'!$B$17:$V$400,16,FALSE)="","",VLOOKUP(AI170,'Acompanhamento (DMP)'!$B$17:$V$400,16,FALSE)),"")</f>
        <v/>
      </c>
      <c r="BC170" s="88" t="str">
        <f>IFERROR(IF(VLOOKUP(AI170,'Acompanhamento (DMP)'!$B$17:$V$400,17,FALSE)="","",VLOOKUP(AI170,'Acompanhamento (DMP)'!$B$17:$V$400,17,FALSE)),"")</f>
        <v/>
      </c>
      <c r="BD170" s="88" t="str">
        <f>IFERROR(IF(VLOOKUP(AI170,'Acompanhamento (DMP)'!$B$17:$V$400,18,FALSE)="","",VLOOKUP(AI170,'Acompanhamento (DMP)'!$B$17:$V$400,18,FALSE)),"")</f>
        <v/>
      </c>
      <c r="BE170" s="88" t="str">
        <f>IFERROR(IF(VLOOKUP(AI170,'Acompanhamento (DMP)'!$B$17:$V$400,19,FALSE)="","",VLOOKUP(AI170,'Acompanhamento (DMP)'!$B$17:$V$400,19,FALSE)),"")</f>
        <v/>
      </c>
      <c r="BF170" s="88" t="str">
        <f>IFERROR(IF(VLOOKUP(AI170,'Acompanhamento (DMP)'!$B$17:$V$400,20,FALSE)="","",VLOOKUP(AI170,'Acompanhamento (DMP)'!$B$17:$V$400,20,FALSE)),"")</f>
        <v/>
      </c>
      <c r="BG170" s="88" t="str">
        <f>IFERROR(IF(VLOOKUP(AI170,'Acompanhamento (DMP)'!$B$17:$V$400,21,FALSE)="","",VLOOKUP(AI170,'Acompanhamento (DMP)'!$B$17:$V$400,21,FALSE)),"")</f>
        <v/>
      </c>
      <c r="BH170" s="239" t="str">
        <f t="shared" si="2"/>
        <v/>
      </c>
    </row>
    <row r="171" spans="1:60" ht="15" customHeight="1" x14ac:dyDescent="0.2">
      <c r="A171" s="69"/>
      <c r="B171" s="70"/>
      <c r="C171" s="69"/>
      <c r="D171" s="69"/>
      <c r="E171" s="69"/>
      <c r="F171" s="69"/>
      <c r="G171" s="69"/>
      <c r="H171" s="69"/>
      <c r="I171" s="69"/>
      <c r="J171" s="72"/>
      <c r="K171" s="72"/>
      <c r="L171" s="72"/>
      <c r="M171" s="72"/>
      <c r="N171" s="72"/>
      <c r="O171" s="69"/>
      <c r="P171" s="72" t="str">
        <v>NIS</v>
      </c>
      <c r="Q171" s="25" t="e">
        <f>IF(#REF!="","",IF(VLOOKUP(#REF!,#REF!,9,FALSE)="","",VLOOKUP(#REF!,#REF!,9,FALSE)))</f>
        <v>#REF!</v>
      </c>
      <c r="R171" s="27" t="e">
        <f>IF(#REF!="","",IF(VLOOKUP(#REF!,#REF!,10,FALSE)="","",VLOOKUP(#REF!,#REF!,10,FALSE)))</f>
        <v>#REF!</v>
      </c>
      <c r="AD171" s="250">
        <v>158</v>
      </c>
      <c r="AI171" t="str">
        <f>IF('PCA Licitação, Dispensa e Inex.'!B175="","",'PCA Licitação, Dispensa e Inex.'!B175)</f>
        <v/>
      </c>
      <c r="AJ171" t="str">
        <f>IF('PCA Licitação, Dispensa e Inex.'!C175="","",'PCA Licitação, Dispensa e Inex.'!C175)</f>
        <v/>
      </c>
      <c r="AK171" t="str">
        <f>IF('PCA Licitação, Dispensa e Inex.'!D175="","",'PCA Licitação, Dispensa e Inex.'!D175)</f>
        <v/>
      </c>
      <c r="AL171" t="str">
        <f>IF('PCA Licitação, Dispensa e Inex.'!H175="","",'PCA Licitação, Dispensa e Inex.'!H175)</f>
        <v/>
      </c>
      <c r="AM171" t="str">
        <f>IF('PCA Licitação, Dispensa e Inex.'!K175="","",'PCA Licitação, Dispensa e Inex.'!K175)</f>
        <v/>
      </c>
      <c r="AN171" t="str">
        <f>IF('PCA Licitação, Dispensa e Inex.'!L175="","",'PCA Licitação, Dispensa e Inex.'!L175)</f>
        <v/>
      </c>
      <c r="AO171" t="str">
        <f>IF('PCA Licitação, Dispensa e Inex.'!M175="","",'PCA Licitação, Dispensa e Inex.'!M175)</f>
        <v/>
      </c>
      <c r="AP171" t="str">
        <f>IF('PCA Licitação, Dispensa e Inex.'!N175="","",'PCA Licitação, Dispensa e Inex.'!N175)</f>
        <v/>
      </c>
      <c r="AQ171" s="88" t="str">
        <f>IF('PCA Licitação, Dispensa e Inex.'!O175="","",'PCA Licitação, Dispensa e Inex.'!O175)</f>
        <v/>
      </c>
      <c r="AR171" s="88" t="str">
        <f>IF('PCA Licitação, Dispensa e Inex.'!P175="","",'PCA Licitação, Dispensa e Inex.'!P175)</f>
        <v/>
      </c>
      <c r="AS171" s="88" t="str">
        <f>IF('PCA Licitação, Dispensa e Inex.'!Q175="","",'PCA Licitação, Dispensa e Inex.'!Q175)</f>
        <v/>
      </c>
      <c r="AT171" s="88" t="str">
        <f>IF('PCA Licitação, Dispensa e Inex.'!R175="","",'PCA Licitação, Dispensa e Inex.'!R175)</f>
        <v/>
      </c>
      <c r="AU171" s="88" t="str">
        <f>IF('PCA Licitação, Dispensa e Inex.'!S175="","",'PCA Licitação, Dispensa e Inex.'!S175)</f>
        <v/>
      </c>
      <c r="AV171" s="88" t="str">
        <f>IFERROR(VLOOKUP(AI171,'Acompanhamento (DMP)'!$B$17:$L$400,10,FALSE),"")</f>
        <v/>
      </c>
      <c r="AW171" t="str">
        <f>IFERROR(IF(VLOOKUP(AI171,'Acompanhamento (DMP)'!$B$17:$V$400,11,FALSE)="","",VLOOKUP(AI171,'Acompanhamento (DMP)'!$B$17:$V$400,11,FALSE)),"")</f>
        <v/>
      </c>
      <c r="AX171" s="88" t="str">
        <f>IFERROR(VLOOKUP(AI171,'Acompanhamento (DMP)'!$B$17:$V$400,12,FALSE),"")</f>
        <v/>
      </c>
      <c r="AY171" s="88" t="str">
        <f>IFERROR(IF(VLOOKUP(AI171,'Acompanhamento (DMP)'!$B$17:$V$400,13,FALSE)="","",VLOOKUP(AI171,'Acompanhamento (DMP)'!$B$17:$V$400,13,FALSE)),"")</f>
        <v/>
      </c>
      <c r="AZ171" t="str">
        <f>IFERROR(IF(VLOOKUP(AI171,'Acompanhamento (DMP)'!$B$17:$V$400,14,FALSE)="","",VLOOKUP(AI171,'Acompanhamento (DMP)'!$B$17:$V$400,14,FALSE)),"")</f>
        <v/>
      </c>
      <c r="BA171" t="str">
        <f>IFERROR(IF(VLOOKUP(AI171,'Acompanhamento (DMP)'!$B$17:$V$400,15,FALSE)="","",VLOOKUP(AI171,'Acompanhamento (DMP)'!$B$17:$V$400,15,FALSE)),"")</f>
        <v/>
      </c>
      <c r="BB171" s="88" t="str">
        <f>IFERROR(IF(VLOOKUP(AI171,'Acompanhamento (DMP)'!$B$17:$V$400,16,FALSE)="","",VLOOKUP(AI171,'Acompanhamento (DMP)'!$B$17:$V$400,16,FALSE)),"")</f>
        <v/>
      </c>
      <c r="BC171" s="88" t="str">
        <f>IFERROR(IF(VLOOKUP(AI171,'Acompanhamento (DMP)'!$B$17:$V$400,17,FALSE)="","",VLOOKUP(AI171,'Acompanhamento (DMP)'!$B$17:$V$400,17,FALSE)),"")</f>
        <v/>
      </c>
      <c r="BD171" s="88" t="str">
        <f>IFERROR(IF(VLOOKUP(AI171,'Acompanhamento (DMP)'!$B$17:$V$400,18,FALSE)="","",VLOOKUP(AI171,'Acompanhamento (DMP)'!$B$17:$V$400,18,FALSE)),"")</f>
        <v/>
      </c>
      <c r="BE171" s="88" t="str">
        <f>IFERROR(IF(VLOOKUP(AI171,'Acompanhamento (DMP)'!$B$17:$V$400,19,FALSE)="","",VLOOKUP(AI171,'Acompanhamento (DMP)'!$B$17:$V$400,19,FALSE)),"")</f>
        <v/>
      </c>
      <c r="BF171" s="88" t="str">
        <f>IFERROR(IF(VLOOKUP(AI171,'Acompanhamento (DMP)'!$B$17:$V$400,20,FALSE)="","",VLOOKUP(AI171,'Acompanhamento (DMP)'!$B$17:$V$400,20,FALSE)),"")</f>
        <v/>
      </c>
      <c r="BG171" s="88" t="str">
        <f>IFERROR(IF(VLOOKUP(AI171,'Acompanhamento (DMP)'!$B$17:$V$400,21,FALSE)="","",VLOOKUP(AI171,'Acompanhamento (DMP)'!$B$17:$V$400,21,FALSE)),"")</f>
        <v/>
      </c>
      <c r="BH171" s="239" t="str">
        <f t="shared" si="2"/>
        <v/>
      </c>
    </row>
    <row r="172" spans="1:60" ht="15" customHeight="1" x14ac:dyDescent="0.2">
      <c r="A172" s="69"/>
      <c r="B172" s="69"/>
      <c r="C172" s="69"/>
      <c r="D172" s="70"/>
      <c r="E172" s="69"/>
      <c r="F172" s="69"/>
      <c r="G172" s="69"/>
      <c r="H172" s="69"/>
      <c r="I172" s="69"/>
      <c r="J172" s="69"/>
      <c r="K172" s="69"/>
      <c r="L172" s="72"/>
      <c r="M172" s="72"/>
      <c r="N172" s="72"/>
      <c r="O172" s="72"/>
      <c r="P172" s="72">
        <v>0</v>
      </c>
      <c r="Q172" s="25" t="e">
        <f>IF(#REF!="","",IF(VLOOKUP(#REF!,#REF!,9,FALSE)="","",VLOOKUP(#REF!,#REF!,9,FALSE)))</f>
        <v>#REF!</v>
      </c>
      <c r="R172" s="27" t="e">
        <f>IF(#REF!="","",IF(VLOOKUP(#REF!,#REF!,10,FALSE)="","",VLOOKUP(#REF!,#REF!,10,FALSE)))</f>
        <v>#REF!</v>
      </c>
      <c r="AD172" s="252">
        <v>159</v>
      </c>
      <c r="AI172" t="str">
        <f>IF('PCA Licitação, Dispensa e Inex.'!B176="","",'PCA Licitação, Dispensa e Inex.'!B176)</f>
        <v/>
      </c>
      <c r="AJ172" t="str">
        <f>IF('PCA Licitação, Dispensa e Inex.'!C176="","",'PCA Licitação, Dispensa e Inex.'!C176)</f>
        <v/>
      </c>
      <c r="AK172" t="str">
        <f>IF('PCA Licitação, Dispensa e Inex.'!D176="","",'PCA Licitação, Dispensa e Inex.'!D176)</f>
        <v/>
      </c>
      <c r="AL172" t="str">
        <f>IF('PCA Licitação, Dispensa e Inex.'!H176="","",'PCA Licitação, Dispensa e Inex.'!H176)</f>
        <v/>
      </c>
      <c r="AM172" t="str">
        <f>IF('PCA Licitação, Dispensa e Inex.'!K176="","",'PCA Licitação, Dispensa e Inex.'!K176)</f>
        <v/>
      </c>
      <c r="AN172" t="str">
        <f>IF('PCA Licitação, Dispensa e Inex.'!L176="","",'PCA Licitação, Dispensa e Inex.'!L176)</f>
        <v/>
      </c>
      <c r="AO172" t="str">
        <f>IF('PCA Licitação, Dispensa e Inex.'!M176="","",'PCA Licitação, Dispensa e Inex.'!M176)</f>
        <v/>
      </c>
      <c r="AP172" t="str">
        <f>IF('PCA Licitação, Dispensa e Inex.'!N176="","",'PCA Licitação, Dispensa e Inex.'!N176)</f>
        <v/>
      </c>
      <c r="AQ172" s="88" t="str">
        <f>IF('PCA Licitação, Dispensa e Inex.'!O176="","",'PCA Licitação, Dispensa e Inex.'!O176)</f>
        <v/>
      </c>
      <c r="AR172" s="88" t="str">
        <f>IF('PCA Licitação, Dispensa e Inex.'!P176="","",'PCA Licitação, Dispensa e Inex.'!P176)</f>
        <v/>
      </c>
      <c r="AS172" s="88" t="str">
        <f>IF('PCA Licitação, Dispensa e Inex.'!Q176="","",'PCA Licitação, Dispensa e Inex.'!Q176)</f>
        <v/>
      </c>
      <c r="AT172" s="88" t="str">
        <f>IF('PCA Licitação, Dispensa e Inex.'!R176="","",'PCA Licitação, Dispensa e Inex.'!R176)</f>
        <v/>
      </c>
      <c r="AU172" s="88" t="str">
        <f>IF('PCA Licitação, Dispensa e Inex.'!S176="","",'PCA Licitação, Dispensa e Inex.'!S176)</f>
        <v/>
      </c>
      <c r="AV172" s="88" t="str">
        <f>IFERROR(VLOOKUP(AI172,'Acompanhamento (DMP)'!$B$17:$L$400,10,FALSE),"")</f>
        <v/>
      </c>
      <c r="AW172" t="str">
        <f>IFERROR(IF(VLOOKUP(AI172,'Acompanhamento (DMP)'!$B$17:$V$400,11,FALSE)="","",VLOOKUP(AI172,'Acompanhamento (DMP)'!$B$17:$V$400,11,FALSE)),"")</f>
        <v/>
      </c>
      <c r="AX172" s="88" t="str">
        <f>IFERROR(VLOOKUP(AI172,'Acompanhamento (DMP)'!$B$17:$V$400,12,FALSE),"")</f>
        <v/>
      </c>
      <c r="AY172" s="88" t="str">
        <f>IFERROR(IF(VLOOKUP(AI172,'Acompanhamento (DMP)'!$B$17:$V$400,13,FALSE)="","",VLOOKUP(AI172,'Acompanhamento (DMP)'!$B$17:$V$400,13,FALSE)),"")</f>
        <v/>
      </c>
      <c r="AZ172" t="str">
        <f>IFERROR(IF(VLOOKUP(AI172,'Acompanhamento (DMP)'!$B$17:$V$400,14,FALSE)="","",VLOOKUP(AI172,'Acompanhamento (DMP)'!$B$17:$V$400,14,FALSE)),"")</f>
        <v/>
      </c>
      <c r="BA172" t="str">
        <f>IFERROR(IF(VLOOKUP(AI172,'Acompanhamento (DMP)'!$B$17:$V$400,15,FALSE)="","",VLOOKUP(AI172,'Acompanhamento (DMP)'!$B$17:$V$400,15,FALSE)),"")</f>
        <v/>
      </c>
      <c r="BB172" s="88" t="str">
        <f>IFERROR(IF(VLOOKUP(AI172,'Acompanhamento (DMP)'!$B$17:$V$400,16,FALSE)="","",VLOOKUP(AI172,'Acompanhamento (DMP)'!$B$17:$V$400,16,FALSE)),"")</f>
        <v/>
      </c>
      <c r="BC172" s="88" t="str">
        <f>IFERROR(IF(VLOOKUP(AI172,'Acompanhamento (DMP)'!$B$17:$V$400,17,FALSE)="","",VLOOKUP(AI172,'Acompanhamento (DMP)'!$B$17:$V$400,17,FALSE)),"")</f>
        <v/>
      </c>
      <c r="BD172" s="88" t="str">
        <f>IFERROR(IF(VLOOKUP(AI172,'Acompanhamento (DMP)'!$B$17:$V$400,18,FALSE)="","",VLOOKUP(AI172,'Acompanhamento (DMP)'!$B$17:$V$400,18,FALSE)),"")</f>
        <v/>
      </c>
      <c r="BE172" s="88" t="str">
        <f>IFERROR(IF(VLOOKUP(AI172,'Acompanhamento (DMP)'!$B$17:$V$400,19,FALSE)="","",VLOOKUP(AI172,'Acompanhamento (DMP)'!$B$17:$V$400,19,FALSE)),"")</f>
        <v/>
      </c>
      <c r="BF172" s="88" t="str">
        <f>IFERROR(IF(VLOOKUP(AI172,'Acompanhamento (DMP)'!$B$17:$V$400,20,FALSE)="","",VLOOKUP(AI172,'Acompanhamento (DMP)'!$B$17:$V$400,20,FALSE)),"")</f>
        <v/>
      </c>
      <c r="BG172" s="88" t="str">
        <f>IFERROR(IF(VLOOKUP(AI172,'Acompanhamento (DMP)'!$B$17:$V$400,21,FALSE)="","",VLOOKUP(AI172,'Acompanhamento (DMP)'!$B$17:$V$400,21,FALSE)),"")</f>
        <v/>
      </c>
      <c r="BH172" s="239" t="str">
        <f t="shared" si="2"/>
        <v/>
      </c>
    </row>
    <row r="173" spans="1:60" ht="15" customHeight="1" x14ac:dyDescent="0.2">
      <c r="A173" s="69"/>
      <c r="B173" s="69"/>
      <c r="C173" s="69"/>
      <c r="D173" s="70"/>
      <c r="E173" s="69"/>
      <c r="F173" s="69"/>
      <c r="G173" s="69"/>
      <c r="H173" s="69"/>
      <c r="I173" s="69"/>
      <c r="J173" s="69"/>
      <c r="K173" s="69"/>
      <c r="L173" s="72"/>
      <c r="M173" s="72"/>
      <c r="N173" s="72"/>
      <c r="O173" s="72"/>
      <c r="P173" s="72"/>
      <c r="Q173" s="25" t="e">
        <f>IF(#REF!="","",IF(VLOOKUP(#REF!,#REF!,9,FALSE)="","",VLOOKUP(#REF!,#REF!,9,FALSE)))</f>
        <v>#REF!</v>
      </c>
      <c r="R173" s="27" t="e">
        <f>IF(#REF!="","",IF(VLOOKUP(#REF!,#REF!,10,FALSE)="","",VLOOKUP(#REF!,#REF!,10,FALSE)))</f>
        <v>#REF!</v>
      </c>
      <c r="AD173" s="251">
        <v>160</v>
      </c>
      <c r="AI173" t="str">
        <f>IF('PCA Licitação, Dispensa e Inex.'!B177="","",'PCA Licitação, Dispensa e Inex.'!B177)</f>
        <v/>
      </c>
      <c r="AJ173" t="str">
        <f>IF('PCA Licitação, Dispensa e Inex.'!C177="","",'PCA Licitação, Dispensa e Inex.'!C177)</f>
        <v/>
      </c>
      <c r="AK173" t="str">
        <f>IF('PCA Licitação, Dispensa e Inex.'!D177="","",'PCA Licitação, Dispensa e Inex.'!D177)</f>
        <v/>
      </c>
      <c r="AL173" t="str">
        <f>IF('PCA Licitação, Dispensa e Inex.'!H177="","",'PCA Licitação, Dispensa e Inex.'!H177)</f>
        <v/>
      </c>
      <c r="AM173" t="str">
        <f>IF('PCA Licitação, Dispensa e Inex.'!K177="","",'PCA Licitação, Dispensa e Inex.'!K177)</f>
        <v/>
      </c>
      <c r="AN173" t="str">
        <f>IF('PCA Licitação, Dispensa e Inex.'!L177="","",'PCA Licitação, Dispensa e Inex.'!L177)</f>
        <v/>
      </c>
      <c r="AO173" t="str">
        <f>IF('PCA Licitação, Dispensa e Inex.'!M177="","",'PCA Licitação, Dispensa e Inex.'!M177)</f>
        <v/>
      </c>
      <c r="AP173" t="str">
        <f>IF('PCA Licitação, Dispensa e Inex.'!N177="","",'PCA Licitação, Dispensa e Inex.'!N177)</f>
        <v/>
      </c>
      <c r="AQ173" s="88" t="str">
        <f>IF('PCA Licitação, Dispensa e Inex.'!O177="","",'PCA Licitação, Dispensa e Inex.'!O177)</f>
        <v/>
      </c>
      <c r="AR173" s="88" t="str">
        <f>IF('PCA Licitação, Dispensa e Inex.'!P177="","",'PCA Licitação, Dispensa e Inex.'!P177)</f>
        <v/>
      </c>
      <c r="AS173" s="88" t="str">
        <f>IF('PCA Licitação, Dispensa e Inex.'!Q177="","",'PCA Licitação, Dispensa e Inex.'!Q177)</f>
        <v/>
      </c>
      <c r="AT173" s="88" t="str">
        <f>IF('PCA Licitação, Dispensa e Inex.'!R177="","",'PCA Licitação, Dispensa e Inex.'!R177)</f>
        <v/>
      </c>
      <c r="AU173" s="88" t="str">
        <f>IF('PCA Licitação, Dispensa e Inex.'!S177="","",'PCA Licitação, Dispensa e Inex.'!S177)</f>
        <v/>
      </c>
      <c r="AV173" s="88" t="str">
        <f>IFERROR(VLOOKUP(AI173,'Acompanhamento (DMP)'!$B$17:$L$400,10,FALSE),"")</f>
        <v/>
      </c>
      <c r="AW173" t="str">
        <f>IFERROR(IF(VLOOKUP(AI173,'Acompanhamento (DMP)'!$B$17:$V$400,11,FALSE)="","",VLOOKUP(AI173,'Acompanhamento (DMP)'!$B$17:$V$400,11,FALSE)),"")</f>
        <v/>
      </c>
      <c r="AX173" s="88" t="str">
        <f>IFERROR(VLOOKUP(AI173,'Acompanhamento (DMP)'!$B$17:$V$400,12,FALSE),"")</f>
        <v/>
      </c>
      <c r="AY173" s="88" t="str">
        <f>IFERROR(IF(VLOOKUP(AI173,'Acompanhamento (DMP)'!$B$17:$V$400,13,FALSE)="","",VLOOKUP(AI173,'Acompanhamento (DMP)'!$B$17:$V$400,13,FALSE)),"")</f>
        <v/>
      </c>
      <c r="AZ173" t="str">
        <f>IFERROR(IF(VLOOKUP(AI173,'Acompanhamento (DMP)'!$B$17:$V$400,14,FALSE)="","",VLOOKUP(AI173,'Acompanhamento (DMP)'!$B$17:$V$400,14,FALSE)),"")</f>
        <v/>
      </c>
      <c r="BA173" t="str">
        <f>IFERROR(IF(VLOOKUP(AI173,'Acompanhamento (DMP)'!$B$17:$V$400,15,FALSE)="","",VLOOKUP(AI173,'Acompanhamento (DMP)'!$B$17:$V$400,15,FALSE)),"")</f>
        <v/>
      </c>
      <c r="BB173" s="88" t="str">
        <f>IFERROR(IF(VLOOKUP(AI173,'Acompanhamento (DMP)'!$B$17:$V$400,16,FALSE)="","",VLOOKUP(AI173,'Acompanhamento (DMP)'!$B$17:$V$400,16,FALSE)),"")</f>
        <v/>
      </c>
      <c r="BC173" s="88" t="str">
        <f>IFERROR(IF(VLOOKUP(AI173,'Acompanhamento (DMP)'!$B$17:$V$400,17,FALSE)="","",VLOOKUP(AI173,'Acompanhamento (DMP)'!$B$17:$V$400,17,FALSE)),"")</f>
        <v/>
      </c>
      <c r="BD173" s="88" t="str">
        <f>IFERROR(IF(VLOOKUP(AI173,'Acompanhamento (DMP)'!$B$17:$V$400,18,FALSE)="","",VLOOKUP(AI173,'Acompanhamento (DMP)'!$B$17:$V$400,18,FALSE)),"")</f>
        <v/>
      </c>
      <c r="BE173" s="88" t="str">
        <f>IFERROR(IF(VLOOKUP(AI173,'Acompanhamento (DMP)'!$B$17:$V$400,19,FALSE)="","",VLOOKUP(AI173,'Acompanhamento (DMP)'!$B$17:$V$400,19,FALSE)),"")</f>
        <v/>
      </c>
      <c r="BF173" s="88" t="str">
        <f>IFERROR(IF(VLOOKUP(AI173,'Acompanhamento (DMP)'!$B$17:$V$400,20,FALSE)="","",VLOOKUP(AI173,'Acompanhamento (DMP)'!$B$17:$V$400,20,FALSE)),"")</f>
        <v/>
      </c>
      <c r="BG173" s="88" t="str">
        <f>IFERROR(IF(VLOOKUP(AI173,'Acompanhamento (DMP)'!$B$17:$V$400,21,FALSE)="","",VLOOKUP(AI173,'Acompanhamento (DMP)'!$B$17:$V$400,21,FALSE)),"")</f>
        <v/>
      </c>
      <c r="BH173" s="239" t="str">
        <f t="shared" si="2"/>
        <v/>
      </c>
    </row>
    <row r="174" spans="1:60" ht="15" customHeight="1" x14ac:dyDescent="0.2">
      <c r="A174" s="69"/>
      <c r="B174" s="69"/>
      <c r="C174" s="69"/>
      <c r="D174" s="70"/>
      <c r="E174" s="69"/>
      <c r="F174" s="69"/>
      <c r="G174" s="69"/>
      <c r="H174" s="69"/>
      <c r="I174" s="69"/>
      <c r="J174" s="69"/>
      <c r="K174" s="69"/>
      <c r="L174" s="72"/>
      <c r="M174" s="72"/>
      <c r="N174" s="72"/>
      <c r="O174" s="72"/>
      <c r="P174" s="72"/>
      <c r="Q174" s="25" t="e">
        <f>IF(#REF!="","",IF(VLOOKUP(#REF!,#REF!,9,FALSE)="","",VLOOKUP(#REF!,#REF!,9,FALSE)))</f>
        <v>#REF!</v>
      </c>
      <c r="R174" s="27" t="e">
        <f>IF(#REF!="","",IF(VLOOKUP(#REF!,#REF!,10,FALSE)="","",VLOOKUP(#REF!,#REF!,10,FALSE)))</f>
        <v>#REF!</v>
      </c>
      <c r="AD174" s="252">
        <v>161</v>
      </c>
      <c r="AI174" t="str">
        <f>IF('PCA Licitação, Dispensa e Inex.'!B178="","",'PCA Licitação, Dispensa e Inex.'!B178)</f>
        <v/>
      </c>
      <c r="AJ174" t="str">
        <f>IF('PCA Licitação, Dispensa e Inex.'!C178="","",'PCA Licitação, Dispensa e Inex.'!C178)</f>
        <v/>
      </c>
      <c r="AK174" t="str">
        <f>IF('PCA Licitação, Dispensa e Inex.'!D178="","",'PCA Licitação, Dispensa e Inex.'!D178)</f>
        <v/>
      </c>
      <c r="AL174" t="str">
        <f>IF('PCA Licitação, Dispensa e Inex.'!H178="","",'PCA Licitação, Dispensa e Inex.'!H178)</f>
        <v/>
      </c>
      <c r="AM174" t="str">
        <f>IF('PCA Licitação, Dispensa e Inex.'!K178="","",'PCA Licitação, Dispensa e Inex.'!K178)</f>
        <v/>
      </c>
      <c r="AN174" t="str">
        <f>IF('PCA Licitação, Dispensa e Inex.'!L178="","",'PCA Licitação, Dispensa e Inex.'!L178)</f>
        <v/>
      </c>
      <c r="AO174" t="str">
        <f>IF('PCA Licitação, Dispensa e Inex.'!M178="","",'PCA Licitação, Dispensa e Inex.'!M178)</f>
        <v/>
      </c>
      <c r="AP174" t="str">
        <f>IF('PCA Licitação, Dispensa e Inex.'!N178="","",'PCA Licitação, Dispensa e Inex.'!N178)</f>
        <v/>
      </c>
      <c r="AQ174" s="88" t="str">
        <f>IF('PCA Licitação, Dispensa e Inex.'!O178="","",'PCA Licitação, Dispensa e Inex.'!O178)</f>
        <v/>
      </c>
      <c r="AR174" s="88" t="str">
        <f>IF('PCA Licitação, Dispensa e Inex.'!P178="","",'PCA Licitação, Dispensa e Inex.'!P178)</f>
        <v/>
      </c>
      <c r="AS174" s="88" t="str">
        <f>IF('PCA Licitação, Dispensa e Inex.'!Q178="","",'PCA Licitação, Dispensa e Inex.'!Q178)</f>
        <v/>
      </c>
      <c r="AT174" s="88" t="str">
        <f>IF('PCA Licitação, Dispensa e Inex.'!R178="","",'PCA Licitação, Dispensa e Inex.'!R178)</f>
        <v/>
      </c>
      <c r="AU174" s="88" t="str">
        <f>IF('PCA Licitação, Dispensa e Inex.'!S178="","",'PCA Licitação, Dispensa e Inex.'!S178)</f>
        <v/>
      </c>
      <c r="AV174" s="88" t="str">
        <f>IFERROR(VLOOKUP(AI174,'Acompanhamento (DMP)'!$B$17:$L$400,10,FALSE),"")</f>
        <v/>
      </c>
      <c r="AW174" t="str">
        <f>IFERROR(IF(VLOOKUP(AI174,'Acompanhamento (DMP)'!$B$17:$V$400,11,FALSE)="","",VLOOKUP(AI174,'Acompanhamento (DMP)'!$B$17:$V$400,11,FALSE)),"")</f>
        <v/>
      </c>
      <c r="AX174" s="88" t="str">
        <f>IFERROR(VLOOKUP(AI174,'Acompanhamento (DMP)'!$B$17:$V$400,12,FALSE),"")</f>
        <v/>
      </c>
      <c r="AY174" s="88" t="str">
        <f>IFERROR(IF(VLOOKUP(AI174,'Acompanhamento (DMP)'!$B$17:$V$400,13,FALSE)="","",VLOOKUP(AI174,'Acompanhamento (DMP)'!$B$17:$V$400,13,FALSE)),"")</f>
        <v/>
      </c>
      <c r="AZ174" t="str">
        <f>IFERROR(IF(VLOOKUP(AI174,'Acompanhamento (DMP)'!$B$17:$V$400,14,FALSE)="","",VLOOKUP(AI174,'Acompanhamento (DMP)'!$B$17:$V$400,14,FALSE)),"")</f>
        <v/>
      </c>
      <c r="BA174" t="str">
        <f>IFERROR(IF(VLOOKUP(AI174,'Acompanhamento (DMP)'!$B$17:$V$400,15,FALSE)="","",VLOOKUP(AI174,'Acompanhamento (DMP)'!$B$17:$V$400,15,FALSE)),"")</f>
        <v/>
      </c>
      <c r="BB174" s="88" t="str">
        <f>IFERROR(IF(VLOOKUP(AI174,'Acompanhamento (DMP)'!$B$17:$V$400,16,FALSE)="","",VLOOKUP(AI174,'Acompanhamento (DMP)'!$B$17:$V$400,16,FALSE)),"")</f>
        <v/>
      </c>
      <c r="BC174" s="88" t="str">
        <f>IFERROR(IF(VLOOKUP(AI174,'Acompanhamento (DMP)'!$B$17:$V$400,17,FALSE)="","",VLOOKUP(AI174,'Acompanhamento (DMP)'!$B$17:$V$400,17,FALSE)),"")</f>
        <v/>
      </c>
      <c r="BD174" s="88" t="str">
        <f>IFERROR(IF(VLOOKUP(AI174,'Acompanhamento (DMP)'!$B$17:$V$400,18,FALSE)="","",VLOOKUP(AI174,'Acompanhamento (DMP)'!$B$17:$V$400,18,FALSE)),"")</f>
        <v/>
      </c>
      <c r="BE174" s="88" t="str">
        <f>IFERROR(IF(VLOOKUP(AI174,'Acompanhamento (DMP)'!$B$17:$V$400,19,FALSE)="","",VLOOKUP(AI174,'Acompanhamento (DMP)'!$B$17:$V$400,19,FALSE)),"")</f>
        <v/>
      </c>
      <c r="BF174" s="88" t="str">
        <f>IFERROR(IF(VLOOKUP(AI174,'Acompanhamento (DMP)'!$B$17:$V$400,20,FALSE)="","",VLOOKUP(AI174,'Acompanhamento (DMP)'!$B$17:$V$400,20,FALSE)),"")</f>
        <v/>
      </c>
      <c r="BG174" s="88" t="str">
        <f>IFERROR(IF(VLOOKUP(AI174,'Acompanhamento (DMP)'!$B$17:$V$400,21,FALSE)="","",VLOOKUP(AI174,'Acompanhamento (DMP)'!$B$17:$V$400,21,FALSE)),"")</f>
        <v/>
      </c>
      <c r="BH174" s="239" t="str">
        <f t="shared" si="2"/>
        <v/>
      </c>
    </row>
    <row r="175" spans="1:60" ht="15" customHeight="1" x14ac:dyDescent="0.2">
      <c r="A175" s="69"/>
      <c r="B175" s="69"/>
      <c r="C175" s="69"/>
      <c r="D175" s="70"/>
      <c r="E175" s="69"/>
      <c r="F175" s="69"/>
      <c r="G175" s="69"/>
      <c r="H175" s="69"/>
      <c r="I175" s="69"/>
      <c r="J175" s="69"/>
      <c r="K175" s="69"/>
      <c r="L175" s="72"/>
      <c r="M175" s="72"/>
      <c r="N175" s="72"/>
      <c r="O175" s="72"/>
      <c r="P175" s="72"/>
      <c r="Q175" s="25" t="e">
        <f>IF(#REF!="","",IF(VLOOKUP(#REF!,#REF!,9,FALSE)="","",VLOOKUP(#REF!,#REF!,9,FALSE)))</f>
        <v>#REF!</v>
      </c>
      <c r="R175" s="27" t="e">
        <f>IF(#REF!="","",IF(VLOOKUP(#REF!,#REF!,10,FALSE)="","",VLOOKUP(#REF!,#REF!,10,FALSE)))</f>
        <v>#REF!</v>
      </c>
      <c r="AD175" s="250">
        <v>162</v>
      </c>
      <c r="AI175" t="str">
        <f>IF('PCA Licitação, Dispensa e Inex.'!B179="","",'PCA Licitação, Dispensa e Inex.'!B179)</f>
        <v/>
      </c>
      <c r="AJ175" t="str">
        <f>IF('PCA Licitação, Dispensa e Inex.'!C179="","",'PCA Licitação, Dispensa e Inex.'!C179)</f>
        <v/>
      </c>
      <c r="AK175" t="str">
        <f>IF('PCA Licitação, Dispensa e Inex.'!D179="","",'PCA Licitação, Dispensa e Inex.'!D179)</f>
        <v/>
      </c>
      <c r="AL175" t="str">
        <f>IF('PCA Licitação, Dispensa e Inex.'!H179="","",'PCA Licitação, Dispensa e Inex.'!H179)</f>
        <v/>
      </c>
      <c r="AM175" t="str">
        <f>IF('PCA Licitação, Dispensa e Inex.'!K179="","",'PCA Licitação, Dispensa e Inex.'!K179)</f>
        <v/>
      </c>
      <c r="AN175" t="str">
        <f>IF('PCA Licitação, Dispensa e Inex.'!L179="","",'PCA Licitação, Dispensa e Inex.'!L179)</f>
        <v/>
      </c>
      <c r="AO175" t="str">
        <f>IF('PCA Licitação, Dispensa e Inex.'!M179="","",'PCA Licitação, Dispensa e Inex.'!M179)</f>
        <v/>
      </c>
      <c r="AP175" t="str">
        <f>IF('PCA Licitação, Dispensa e Inex.'!N179="","",'PCA Licitação, Dispensa e Inex.'!N179)</f>
        <v/>
      </c>
      <c r="AQ175" s="88" t="str">
        <f>IF('PCA Licitação, Dispensa e Inex.'!O179="","",'PCA Licitação, Dispensa e Inex.'!O179)</f>
        <v/>
      </c>
      <c r="AR175" s="88" t="str">
        <f>IF('PCA Licitação, Dispensa e Inex.'!P179="","",'PCA Licitação, Dispensa e Inex.'!P179)</f>
        <v/>
      </c>
      <c r="AS175" s="88" t="str">
        <f>IF('PCA Licitação, Dispensa e Inex.'!Q179="","",'PCA Licitação, Dispensa e Inex.'!Q179)</f>
        <v/>
      </c>
      <c r="AT175" s="88" t="str">
        <f>IF('PCA Licitação, Dispensa e Inex.'!R179="","",'PCA Licitação, Dispensa e Inex.'!R179)</f>
        <v/>
      </c>
      <c r="AU175" s="88" t="str">
        <f>IF('PCA Licitação, Dispensa e Inex.'!S179="","",'PCA Licitação, Dispensa e Inex.'!S179)</f>
        <v/>
      </c>
      <c r="AV175" s="88" t="str">
        <f>IFERROR(VLOOKUP(AI175,'Acompanhamento (DMP)'!$B$17:$L$400,10,FALSE),"")</f>
        <v/>
      </c>
      <c r="AW175" t="str">
        <f>IFERROR(IF(VLOOKUP(AI175,'Acompanhamento (DMP)'!$B$17:$V$400,11,FALSE)="","",VLOOKUP(AI175,'Acompanhamento (DMP)'!$B$17:$V$400,11,FALSE)),"")</f>
        <v/>
      </c>
      <c r="AX175" s="88" t="str">
        <f>IFERROR(VLOOKUP(AI175,'Acompanhamento (DMP)'!$B$17:$V$400,12,FALSE),"")</f>
        <v/>
      </c>
      <c r="AY175" s="88" t="str">
        <f>IFERROR(IF(VLOOKUP(AI175,'Acompanhamento (DMP)'!$B$17:$V$400,13,FALSE)="","",VLOOKUP(AI175,'Acompanhamento (DMP)'!$B$17:$V$400,13,FALSE)),"")</f>
        <v/>
      </c>
      <c r="AZ175" t="str">
        <f>IFERROR(IF(VLOOKUP(AI175,'Acompanhamento (DMP)'!$B$17:$V$400,14,FALSE)="","",VLOOKUP(AI175,'Acompanhamento (DMP)'!$B$17:$V$400,14,FALSE)),"")</f>
        <v/>
      </c>
      <c r="BA175" t="str">
        <f>IFERROR(IF(VLOOKUP(AI175,'Acompanhamento (DMP)'!$B$17:$V$400,15,FALSE)="","",VLOOKUP(AI175,'Acompanhamento (DMP)'!$B$17:$V$400,15,FALSE)),"")</f>
        <v/>
      </c>
      <c r="BB175" s="88" t="str">
        <f>IFERROR(IF(VLOOKUP(AI175,'Acompanhamento (DMP)'!$B$17:$V$400,16,FALSE)="","",VLOOKUP(AI175,'Acompanhamento (DMP)'!$B$17:$V$400,16,FALSE)),"")</f>
        <v/>
      </c>
      <c r="BC175" s="88" t="str">
        <f>IFERROR(IF(VLOOKUP(AI175,'Acompanhamento (DMP)'!$B$17:$V$400,17,FALSE)="","",VLOOKUP(AI175,'Acompanhamento (DMP)'!$B$17:$V$400,17,FALSE)),"")</f>
        <v/>
      </c>
      <c r="BD175" s="88" t="str">
        <f>IFERROR(IF(VLOOKUP(AI175,'Acompanhamento (DMP)'!$B$17:$V$400,18,FALSE)="","",VLOOKUP(AI175,'Acompanhamento (DMP)'!$B$17:$V$400,18,FALSE)),"")</f>
        <v/>
      </c>
      <c r="BE175" s="88" t="str">
        <f>IFERROR(IF(VLOOKUP(AI175,'Acompanhamento (DMP)'!$B$17:$V$400,19,FALSE)="","",VLOOKUP(AI175,'Acompanhamento (DMP)'!$B$17:$V$400,19,FALSE)),"")</f>
        <v/>
      </c>
      <c r="BF175" s="88" t="str">
        <f>IFERROR(IF(VLOOKUP(AI175,'Acompanhamento (DMP)'!$B$17:$V$400,20,FALSE)="","",VLOOKUP(AI175,'Acompanhamento (DMP)'!$B$17:$V$400,20,FALSE)),"")</f>
        <v/>
      </c>
      <c r="BG175" s="88" t="str">
        <f>IFERROR(IF(VLOOKUP(AI175,'Acompanhamento (DMP)'!$B$17:$V$400,21,FALSE)="","",VLOOKUP(AI175,'Acompanhamento (DMP)'!$B$17:$V$400,21,FALSE)),"")</f>
        <v/>
      </c>
      <c r="BH175" s="239" t="str">
        <f t="shared" si="2"/>
        <v/>
      </c>
    </row>
    <row r="176" spans="1:60" ht="15" customHeight="1" x14ac:dyDescent="0.2">
      <c r="A176" s="71"/>
      <c r="B176" s="69" t="s">
        <v>4</v>
      </c>
      <c r="C176" s="70" t="s">
        <v>6</v>
      </c>
      <c r="D176" s="69" t="s">
        <v>7</v>
      </c>
      <c r="E176" s="69" t="s">
        <v>9</v>
      </c>
      <c r="F176" s="72" t="s">
        <v>18</v>
      </c>
      <c r="G176" s="72" t="s">
        <v>19</v>
      </c>
      <c r="H176" s="72" t="s">
        <v>20</v>
      </c>
      <c r="I176" s="72" t="s">
        <v>21</v>
      </c>
      <c r="J176" s="72" t="s">
        <v>22</v>
      </c>
      <c r="K176" s="69" t="s">
        <v>23</v>
      </c>
      <c r="L176" s="72"/>
      <c r="M176" s="72"/>
      <c r="N176" s="72"/>
      <c r="O176" s="72"/>
      <c r="P176" s="69"/>
      <c r="Q176" s="6"/>
      <c r="R176" s="6"/>
      <c r="AD176" s="249">
        <v>163</v>
      </c>
      <c r="AI176" t="str">
        <f>IF('PCA Licitação, Dispensa e Inex.'!B180="","",'PCA Licitação, Dispensa e Inex.'!B180)</f>
        <v/>
      </c>
      <c r="AJ176" t="str">
        <f>IF('PCA Licitação, Dispensa e Inex.'!C180="","",'PCA Licitação, Dispensa e Inex.'!C180)</f>
        <v/>
      </c>
      <c r="AK176" t="str">
        <f>IF('PCA Licitação, Dispensa e Inex.'!D180="","",'PCA Licitação, Dispensa e Inex.'!D180)</f>
        <v/>
      </c>
      <c r="AL176" t="str">
        <f>IF('PCA Licitação, Dispensa e Inex.'!H180="","",'PCA Licitação, Dispensa e Inex.'!H180)</f>
        <v/>
      </c>
      <c r="AM176" t="str">
        <f>IF('PCA Licitação, Dispensa e Inex.'!K180="","",'PCA Licitação, Dispensa e Inex.'!K180)</f>
        <v/>
      </c>
      <c r="AN176" t="str">
        <f>IF('PCA Licitação, Dispensa e Inex.'!L180="","",'PCA Licitação, Dispensa e Inex.'!L180)</f>
        <v/>
      </c>
      <c r="AO176" t="str">
        <f>IF('PCA Licitação, Dispensa e Inex.'!M180="","",'PCA Licitação, Dispensa e Inex.'!M180)</f>
        <v/>
      </c>
      <c r="AP176" t="str">
        <f>IF('PCA Licitação, Dispensa e Inex.'!N180="","",'PCA Licitação, Dispensa e Inex.'!N180)</f>
        <v/>
      </c>
      <c r="AQ176" s="88" t="str">
        <f>IF('PCA Licitação, Dispensa e Inex.'!O180="","",'PCA Licitação, Dispensa e Inex.'!O180)</f>
        <v/>
      </c>
      <c r="AR176" s="88" t="str">
        <f>IF('PCA Licitação, Dispensa e Inex.'!P180="","",'PCA Licitação, Dispensa e Inex.'!P180)</f>
        <v/>
      </c>
      <c r="AS176" s="88" t="str">
        <f>IF('PCA Licitação, Dispensa e Inex.'!Q180="","",'PCA Licitação, Dispensa e Inex.'!Q180)</f>
        <v/>
      </c>
      <c r="AT176" s="88" t="str">
        <f>IF('PCA Licitação, Dispensa e Inex.'!R180="","",'PCA Licitação, Dispensa e Inex.'!R180)</f>
        <v/>
      </c>
      <c r="AU176" s="88" t="str">
        <f>IF('PCA Licitação, Dispensa e Inex.'!S180="","",'PCA Licitação, Dispensa e Inex.'!S180)</f>
        <v/>
      </c>
      <c r="AV176" s="88" t="str">
        <f>IFERROR(VLOOKUP(AI176,'Acompanhamento (DMP)'!$B$17:$L$400,10,FALSE),"")</f>
        <v/>
      </c>
      <c r="AW176" t="str">
        <f>IFERROR(IF(VLOOKUP(AI176,'Acompanhamento (DMP)'!$B$17:$V$400,11,FALSE)="","",VLOOKUP(AI176,'Acompanhamento (DMP)'!$B$17:$V$400,11,FALSE)),"")</f>
        <v/>
      </c>
      <c r="AX176" s="88" t="str">
        <f>IFERROR(VLOOKUP(AI176,'Acompanhamento (DMP)'!$B$17:$V$400,12,FALSE),"")</f>
        <v/>
      </c>
      <c r="AY176" s="88" t="str">
        <f>IFERROR(IF(VLOOKUP(AI176,'Acompanhamento (DMP)'!$B$17:$V$400,13,FALSE)="","",VLOOKUP(AI176,'Acompanhamento (DMP)'!$B$17:$V$400,13,FALSE)),"")</f>
        <v/>
      </c>
      <c r="AZ176" t="str">
        <f>IFERROR(IF(VLOOKUP(AI176,'Acompanhamento (DMP)'!$B$17:$V$400,14,FALSE)="","",VLOOKUP(AI176,'Acompanhamento (DMP)'!$B$17:$V$400,14,FALSE)),"")</f>
        <v/>
      </c>
      <c r="BA176" t="str">
        <f>IFERROR(IF(VLOOKUP(AI176,'Acompanhamento (DMP)'!$B$17:$V$400,15,FALSE)="","",VLOOKUP(AI176,'Acompanhamento (DMP)'!$B$17:$V$400,15,FALSE)),"")</f>
        <v/>
      </c>
      <c r="BB176" s="88" t="str">
        <f>IFERROR(IF(VLOOKUP(AI176,'Acompanhamento (DMP)'!$B$17:$V$400,16,FALSE)="","",VLOOKUP(AI176,'Acompanhamento (DMP)'!$B$17:$V$400,16,FALSE)),"")</f>
        <v/>
      </c>
      <c r="BC176" s="88" t="str">
        <f>IFERROR(IF(VLOOKUP(AI176,'Acompanhamento (DMP)'!$B$17:$V$400,17,FALSE)="","",VLOOKUP(AI176,'Acompanhamento (DMP)'!$B$17:$V$400,17,FALSE)),"")</f>
        <v/>
      </c>
      <c r="BD176" s="88" t="str">
        <f>IFERROR(IF(VLOOKUP(AI176,'Acompanhamento (DMP)'!$B$17:$V$400,18,FALSE)="","",VLOOKUP(AI176,'Acompanhamento (DMP)'!$B$17:$V$400,18,FALSE)),"")</f>
        <v/>
      </c>
      <c r="BE176" s="88" t="str">
        <f>IFERROR(IF(VLOOKUP(AI176,'Acompanhamento (DMP)'!$B$17:$V$400,19,FALSE)="","",VLOOKUP(AI176,'Acompanhamento (DMP)'!$B$17:$V$400,19,FALSE)),"")</f>
        <v/>
      </c>
      <c r="BF176" s="88" t="str">
        <f>IFERROR(IF(VLOOKUP(AI176,'Acompanhamento (DMP)'!$B$17:$V$400,20,FALSE)="","",VLOOKUP(AI176,'Acompanhamento (DMP)'!$B$17:$V$400,20,FALSE)),"")</f>
        <v/>
      </c>
      <c r="BG176" s="88" t="str">
        <f>IFERROR(IF(VLOOKUP(AI176,'Acompanhamento (DMP)'!$B$17:$V$400,21,FALSE)="","",VLOOKUP(AI176,'Acompanhamento (DMP)'!$B$17:$V$400,21,FALSE)),"")</f>
        <v/>
      </c>
      <c r="BH176" s="239" t="str">
        <f t="shared" si="2"/>
        <v/>
      </c>
    </row>
    <row r="177" spans="1:60" ht="15" customHeight="1" x14ac:dyDescent="0.2">
      <c r="A177" s="69"/>
      <c r="B177" s="69"/>
      <c r="C177" s="69"/>
      <c r="D177" s="70"/>
      <c r="E177" s="69"/>
      <c r="F177" s="69"/>
      <c r="G177" s="69"/>
      <c r="H177" s="69"/>
      <c r="I177" s="69"/>
      <c r="J177" s="69"/>
      <c r="K177" s="69"/>
      <c r="L177" s="72"/>
      <c r="M177" s="72"/>
      <c r="N177" s="72"/>
      <c r="O177" s="72"/>
      <c r="P177" s="72"/>
      <c r="Q177" s="25" t="e">
        <f>IF(#REF!="","",IF(VLOOKUP(#REF!,#REF!,9,FALSE)="","",VLOOKUP(#REF!,#REF!,9,FALSE)))</f>
        <v>#REF!</v>
      </c>
      <c r="R177" s="27" t="e">
        <f>IF(#REF!="","",IF(VLOOKUP(#REF!,#REF!,10,FALSE)="","",VLOOKUP(#REF!,#REF!,10,FALSE)))</f>
        <v>#REF!</v>
      </c>
      <c r="AD177" s="250">
        <v>164</v>
      </c>
      <c r="AI177" t="str">
        <f>IF('PCA Licitação, Dispensa e Inex.'!B181="","",'PCA Licitação, Dispensa e Inex.'!B181)</f>
        <v/>
      </c>
      <c r="AJ177" t="str">
        <f>IF('PCA Licitação, Dispensa e Inex.'!C181="","",'PCA Licitação, Dispensa e Inex.'!C181)</f>
        <v/>
      </c>
      <c r="AK177" t="str">
        <f>IF('PCA Licitação, Dispensa e Inex.'!D181="","",'PCA Licitação, Dispensa e Inex.'!D181)</f>
        <v/>
      </c>
      <c r="AL177" t="str">
        <f>IF('PCA Licitação, Dispensa e Inex.'!H181="","",'PCA Licitação, Dispensa e Inex.'!H181)</f>
        <v/>
      </c>
      <c r="AM177" t="str">
        <f>IF('PCA Licitação, Dispensa e Inex.'!K181="","",'PCA Licitação, Dispensa e Inex.'!K181)</f>
        <v/>
      </c>
      <c r="AN177" t="str">
        <f>IF('PCA Licitação, Dispensa e Inex.'!L181="","",'PCA Licitação, Dispensa e Inex.'!L181)</f>
        <v/>
      </c>
      <c r="AO177" t="str">
        <f>IF('PCA Licitação, Dispensa e Inex.'!M181="","",'PCA Licitação, Dispensa e Inex.'!M181)</f>
        <v/>
      </c>
      <c r="AP177" t="str">
        <f>IF('PCA Licitação, Dispensa e Inex.'!N181="","",'PCA Licitação, Dispensa e Inex.'!N181)</f>
        <v/>
      </c>
      <c r="AQ177" s="88" t="str">
        <f>IF('PCA Licitação, Dispensa e Inex.'!O181="","",'PCA Licitação, Dispensa e Inex.'!O181)</f>
        <v/>
      </c>
      <c r="AR177" s="88" t="str">
        <f>IF('PCA Licitação, Dispensa e Inex.'!P181="","",'PCA Licitação, Dispensa e Inex.'!P181)</f>
        <v/>
      </c>
      <c r="AS177" s="88" t="str">
        <f>IF('PCA Licitação, Dispensa e Inex.'!Q181="","",'PCA Licitação, Dispensa e Inex.'!Q181)</f>
        <v/>
      </c>
      <c r="AT177" s="88" t="str">
        <f>IF('PCA Licitação, Dispensa e Inex.'!R181="","",'PCA Licitação, Dispensa e Inex.'!R181)</f>
        <v/>
      </c>
      <c r="AU177" s="88" t="str">
        <f>IF('PCA Licitação, Dispensa e Inex.'!S181="","",'PCA Licitação, Dispensa e Inex.'!S181)</f>
        <v/>
      </c>
      <c r="AV177" s="88" t="str">
        <f>IFERROR(VLOOKUP(AI177,'Acompanhamento (DMP)'!$B$17:$L$400,10,FALSE),"")</f>
        <v/>
      </c>
      <c r="AW177" t="str">
        <f>IFERROR(IF(VLOOKUP(AI177,'Acompanhamento (DMP)'!$B$17:$V$400,11,FALSE)="","",VLOOKUP(AI177,'Acompanhamento (DMP)'!$B$17:$V$400,11,FALSE)),"")</f>
        <v/>
      </c>
      <c r="AX177" s="88" t="str">
        <f>IFERROR(VLOOKUP(AI177,'Acompanhamento (DMP)'!$B$17:$V$400,12,FALSE),"")</f>
        <v/>
      </c>
      <c r="AY177" s="88" t="str">
        <f>IFERROR(IF(VLOOKUP(AI177,'Acompanhamento (DMP)'!$B$17:$V$400,13,FALSE)="","",VLOOKUP(AI177,'Acompanhamento (DMP)'!$B$17:$V$400,13,FALSE)),"")</f>
        <v/>
      </c>
      <c r="AZ177" t="str">
        <f>IFERROR(IF(VLOOKUP(AI177,'Acompanhamento (DMP)'!$B$17:$V$400,14,FALSE)="","",VLOOKUP(AI177,'Acompanhamento (DMP)'!$B$17:$V$400,14,FALSE)),"")</f>
        <v/>
      </c>
      <c r="BA177" t="str">
        <f>IFERROR(IF(VLOOKUP(AI177,'Acompanhamento (DMP)'!$B$17:$V$400,15,FALSE)="","",VLOOKUP(AI177,'Acompanhamento (DMP)'!$B$17:$V$400,15,FALSE)),"")</f>
        <v/>
      </c>
      <c r="BB177" s="88" t="str">
        <f>IFERROR(IF(VLOOKUP(AI177,'Acompanhamento (DMP)'!$B$17:$V$400,16,FALSE)="","",VLOOKUP(AI177,'Acompanhamento (DMP)'!$B$17:$V$400,16,FALSE)),"")</f>
        <v/>
      </c>
      <c r="BC177" s="88" t="str">
        <f>IFERROR(IF(VLOOKUP(AI177,'Acompanhamento (DMP)'!$B$17:$V$400,17,FALSE)="","",VLOOKUP(AI177,'Acompanhamento (DMP)'!$B$17:$V$400,17,FALSE)),"")</f>
        <v/>
      </c>
      <c r="BD177" s="88" t="str">
        <f>IFERROR(IF(VLOOKUP(AI177,'Acompanhamento (DMP)'!$B$17:$V$400,18,FALSE)="","",VLOOKUP(AI177,'Acompanhamento (DMP)'!$B$17:$V$400,18,FALSE)),"")</f>
        <v/>
      </c>
      <c r="BE177" s="88" t="str">
        <f>IFERROR(IF(VLOOKUP(AI177,'Acompanhamento (DMP)'!$B$17:$V$400,19,FALSE)="","",VLOOKUP(AI177,'Acompanhamento (DMP)'!$B$17:$V$400,19,FALSE)),"")</f>
        <v/>
      </c>
      <c r="BF177" s="88" t="str">
        <f>IFERROR(IF(VLOOKUP(AI177,'Acompanhamento (DMP)'!$B$17:$V$400,20,FALSE)="","",VLOOKUP(AI177,'Acompanhamento (DMP)'!$B$17:$V$400,20,FALSE)),"")</f>
        <v/>
      </c>
      <c r="BG177" s="88" t="str">
        <f>IFERROR(IF(VLOOKUP(AI177,'Acompanhamento (DMP)'!$B$17:$V$400,21,FALSE)="","",VLOOKUP(AI177,'Acompanhamento (DMP)'!$B$17:$V$400,21,FALSE)),"")</f>
        <v/>
      </c>
      <c r="BH177" s="239" t="str">
        <f t="shared" si="2"/>
        <v/>
      </c>
    </row>
    <row r="178" spans="1:60" ht="15" customHeight="1" x14ac:dyDescent="0.2">
      <c r="A178" s="69"/>
      <c r="B178" s="69"/>
      <c r="C178" s="69"/>
      <c r="D178" s="70"/>
      <c r="E178" s="69"/>
      <c r="F178" s="69"/>
      <c r="G178" s="69"/>
      <c r="H178" s="69"/>
      <c r="I178" s="69"/>
      <c r="J178" s="69"/>
      <c r="K178" s="69"/>
      <c r="L178" s="72"/>
      <c r="M178" s="72"/>
      <c r="N178" s="72"/>
      <c r="O178" s="72"/>
      <c r="P178" s="72"/>
      <c r="Q178" s="25" t="e">
        <f>IF(#REF!="","",IF(VLOOKUP(#REF!,#REF!,9,FALSE)="","",VLOOKUP(#REF!,#REF!,9,FALSE)))</f>
        <v>#REF!</v>
      </c>
      <c r="R178" s="27" t="e">
        <f>IF(#REF!="","",IF(VLOOKUP(#REF!,#REF!,10,FALSE)="","",VLOOKUP(#REF!,#REF!,10,FALSE)))</f>
        <v>#REF!</v>
      </c>
      <c r="AD178" s="252">
        <v>165</v>
      </c>
      <c r="AI178" t="str">
        <f>IF('PCA Licitação, Dispensa e Inex.'!B182="","",'PCA Licitação, Dispensa e Inex.'!B182)</f>
        <v/>
      </c>
      <c r="AJ178" t="str">
        <f>IF('PCA Licitação, Dispensa e Inex.'!C182="","",'PCA Licitação, Dispensa e Inex.'!C182)</f>
        <v/>
      </c>
      <c r="AK178" t="str">
        <f>IF('PCA Licitação, Dispensa e Inex.'!D182="","",'PCA Licitação, Dispensa e Inex.'!D182)</f>
        <v/>
      </c>
      <c r="AL178" t="str">
        <f>IF('PCA Licitação, Dispensa e Inex.'!H182="","",'PCA Licitação, Dispensa e Inex.'!H182)</f>
        <v/>
      </c>
      <c r="AM178" t="str">
        <f>IF('PCA Licitação, Dispensa e Inex.'!K182="","",'PCA Licitação, Dispensa e Inex.'!K182)</f>
        <v/>
      </c>
      <c r="AN178" t="str">
        <f>IF('PCA Licitação, Dispensa e Inex.'!L182="","",'PCA Licitação, Dispensa e Inex.'!L182)</f>
        <v/>
      </c>
      <c r="AO178" t="str">
        <f>IF('PCA Licitação, Dispensa e Inex.'!M182="","",'PCA Licitação, Dispensa e Inex.'!M182)</f>
        <v/>
      </c>
      <c r="AP178" t="str">
        <f>IF('PCA Licitação, Dispensa e Inex.'!N182="","",'PCA Licitação, Dispensa e Inex.'!N182)</f>
        <v/>
      </c>
      <c r="AQ178" s="88" t="str">
        <f>IF('PCA Licitação, Dispensa e Inex.'!O182="","",'PCA Licitação, Dispensa e Inex.'!O182)</f>
        <v/>
      </c>
      <c r="AR178" s="88" t="str">
        <f>IF('PCA Licitação, Dispensa e Inex.'!P182="","",'PCA Licitação, Dispensa e Inex.'!P182)</f>
        <v/>
      </c>
      <c r="AS178" s="88" t="str">
        <f>IF('PCA Licitação, Dispensa e Inex.'!Q182="","",'PCA Licitação, Dispensa e Inex.'!Q182)</f>
        <v/>
      </c>
      <c r="AT178" s="88" t="str">
        <f>IF('PCA Licitação, Dispensa e Inex.'!R182="","",'PCA Licitação, Dispensa e Inex.'!R182)</f>
        <v/>
      </c>
      <c r="AU178" s="88" t="str">
        <f>IF('PCA Licitação, Dispensa e Inex.'!S182="","",'PCA Licitação, Dispensa e Inex.'!S182)</f>
        <v/>
      </c>
      <c r="AV178" s="88" t="str">
        <f>IFERROR(VLOOKUP(AI178,'Acompanhamento (DMP)'!$B$17:$L$400,10,FALSE),"")</f>
        <v/>
      </c>
      <c r="AW178" t="str">
        <f>IFERROR(IF(VLOOKUP(AI178,'Acompanhamento (DMP)'!$B$17:$V$400,11,FALSE)="","",VLOOKUP(AI178,'Acompanhamento (DMP)'!$B$17:$V$400,11,FALSE)),"")</f>
        <v/>
      </c>
      <c r="AX178" s="88" t="str">
        <f>IFERROR(VLOOKUP(AI178,'Acompanhamento (DMP)'!$B$17:$V$400,12,FALSE),"")</f>
        <v/>
      </c>
      <c r="AY178" s="88" t="str">
        <f>IFERROR(IF(VLOOKUP(AI178,'Acompanhamento (DMP)'!$B$17:$V$400,13,FALSE)="","",VLOOKUP(AI178,'Acompanhamento (DMP)'!$B$17:$V$400,13,FALSE)),"")</f>
        <v/>
      </c>
      <c r="AZ178" t="str">
        <f>IFERROR(IF(VLOOKUP(AI178,'Acompanhamento (DMP)'!$B$17:$V$400,14,FALSE)="","",VLOOKUP(AI178,'Acompanhamento (DMP)'!$B$17:$V$400,14,FALSE)),"")</f>
        <v/>
      </c>
      <c r="BA178" t="str">
        <f>IFERROR(IF(VLOOKUP(AI178,'Acompanhamento (DMP)'!$B$17:$V$400,15,FALSE)="","",VLOOKUP(AI178,'Acompanhamento (DMP)'!$B$17:$V$400,15,FALSE)),"")</f>
        <v/>
      </c>
      <c r="BB178" s="88" t="str">
        <f>IFERROR(IF(VLOOKUP(AI178,'Acompanhamento (DMP)'!$B$17:$V$400,16,FALSE)="","",VLOOKUP(AI178,'Acompanhamento (DMP)'!$B$17:$V$400,16,FALSE)),"")</f>
        <v/>
      </c>
      <c r="BC178" s="88" t="str">
        <f>IFERROR(IF(VLOOKUP(AI178,'Acompanhamento (DMP)'!$B$17:$V$400,17,FALSE)="","",VLOOKUP(AI178,'Acompanhamento (DMP)'!$B$17:$V$400,17,FALSE)),"")</f>
        <v/>
      </c>
      <c r="BD178" s="88" t="str">
        <f>IFERROR(IF(VLOOKUP(AI178,'Acompanhamento (DMP)'!$B$17:$V$400,18,FALSE)="","",VLOOKUP(AI178,'Acompanhamento (DMP)'!$B$17:$V$400,18,FALSE)),"")</f>
        <v/>
      </c>
      <c r="BE178" s="88" t="str">
        <f>IFERROR(IF(VLOOKUP(AI178,'Acompanhamento (DMP)'!$B$17:$V$400,19,FALSE)="","",VLOOKUP(AI178,'Acompanhamento (DMP)'!$B$17:$V$400,19,FALSE)),"")</f>
        <v/>
      </c>
      <c r="BF178" s="88" t="str">
        <f>IFERROR(IF(VLOOKUP(AI178,'Acompanhamento (DMP)'!$B$17:$V$400,20,FALSE)="","",VLOOKUP(AI178,'Acompanhamento (DMP)'!$B$17:$V$400,20,FALSE)),"")</f>
        <v/>
      </c>
      <c r="BG178" s="88" t="str">
        <f>IFERROR(IF(VLOOKUP(AI178,'Acompanhamento (DMP)'!$B$17:$V$400,21,FALSE)="","",VLOOKUP(AI178,'Acompanhamento (DMP)'!$B$17:$V$400,21,FALSE)),"")</f>
        <v/>
      </c>
      <c r="BH178" s="239" t="str">
        <f t="shared" si="2"/>
        <v/>
      </c>
    </row>
    <row r="179" spans="1:60" ht="15" customHeight="1" x14ac:dyDescent="0.2">
      <c r="A179" s="69"/>
      <c r="B179" s="69"/>
      <c r="C179" s="69"/>
      <c r="D179" s="70"/>
      <c r="E179" s="69"/>
      <c r="F179" s="69"/>
      <c r="G179" s="69"/>
      <c r="H179" s="69"/>
      <c r="I179" s="69"/>
      <c r="J179" s="69"/>
      <c r="K179" s="69"/>
      <c r="L179" s="72"/>
      <c r="M179" s="72"/>
      <c r="N179" s="72"/>
      <c r="O179" s="72"/>
      <c r="P179" s="72"/>
      <c r="Q179" s="25" t="e">
        <f>IF(#REF!="","",IF(VLOOKUP(#REF!,#REF!,9,FALSE)="","",VLOOKUP(#REF!,#REF!,9,FALSE)))</f>
        <v>#REF!</v>
      </c>
      <c r="R179" s="27" t="e">
        <f>IF(#REF!="","",IF(VLOOKUP(#REF!,#REF!,10,FALSE)="","",VLOOKUP(#REF!,#REF!,10,FALSE)))</f>
        <v>#REF!</v>
      </c>
      <c r="AD179" s="251">
        <v>166</v>
      </c>
      <c r="AI179" t="str">
        <f>IF('PCA Licitação, Dispensa e Inex.'!B183="","",'PCA Licitação, Dispensa e Inex.'!B183)</f>
        <v/>
      </c>
      <c r="AJ179" t="str">
        <f>IF('PCA Licitação, Dispensa e Inex.'!C183="","",'PCA Licitação, Dispensa e Inex.'!C183)</f>
        <v/>
      </c>
      <c r="AK179" t="str">
        <f>IF('PCA Licitação, Dispensa e Inex.'!D183="","",'PCA Licitação, Dispensa e Inex.'!D183)</f>
        <v/>
      </c>
      <c r="AL179" t="str">
        <f>IF('PCA Licitação, Dispensa e Inex.'!H183="","",'PCA Licitação, Dispensa e Inex.'!H183)</f>
        <v/>
      </c>
      <c r="AM179" t="str">
        <f>IF('PCA Licitação, Dispensa e Inex.'!K183="","",'PCA Licitação, Dispensa e Inex.'!K183)</f>
        <v/>
      </c>
      <c r="AN179" t="str">
        <f>IF('PCA Licitação, Dispensa e Inex.'!L183="","",'PCA Licitação, Dispensa e Inex.'!L183)</f>
        <v/>
      </c>
      <c r="AO179" t="str">
        <f>IF('PCA Licitação, Dispensa e Inex.'!M183="","",'PCA Licitação, Dispensa e Inex.'!M183)</f>
        <v/>
      </c>
      <c r="AP179" t="str">
        <f>IF('PCA Licitação, Dispensa e Inex.'!N183="","",'PCA Licitação, Dispensa e Inex.'!N183)</f>
        <v/>
      </c>
      <c r="AQ179" s="88" t="str">
        <f>IF('PCA Licitação, Dispensa e Inex.'!O183="","",'PCA Licitação, Dispensa e Inex.'!O183)</f>
        <v/>
      </c>
      <c r="AR179" s="88" t="str">
        <f>IF('PCA Licitação, Dispensa e Inex.'!P183="","",'PCA Licitação, Dispensa e Inex.'!P183)</f>
        <v/>
      </c>
      <c r="AS179" s="88" t="str">
        <f>IF('PCA Licitação, Dispensa e Inex.'!Q183="","",'PCA Licitação, Dispensa e Inex.'!Q183)</f>
        <v/>
      </c>
      <c r="AT179" s="88" t="str">
        <f>IF('PCA Licitação, Dispensa e Inex.'!R183="","",'PCA Licitação, Dispensa e Inex.'!R183)</f>
        <v/>
      </c>
      <c r="AU179" s="88" t="str">
        <f>IF('PCA Licitação, Dispensa e Inex.'!S183="","",'PCA Licitação, Dispensa e Inex.'!S183)</f>
        <v/>
      </c>
      <c r="AV179" s="88" t="str">
        <f>IFERROR(VLOOKUP(AI179,'Acompanhamento (DMP)'!$B$17:$L$400,10,FALSE),"")</f>
        <v/>
      </c>
      <c r="AW179" t="str">
        <f>IFERROR(IF(VLOOKUP(AI179,'Acompanhamento (DMP)'!$B$17:$V$400,11,FALSE)="","",VLOOKUP(AI179,'Acompanhamento (DMP)'!$B$17:$V$400,11,FALSE)),"")</f>
        <v/>
      </c>
      <c r="AX179" s="88" t="str">
        <f>IFERROR(VLOOKUP(AI179,'Acompanhamento (DMP)'!$B$17:$V$400,12,FALSE),"")</f>
        <v/>
      </c>
      <c r="AY179" s="88" t="str">
        <f>IFERROR(IF(VLOOKUP(AI179,'Acompanhamento (DMP)'!$B$17:$V$400,13,FALSE)="","",VLOOKUP(AI179,'Acompanhamento (DMP)'!$B$17:$V$400,13,FALSE)),"")</f>
        <v/>
      </c>
      <c r="AZ179" t="str">
        <f>IFERROR(IF(VLOOKUP(AI179,'Acompanhamento (DMP)'!$B$17:$V$400,14,FALSE)="","",VLOOKUP(AI179,'Acompanhamento (DMP)'!$B$17:$V$400,14,FALSE)),"")</f>
        <v/>
      </c>
      <c r="BA179" t="str">
        <f>IFERROR(IF(VLOOKUP(AI179,'Acompanhamento (DMP)'!$B$17:$V$400,15,FALSE)="","",VLOOKUP(AI179,'Acompanhamento (DMP)'!$B$17:$V$400,15,FALSE)),"")</f>
        <v/>
      </c>
      <c r="BB179" s="88" t="str">
        <f>IFERROR(IF(VLOOKUP(AI179,'Acompanhamento (DMP)'!$B$17:$V$400,16,FALSE)="","",VLOOKUP(AI179,'Acompanhamento (DMP)'!$B$17:$V$400,16,FALSE)),"")</f>
        <v/>
      </c>
      <c r="BC179" s="88" t="str">
        <f>IFERROR(IF(VLOOKUP(AI179,'Acompanhamento (DMP)'!$B$17:$V$400,17,FALSE)="","",VLOOKUP(AI179,'Acompanhamento (DMP)'!$B$17:$V$400,17,FALSE)),"")</f>
        <v/>
      </c>
      <c r="BD179" s="88" t="str">
        <f>IFERROR(IF(VLOOKUP(AI179,'Acompanhamento (DMP)'!$B$17:$V$400,18,FALSE)="","",VLOOKUP(AI179,'Acompanhamento (DMP)'!$B$17:$V$400,18,FALSE)),"")</f>
        <v/>
      </c>
      <c r="BE179" s="88" t="str">
        <f>IFERROR(IF(VLOOKUP(AI179,'Acompanhamento (DMP)'!$B$17:$V$400,19,FALSE)="","",VLOOKUP(AI179,'Acompanhamento (DMP)'!$B$17:$V$400,19,FALSE)),"")</f>
        <v/>
      </c>
      <c r="BF179" s="88" t="str">
        <f>IFERROR(IF(VLOOKUP(AI179,'Acompanhamento (DMP)'!$B$17:$V$400,20,FALSE)="","",VLOOKUP(AI179,'Acompanhamento (DMP)'!$B$17:$V$400,20,FALSE)),"")</f>
        <v/>
      </c>
      <c r="BG179" s="88" t="str">
        <f>IFERROR(IF(VLOOKUP(AI179,'Acompanhamento (DMP)'!$B$17:$V$400,21,FALSE)="","",VLOOKUP(AI179,'Acompanhamento (DMP)'!$B$17:$V$400,21,FALSE)),"")</f>
        <v/>
      </c>
      <c r="BH179" s="239" t="str">
        <f t="shared" si="2"/>
        <v/>
      </c>
    </row>
    <row r="180" spans="1:60" ht="15" customHeight="1" x14ac:dyDescent="0.2">
      <c r="A180" s="69"/>
      <c r="B180" s="69"/>
      <c r="C180" s="69"/>
      <c r="D180" s="70"/>
      <c r="E180" s="69"/>
      <c r="F180" s="69"/>
      <c r="G180" s="69"/>
      <c r="H180" s="69"/>
      <c r="I180" s="69"/>
      <c r="J180" s="69"/>
      <c r="K180" s="69"/>
      <c r="L180" s="72"/>
      <c r="M180" s="72"/>
      <c r="N180" s="72"/>
      <c r="O180" s="72"/>
      <c r="P180" s="72"/>
      <c r="Q180" s="25" t="e">
        <f>IF(#REF!="","",IF(VLOOKUP(#REF!,#REF!,9,FALSE)="","",VLOOKUP(#REF!,#REF!,9,FALSE)))</f>
        <v>#REF!</v>
      </c>
      <c r="R180" s="27" t="e">
        <f>IF(#REF!="","",IF(VLOOKUP(#REF!,#REF!,10,FALSE)="","",VLOOKUP(#REF!,#REF!,10,FALSE)))</f>
        <v>#REF!</v>
      </c>
      <c r="AD180" s="252">
        <v>167</v>
      </c>
      <c r="AI180" t="str">
        <f>IF('PCA Licitação, Dispensa e Inex.'!B184="","",'PCA Licitação, Dispensa e Inex.'!B184)</f>
        <v/>
      </c>
      <c r="AJ180" t="str">
        <f>IF('PCA Licitação, Dispensa e Inex.'!C184="","",'PCA Licitação, Dispensa e Inex.'!C184)</f>
        <v/>
      </c>
      <c r="AK180" t="str">
        <f>IF('PCA Licitação, Dispensa e Inex.'!D184="","",'PCA Licitação, Dispensa e Inex.'!D184)</f>
        <v/>
      </c>
      <c r="AL180" t="str">
        <f>IF('PCA Licitação, Dispensa e Inex.'!H184="","",'PCA Licitação, Dispensa e Inex.'!H184)</f>
        <v/>
      </c>
      <c r="AM180" t="str">
        <f>IF('PCA Licitação, Dispensa e Inex.'!K184="","",'PCA Licitação, Dispensa e Inex.'!K184)</f>
        <v/>
      </c>
      <c r="AN180" t="str">
        <f>IF('PCA Licitação, Dispensa e Inex.'!L184="","",'PCA Licitação, Dispensa e Inex.'!L184)</f>
        <v/>
      </c>
      <c r="AO180" t="str">
        <f>IF('PCA Licitação, Dispensa e Inex.'!M184="","",'PCA Licitação, Dispensa e Inex.'!M184)</f>
        <v/>
      </c>
      <c r="AP180" t="str">
        <f>IF('PCA Licitação, Dispensa e Inex.'!N184="","",'PCA Licitação, Dispensa e Inex.'!N184)</f>
        <v/>
      </c>
      <c r="AQ180" s="88" t="str">
        <f>IF('PCA Licitação, Dispensa e Inex.'!O184="","",'PCA Licitação, Dispensa e Inex.'!O184)</f>
        <v/>
      </c>
      <c r="AR180" s="88" t="str">
        <f>IF('PCA Licitação, Dispensa e Inex.'!P184="","",'PCA Licitação, Dispensa e Inex.'!P184)</f>
        <v/>
      </c>
      <c r="AS180" s="88" t="str">
        <f>IF('PCA Licitação, Dispensa e Inex.'!Q184="","",'PCA Licitação, Dispensa e Inex.'!Q184)</f>
        <v/>
      </c>
      <c r="AT180" s="88" t="str">
        <f>IF('PCA Licitação, Dispensa e Inex.'!R184="","",'PCA Licitação, Dispensa e Inex.'!R184)</f>
        <v/>
      </c>
      <c r="AU180" s="88" t="str">
        <f>IF('PCA Licitação, Dispensa e Inex.'!S184="","",'PCA Licitação, Dispensa e Inex.'!S184)</f>
        <v/>
      </c>
      <c r="AV180" s="88" t="str">
        <f>IFERROR(VLOOKUP(AI180,'Acompanhamento (DMP)'!$B$17:$L$400,10,FALSE),"")</f>
        <v/>
      </c>
      <c r="AW180" t="str">
        <f>IFERROR(IF(VLOOKUP(AI180,'Acompanhamento (DMP)'!$B$17:$V$400,11,FALSE)="","",VLOOKUP(AI180,'Acompanhamento (DMP)'!$B$17:$V$400,11,FALSE)),"")</f>
        <v/>
      </c>
      <c r="AX180" s="88" t="str">
        <f>IFERROR(VLOOKUP(AI180,'Acompanhamento (DMP)'!$B$17:$V$400,12,FALSE),"")</f>
        <v/>
      </c>
      <c r="AY180" s="88" t="str">
        <f>IFERROR(IF(VLOOKUP(AI180,'Acompanhamento (DMP)'!$B$17:$V$400,13,FALSE)="","",VLOOKUP(AI180,'Acompanhamento (DMP)'!$B$17:$V$400,13,FALSE)),"")</f>
        <v/>
      </c>
      <c r="AZ180" t="str">
        <f>IFERROR(IF(VLOOKUP(AI180,'Acompanhamento (DMP)'!$B$17:$V$400,14,FALSE)="","",VLOOKUP(AI180,'Acompanhamento (DMP)'!$B$17:$V$400,14,FALSE)),"")</f>
        <v/>
      </c>
      <c r="BA180" t="str">
        <f>IFERROR(IF(VLOOKUP(AI180,'Acompanhamento (DMP)'!$B$17:$V$400,15,FALSE)="","",VLOOKUP(AI180,'Acompanhamento (DMP)'!$B$17:$V$400,15,FALSE)),"")</f>
        <v/>
      </c>
      <c r="BB180" s="88" t="str">
        <f>IFERROR(IF(VLOOKUP(AI180,'Acompanhamento (DMP)'!$B$17:$V$400,16,FALSE)="","",VLOOKUP(AI180,'Acompanhamento (DMP)'!$B$17:$V$400,16,FALSE)),"")</f>
        <v/>
      </c>
      <c r="BC180" s="88" t="str">
        <f>IFERROR(IF(VLOOKUP(AI180,'Acompanhamento (DMP)'!$B$17:$V$400,17,FALSE)="","",VLOOKUP(AI180,'Acompanhamento (DMP)'!$B$17:$V$400,17,FALSE)),"")</f>
        <v/>
      </c>
      <c r="BD180" s="88" t="str">
        <f>IFERROR(IF(VLOOKUP(AI180,'Acompanhamento (DMP)'!$B$17:$V$400,18,FALSE)="","",VLOOKUP(AI180,'Acompanhamento (DMP)'!$B$17:$V$400,18,FALSE)),"")</f>
        <v/>
      </c>
      <c r="BE180" s="88" t="str">
        <f>IFERROR(IF(VLOOKUP(AI180,'Acompanhamento (DMP)'!$B$17:$V$400,19,FALSE)="","",VLOOKUP(AI180,'Acompanhamento (DMP)'!$B$17:$V$400,19,FALSE)),"")</f>
        <v/>
      </c>
      <c r="BF180" s="88" t="str">
        <f>IFERROR(IF(VLOOKUP(AI180,'Acompanhamento (DMP)'!$B$17:$V$400,20,FALSE)="","",VLOOKUP(AI180,'Acompanhamento (DMP)'!$B$17:$V$400,20,FALSE)),"")</f>
        <v/>
      </c>
      <c r="BG180" s="88" t="str">
        <f>IFERROR(IF(VLOOKUP(AI180,'Acompanhamento (DMP)'!$B$17:$V$400,21,FALSE)="","",VLOOKUP(AI180,'Acompanhamento (DMP)'!$B$17:$V$400,21,FALSE)),"")</f>
        <v/>
      </c>
      <c r="BH180" s="239" t="str">
        <f t="shared" si="2"/>
        <v/>
      </c>
    </row>
    <row r="181" spans="1:60" ht="15" customHeight="1" x14ac:dyDescent="0.2">
      <c r="A181" s="69"/>
      <c r="B181" s="69"/>
      <c r="C181" s="69"/>
      <c r="D181" s="70"/>
      <c r="E181" s="69"/>
      <c r="F181" s="69"/>
      <c r="G181" s="69"/>
      <c r="H181" s="69"/>
      <c r="I181" s="69"/>
      <c r="J181" s="69"/>
      <c r="K181" s="69"/>
      <c r="L181" s="72"/>
      <c r="M181" s="72"/>
      <c r="N181" s="72"/>
      <c r="O181" s="72"/>
      <c r="P181" s="72"/>
      <c r="Q181" s="25" t="e">
        <f>IF(#REF!="","",IF(VLOOKUP(#REF!,#REF!,9,FALSE)="","",VLOOKUP(#REF!,#REF!,9,FALSE)))</f>
        <v>#REF!</v>
      </c>
      <c r="R181" s="27" t="e">
        <f>IF(#REF!="","",IF(VLOOKUP(#REF!,#REF!,10,FALSE)="","",VLOOKUP(#REF!,#REF!,10,FALSE)))</f>
        <v>#REF!</v>
      </c>
      <c r="AD181" s="250">
        <v>168</v>
      </c>
      <c r="AI181" t="str">
        <f>IF('PCA Licitação, Dispensa e Inex.'!B185="","",'PCA Licitação, Dispensa e Inex.'!B185)</f>
        <v/>
      </c>
      <c r="AJ181" t="str">
        <f>IF('PCA Licitação, Dispensa e Inex.'!C185="","",'PCA Licitação, Dispensa e Inex.'!C185)</f>
        <v/>
      </c>
      <c r="AK181" t="str">
        <f>IF('PCA Licitação, Dispensa e Inex.'!D185="","",'PCA Licitação, Dispensa e Inex.'!D185)</f>
        <v/>
      </c>
      <c r="AL181" t="str">
        <f>IF('PCA Licitação, Dispensa e Inex.'!H185="","",'PCA Licitação, Dispensa e Inex.'!H185)</f>
        <v/>
      </c>
      <c r="AM181" t="str">
        <f>IF('PCA Licitação, Dispensa e Inex.'!K185="","",'PCA Licitação, Dispensa e Inex.'!K185)</f>
        <v/>
      </c>
      <c r="AN181" t="str">
        <f>IF('PCA Licitação, Dispensa e Inex.'!L185="","",'PCA Licitação, Dispensa e Inex.'!L185)</f>
        <v/>
      </c>
      <c r="AO181" t="str">
        <f>IF('PCA Licitação, Dispensa e Inex.'!M185="","",'PCA Licitação, Dispensa e Inex.'!M185)</f>
        <v/>
      </c>
      <c r="AP181" t="str">
        <f>IF('PCA Licitação, Dispensa e Inex.'!N185="","",'PCA Licitação, Dispensa e Inex.'!N185)</f>
        <v/>
      </c>
      <c r="AQ181" s="88" t="str">
        <f>IF('PCA Licitação, Dispensa e Inex.'!O185="","",'PCA Licitação, Dispensa e Inex.'!O185)</f>
        <v/>
      </c>
      <c r="AR181" s="88" t="str">
        <f>IF('PCA Licitação, Dispensa e Inex.'!P185="","",'PCA Licitação, Dispensa e Inex.'!P185)</f>
        <v/>
      </c>
      <c r="AS181" s="88" t="str">
        <f>IF('PCA Licitação, Dispensa e Inex.'!Q185="","",'PCA Licitação, Dispensa e Inex.'!Q185)</f>
        <v/>
      </c>
      <c r="AT181" s="88" t="str">
        <f>IF('PCA Licitação, Dispensa e Inex.'!R185="","",'PCA Licitação, Dispensa e Inex.'!R185)</f>
        <v/>
      </c>
      <c r="AU181" s="88" t="str">
        <f>IF('PCA Licitação, Dispensa e Inex.'!S185="","",'PCA Licitação, Dispensa e Inex.'!S185)</f>
        <v/>
      </c>
      <c r="AV181" s="88" t="str">
        <f>IFERROR(VLOOKUP(AI181,'Acompanhamento (DMP)'!$B$17:$L$400,10,FALSE),"")</f>
        <v/>
      </c>
      <c r="AW181" t="str">
        <f>IFERROR(IF(VLOOKUP(AI181,'Acompanhamento (DMP)'!$B$17:$V$400,11,FALSE)="","",VLOOKUP(AI181,'Acompanhamento (DMP)'!$B$17:$V$400,11,FALSE)),"")</f>
        <v/>
      </c>
      <c r="AX181" s="88" t="str">
        <f>IFERROR(VLOOKUP(AI181,'Acompanhamento (DMP)'!$B$17:$V$400,12,FALSE),"")</f>
        <v/>
      </c>
      <c r="AY181" s="88" t="str">
        <f>IFERROR(IF(VLOOKUP(AI181,'Acompanhamento (DMP)'!$B$17:$V$400,13,FALSE)="","",VLOOKUP(AI181,'Acompanhamento (DMP)'!$B$17:$V$400,13,FALSE)),"")</f>
        <v/>
      </c>
      <c r="AZ181" t="str">
        <f>IFERROR(IF(VLOOKUP(AI181,'Acompanhamento (DMP)'!$B$17:$V$400,14,FALSE)="","",VLOOKUP(AI181,'Acompanhamento (DMP)'!$B$17:$V$400,14,FALSE)),"")</f>
        <v/>
      </c>
      <c r="BA181" t="str">
        <f>IFERROR(IF(VLOOKUP(AI181,'Acompanhamento (DMP)'!$B$17:$V$400,15,FALSE)="","",VLOOKUP(AI181,'Acompanhamento (DMP)'!$B$17:$V$400,15,FALSE)),"")</f>
        <v/>
      </c>
      <c r="BB181" s="88" t="str">
        <f>IFERROR(IF(VLOOKUP(AI181,'Acompanhamento (DMP)'!$B$17:$V$400,16,FALSE)="","",VLOOKUP(AI181,'Acompanhamento (DMP)'!$B$17:$V$400,16,FALSE)),"")</f>
        <v/>
      </c>
      <c r="BC181" s="88" t="str">
        <f>IFERROR(IF(VLOOKUP(AI181,'Acompanhamento (DMP)'!$B$17:$V$400,17,FALSE)="","",VLOOKUP(AI181,'Acompanhamento (DMP)'!$B$17:$V$400,17,FALSE)),"")</f>
        <v/>
      </c>
      <c r="BD181" s="88" t="str">
        <f>IFERROR(IF(VLOOKUP(AI181,'Acompanhamento (DMP)'!$B$17:$V$400,18,FALSE)="","",VLOOKUP(AI181,'Acompanhamento (DMP)'!$B$17:$V$400,18,FALSE)),"")</f>
        <v/>
      </c>
      <c r="BE181" s="88" t="str">
        <f>IFERROR(IF(VLOOKUP(AI181,'Acompanhamento (DMP)'!$B$17:$V$400,19,FALSE)="","",VLOOKUP(AI181,'Acompanhamento (DMP)'!$B$17:$V$400,19,FALSE)),"")</f>
        <v/>
      </c>
      <c r="BF181" s="88" t="str">
        <f>IFERROR(IF(VLOOKUP(AI181,'Acompanhamento (DMP)'!$B$17:$V$400,20,FALSE)="","",VLOOKUP(AI181,'Acompanhamento (DMP)'!$B$17:$V$400,20,FALSE)),"")</f>
        <v/>
      </c>
      <c r="BG181" s="88" t="str">
        <f>IFERROR(IF(VLOOKUP(AI181,'Acompanhamento (DMP)'!$B$17:$V$400,21,FALSE)="","",VLOOKUP(AI181,'Acompanhamento (DMP)'!$B$17:$V$400,21,FALSE)),"")</f>
        <v/>
      </c>
      <c r="BH181" s="239" t="str">
        <f t="shared" si="2"/>
        <v/>
      </c>
    </row>
    <row r="182" spans="1:60" ht="15" customHeight="1" x14ac:dyDescent="0.2">
      <c r="A182" s="25"/>
      <c r="B182" s="25"/>
      <c r="C182" s="25"/>
      <c r="D182" s="26"/>
      <c r="E182" s="25"/>
      <c r="F182" s="25"/>
      <c r="G182" s="25"/>
      <c r="H182" s="25"/>
      <c r="I182" s="25"/>
      <c r="J182" s="25"/>
      <c r="K182" s="25"/>
      <c r="L182" s="27"/>
      <c r="M182" s="27"/>
      <c r="N182" s="27"/>
      <c r="O182" s="27"/>
      <c r="P182" s="27"/>
      <c r="Q182" s="25" t="e">
        <f>IF(#REF!="","",IF(VLOOKUP(#REF!,#REF!,9,FALSE)="","",VLOOKUP(#REF!,#REF!,9,FALSE)))</f>
        <v>#REF!</v>
      </c>
      <c r="R182" s="27" t="e">
        <f>IF(#REF!="","",IF(VLOOKUP(#REF!,#REF!,10,FALSE)="","",VLOOKUP(#REF!,#REF!,10,FALSE)))</f>
        <v>#REF!</v>
      </c>
      <c r="AD182" s="249">
        <v>169</v>
      </c>
      <c r="AI182" t="str">
        <f>IF('PCA Licitação, Dispensa e Inex.'!B186="","",'PCA Licitação, Dispensa e Inex.'!B186)</f>
        <v/>
      </c>
      <c r="AJ182" t="str">
        <f>IF('PCA Licitação, Dispensa e Inex.'!C186="","",'PCA Licitação, Dispensa e Inex.'!C186)</f>
        <v/>
      </c>
      <c r="AK182" t="str">
        <f>IF('PCA Licitação, Dispensa e Inex.'!D186="","",'PCA Licitação, Dispensa e Inex.'!D186)</f>
        <v/>
      </c>
      <c r="AL182" t="str">
        <f>IF('PCA Licitação, Dispensa e Inex.'!H186="","",'PCA Licitação, Dispensa e Inex.'!H186)</f>
        <v/>
      </c>
      <c r="AM182" t="str">
        <f>IF('PCA Licitação, Dispensa e Inex.'!K186="","",'PCA Licitação, Dispensa e Inex.'!K186)</f>
        <v/>
      </c>
      <c r="AN182" t="str">
        <f>IF('PCA Licitação, Dispensa e Inex.'!L186="","",'PCA Licitação, Dispensa e Inex.'!L186)</f>
        <v/>
      </c>
      <c r="AO182" t="str">
        <f>IF('PCA Licitação, Dispensa e Inex.'!M186="","",'PCA Licitação, Dispensa e Inex.'!M186)</f>
        <v/>
      </c>
      <c r="AP182" t="str">
        <f>IF('PCA Licitação, Dispensa e Inex.'!N186="","",'PCA Licitação, Dispensa e Inex.'!N186)</f>
        <v/>
      </c>
      <c r="AQ182" s="88" t="str">
        <f>IF('PCA Licitação, Dispensa e Inex.'!O186="","",'PCA Licitação, Dispensa e Inex.'!O186)</f>
        <v/>
      </c>
      <c r="AR182" s="88" t="str">
        <f>IF('PCA Licitação, Dispensa e Inex.'!P186="","",'PCA Licitação, Dispensa e Inex.'!P186)</f>
        <v/>
      </c>
      <c r="AS182" s="88" t="str">
        <f>IF('PCA Licitação, Dispensa e Inex.'!Q186="","",'PCA Licitação, Dispensa e Inex.'!Q186)</f>
        <v/>
      </c>
      <c r="AT182" s="88" t="str">
        <f>IF('PCA Licitação, Dispensa e Inex.'!R186="","",'PCA Licitação, Dispensa e Inex.'!R186)</f>
        <v/>
      </c>
      <c r="AU182" s="88" t="str">
        <f>IF('PCA Licitação, Dispensa e Inex.'!S186="","",'PCA Licitação, Dispensa e Inex.'!S186)</f>
        <v/>
      </c>
      <c r="AV182" s="88" t="str">
        <f>IFERROR(VLOOKUP(AI182,'Acompanhamento (DMP)'!$B$17:$L$400,10,FALSE),"")</f>
        <v/>
      </c>
      <c r="AW182" t="str">
        <f>IFERROR(IF(VLOOKUP(AI182,'Acompanhamento (DMP)'!$B$17:$V$400,11,FALSE)="","",VLOOKUP(AI182,'Acompanhamento (DMP)'!$B$17:$V$400,11,FALSE)),"")</f>
        <v/>
      </c>
      <c r="AX182" s="88" t="str">
        <f>IFERROR(VLOOKUP(AI182,'Acompanhamento (DMP)'!$B$17:$V$400,12,FALSE),"")</f>
        <v/>
      </c>
      <c r="AY182" s="88" t="str">
        <f>IFERROR(IF(VLOOKUP(AI182,'Acompanhamento (DMP)'!$B$17:$V$400,13,FALSE)="","",VLOOKUP(AI182,'Acompanhamento (DMP)'!$B$17:$V$400,13,FALSE)),"")</f>
        <v/>
      </c>
      <c r="AZ182" t="str">
        <f>IFERROR(IF(VLOOKUP(AI182,'Acompanhamento (DMP)'!$B$17:$V$400,14,FALSE)="","",VLOOKUP(AI182,'Acompanhamento (DMP)'!$B$17:$V$400,14,FALSE)),"")</f>
        <v/>
      </c>
      <c r="BA182" t="str">
        <f>IFERROR(IF(VLOOKUP(AI182,'Acompanhamento (DMP)'!$B$17:$V$400,15,FALSE)="","",VLOOKUP(AI182,'Acompanhamento (DMP)'!$B$17:$V$400,15,FALSE)),"")</f>
        <v/>
      </c>
      <c r="BB182" s="88" t="str">
        <f>IFERROR(IF(VLOOKUP(AI182,'Acompanhamento (DMP)'!$B$17:$V$400,16,FALSE)="","",VLOOKUP(AI182,'Acompanhamento (DMP)'!$B$17:$V$400,16,FALSE)),"")</f>
        <v/>
      </c>
      <c r="BC182" s="88" t="str">
        <f>IFERROR(IF(VLOOKUP(AI182,'Acompanhamento (DMP)'!$B$17:$V$400,17,FALSE)="","",VLOOKUP(AI182,'Acompanhamento (DMP)'!$B$17:$V$400,17,FALSE)),"")</f>
        <v/>
      </c>
      <c r="BD182" s="88" t="str">
        <f>IFERROR(IF(VLOOKUP(AI182,'Acompanhamento (DMP)'!$B$17:$V$400,18,FALSE)="","",VLOOKUP(AI182,'Acompanhamento (DMP)'!$B$17:$V$400,18,FALSE)),"")</f>
        <v/>
      </c>
      <c r="BE182" s="88" t="str">
        <f>IFERROR(IF(VLOOKUP(AI182,'Acompanhamento (DMP)'!$B$17:$V$400,19,FALSE)="","",VLOOKUP(AI182,'Acompanhamento (DMP)'!$B$17:$V$400,19,FALSE)),"")</f>
        <v/>
      </c>
      <c r="BF182" s="88" t="str">
        <f>IFERROR(IF(VLOOKUP(AI182,'Acompanhamento (DMP)'!$B$17:$V$400,20,FALSE)="","",VLOOKUP(AI182,'Acompanhamento (DMP)'!$B$17:$V$400,20,FALSE)),"")</f>
        <v/>
      </c>
      <c r="BG182" s="88" t="str">
        <f>IFERROR(IF(VLOOKUP(AI182,'Acompanhamento (DMP)'!$B$17:$V$400,21,FALSE)="","",VLOOKUP(AI182,'Acompanhamento (DMP)'!$B$17:$V$400,21,FALSE)),"")</f>
        <v/>
      </c>
      <c r="BH182" s="239" t="str">
        <f t="shared" si="2"/>
        <v/>
      </c>
    </row>
    <row r="183" spans="1:60" ht="15" customHeight="1" x14ac:dyDescent="0.2">
      <c r="A183" s="73" t="s">
        <v>2007</v>
      </c>
      <c r="B183" s="73"/>
      <c r="C183" s="73"/>
      <c r="D183" s="74"/>
      <c r="E183" s="73"/>
      <c r="F183" s="73"/>
      <c r="G183" s="73"/>
      <c r="H183" s="73"/>
      <c r="I183" s="73"/>
      <c r="J183" s="73"/>
      <c r="K183" s="73"/>
      <c r="L183" s="75"/>
      <c r="M183" s="75"/>
      <c r="N183" s="75"/>
      <c r="O183" s="75"/>
      <c r="P183" s="75"/>
      <c r="Q183" s="73" t="e">
        <f>IF(#REF!="","",IF(VLOOKUP(#REF!,#REF!,9,FALSE)="","",VLOOKUP(#REF!,#REF!,9,FALSE)))</f>
        <v>#REF!</v>
      </c>
      <c r="R183" s="75" t="e">
        <f>IF(#REF!="","",IF(VLOOKUP(#REF!,#REF!,10,FALSE)="","",VLOOKUP(#REF!,#REF!,10,FALSE)))</f>
        <v>#REF!</v>
      </c>
      <c r="AD183" s="250">
        <v>170</v>
      </c>
      <c r="AI183" t="str">
        <f>IF('PCA Licitação, Dispensa e Inex.'!B187="","",'PCA Licitação, Dispensa e Inex.'!B187)</f>
        <v/>
      </c>
      <c r="AJ183" t="str">
        <f>IF('PCA Licitação, Dispensa e Inex.'!C187="","",'PCA Licitação, Dispensa e Inex.'!C187)</f>
        <v/>
      </c>
      <c r="AK183" t="str">
        <f>IF('PCA Licitação, Dispensa e Inex.'!D187="","",'PCA Licitação, Dispensa e Inex.'!D187)</f>
        <v/>
      </c>
      <c r="AL183" t="str">
        <f>IF('PCA Licitação, Dispensa e Inex.'!H187="","",'PCA Licitação, Dispensa e Inex.'!H187)</f>
        <v/>
      </c>
      <c r="AM183" t="str">
        <f>IF('PCA Licitação, Dispensa e Inex.'!K187="","",'PCA Licitação, Dispensa e Inex.'!K187)</f>
        <v/>
      </c>
      <c r="AN183" t="str">
        <f>IF('PCA Licitação, Dispensa e Inex.'!L187="","",'PCA Licitação, Dispensa e Inex.'!L187)</f>
        <v/>
      </c>
      <c r="AO183" t="str">
        <f>IF('PCA Licitação, Dispensa e Inex.'!M187="","",'PCA Licitação, Dispensa e Inex.'!M187)</f>
        <v/>
      </c>
      <c r="AP183" t="str">
        <f>IF('PCA Licitação, Dispensa e Inex.'!N187="","",'PCA Licitação, Dispensa e Inex.'!N187)</f>
        <v/>
      </c>
      <c r="AQ183" s="88" t="str">
        <f>IF('PCA Licitação, Dispensa e Inex.'!O187="","",'PCA Licitação, Dispensa e Inex.'!O187)</f>
        <v/>
      </c>
      <c r="AR183" s="88" t="str">
        <f>IF('PCA Licitação, Dispensa e Inex.'!P187="","",'PCA Licitação, Dispensa e Inex.'!P187)</f>
        <v/>
      </c>
      <c r="AS183" s="88" t="str">
        <f>IF('PCA Licitação, Dispensa e Inex.'!Q187="","",'PCA Licitação, Dispensa e Inex.'!Q187)</f>
        <v/>
      </c>
      <c r="AT183" s="88" t="str">
        <f>IF('PCA Licitação, Dispensa e Inex.'!R187="","",'PCA Licitação, Dispensa e Inex.'!R187)</f>
        <v/>
      </c>
      <c r="AU183" s="88" t="str">
        <f>IF('PCA Licitação, Dispensa e Inex.'!S187="","",'PCA Licitação, Dispensa e Inex.'!S187)</f>
        <v/>
      </c>
      <c r="AV183" s="88" t="str">
        <f>IFERROR(VLOOKUP(AI183,'Acompanhamento (DMP)'!$B$17:$L$400,10,FALSE),"")</f>
        <v/>
      </c>
      <c r="AW183" t="str">
        <f>IFERROR(IF(VLOOKUP(AI183,'Acompanhamento (DMP)'!$B$17:$V$400,11,FALSE)="","",VLOOKUP(AI183,'Acompanhamento (DMP)'!$B$17:$V$400,11,FALSE)),"")</f>
        <v/>
      </c>
      <c r="AX183" s="88" t="str">
        <f>IFERROR(VLOOKUP(AI183,'Acompanhamento (DMP)'!$B$17:$V$400,12,FALSE),"")</f>
        <v/>
      </c>
      <c r="AY183" s="88" t="str">
        <f>IFERROR(IF(VLOOKUP(AI183,'Acompanhamento (DMP)'!$B$17:$V$400,13,FALSE)="","",VLOOKUP(AI183,'Acompanhamento (DMP)'!$B$17:$V$400,13,FALSE)),"")</f>
        <v/>
      </c>
      <c r="AZ183" t="str">
        <f>IFERROR(IF(VLOOKUP(AI183,'Acompanhamento (DMP)'!$B$17:$V$400,14,FALSE)="","",VLOOKUP(AI183,'Acompanhamento (DMP)'!$B$17:$V$400,14,FALSE)),"")</f>
        <v/>
      </c>
      <c r="BA183" t="str">
        <f>IFERROR(IF(VLOOKUP(AI183,'Acompanhamento (DMP)'!$B$17:$V$400,15,FALSE)="","",VLOOKUP(AI183,'Acompanhamento (DMP)'!$B$17:$V$400,15,FALSE)),"")</f>
        <v/>
      </c>
      <c r="BB183" s="88" t="str">
        <f>IFERROR(IF(VLOOKUP(AI183,'Acompanhamento (DMP)'!$B$17:$V$400,16,FALSE)="","",VLOOKUP(AI183,'Acompanhamento (DMP)'!$B$17:$V$400,16,FALSE)),"")</f>
        <v/>
      </c>
      <c r="BC183" s="88" t="str">
        <f>IFERROR(IF(VLOOKUP(AI183,'Acompanhamento (DMP)'!$B$17:$V$400,17,FALSE)="","",VLOOKUP(AI183,'Acompanhamento (DMP)'!$B$17:$V$400,17,FALSE)),"")</f>
        <v/>
      </c>
      <c r="BD183" s="88" t="str">
        <f>IFERROR(IF(VLOOKUP(AI183,'Acompanhamento (DMP)'!$B$17:$V$400,18,FALSE)="","",VLOOKUP(AI183,'Acompanhamento (DMP)'!$B$17:$V$400,18,FALSE)),"")</f>
        <v/>
      </c>
      <c r="BE183" s="88" t="str">
        <f>IFERROR(IF(VLOOKUP(AI183,'Acompanhamento (DMP)'!$B$17:$V$400,19,FALSE)="","",VLOOKUP(AI183,'Acompanhamento (DMP)'!$B$17:$V$400,19,FALSE)),"")</f>
        <v/>
      </c>
      <c r="BF183" s="88" t="str">
        <f>IFERROR(IF(VLOOKUP(AI183,'Acompanhamento (DMP)'!$B$17:$V$400,20,FALSE)="","",VLOOKUP(AI183,'Acompanhamento (DMP)'!$B$17:$V$400,20,FALSE)),"")</f>
        <v/>
      </c>
      <c r="BG183" s="88" t="str">
        <f>IFERROR(IF(VLOOKUP(AI183,'Acompanhamento (DMP)'!$B$17:$V$400,21,FALSE)="","",VLOOKUP(AI183,'Acompanhamento (DMP)'!$B$17:$V$400,21,FALSE)),"")</f>
        <v/>
      </c>
      <c r="BH183" s="239" t="str">
        <f t="shared" si="2"/>
        <v/>
      </c>
    </row>
    <row r="184" spans="1:60" ht="15" customHeight="1" x14ac:dyDescent="0.2">
      <c r="A184" s="73"/>
      <c r="B184" s="73"/>
      <c r="C184" s="73"/>
      <c r="D184" s="74"/>
      <c r="E184" s="73"/>
      <c r="F184" s="73"/>
      <c r="G184" s="73"/>
      <c r="H184" s="73"/>
      <c r="I184" s="73"/>
      <c r="J184" s="73"/>
      <c r="K184" s="73"/>
      <c r="L184" s="75"/>
      <c r="M184" s="75"/>
      <c r="N184" s="75"/>
      <c r="O184" s="75"/>
      <c r="P184" s="75"/>
      <c r="Q184" s="73" t="e">
        <f>IF(#REF!="","",IF(VLOOKUP(#REF!,#REF!,9,FALSE)="","",VLOOKUP(#REF!,#REF!,9,FALSE)))</f>
        <v>#REF!</v>
      </c>
      <c r="R184" s="75" t="e">
        <f>IF(#REF!="","",IF(VLOOKUP(#REF!,#REF!,10,FALSE)="","",VLOOKUP(#REF!,#REF!,10,FALSE)))</f>
        <v>#REF!</v>
      </c>
      <c r="AD184" s="252">
        <v>171</v>
      </c>
      <c r="AI184" t="str">
        <f>IF('PCA Licitação, Dispensa e Inex.'!B188="","",'PCA Licitação, Dispensa e Inex.'!B188)</f>
        <v/>
      </c>
      <c r="AJ184" t="str">
        <f>IF('PCA Licitação, Dispensa e Inex.'!C188="","",'PCA Licitação, Dispensa e Inex.'!C188)</f>
        <v/>
      </c>
      <c r="AK184" t="str">
        <f>IF('PCA Licitação, Dispensa e Inex.'!D188="","",'PCA Licitação, Dispensa e Inex.'!D188)</f>
        <v/>
      </c>
      <c r="AL184" t="str">
        <f>IF('PCA Licitação, Dispensa e Inex.'!H188="","",'PCA Licitação, Dispensa e Inex.'!H188)</f>
        <v/>
      </c>
      <c r="AM184" t="str">
        <f>IF('PCA Licitação, Dispensa e Inex.'!K188="","",'PCA Licitação, Dispensa e Inex.'!K188)</f>
        <v/>
      </c>
      <c r="AN184" t="str">
        <f>IF('PCA Licitação, Dispensa e Inex.'!L188="","",'PCA Licitação, Dispensa e Inex.'!L188)</f>
        <v/>
      </c>
      <c r="AO184" t="str">
        <f>IF('PCA Licitação, Dispensa e Inex.'!M188="","",'PCA Licitação, Dispensa e Inex.'!M188)</f>
        <v/>
      </c>
      <c r="AP184" t="str">
        <f>IF('PCA Licitação, Dispensa e Inex.'!N188="","",'PCA Licitação, Dispensa e Inex.'!N188)</f>
        <v/>
      </c>
      <c r="AQ184" s="88" t="str">
        <f>IF('PCA Licitação, Dispensa e Inex.'!O188="","",'PCA Licitação, Dispensa e Inex.'!O188)</f>
        <v/>
      </c>
      <c r="AR184" s="88" t="str">
        <f>IF('PCA Licitação, Dispensa e Inex.'!P188="","",'PCA Licitação, Dispensa e Inex.'!P188)</f>
        <v/>
      </c>
      <c r="AS184" s="88" t="str">
        <f>IF('PCA Licitação, Dispensa e Inex.'!Q188="","",'PCA Licitação, Dispensa e Inex.'!Q188)</f>
        <v/>
      </c>
      <c r="AT184" s="88" t="str">
        <f>IF('PCA Licitação, Dispensa e Inex.'!R188="","",'PCA Licitação, Dispensa e Inex.'!R188)</f>
        <v/>
      </c>
      <c r="AU184" s="88" t="str">
        <f>IF('PCA Licitação, Dispensa e Inex.'!S188="","",'PCA Licitação, Dispensa e Inex.'!S188)</f>
        <v/>
      </c>
      <c r="AV184" s="88" t="str">
        <f>IFERROR(VLOOKUP(AI184,'Acompanhamento (DMP)'!$B$17:$L$400,10,FALSE),"")</f>
        <v/>
      </c>
      <c r="AW184" t="str">
        <f>IFERROR(IF(VLOOKUP(AI184,'Acompanhamento (DMP)'!$B$17:$V$400,11,FALSE)="","",VLOOKUP(AI184,'Acompanhamento (DMP)'!$B$17:$V$400,11,FALSE)),"")</f>
        <v/>
      </c>
      <c r="AX184" s="88" t="str">
        <f>IFERROR(VLOOKUP(AI184,'Acompanhamento (DMP)'!$B$17:$V$400,12,FALSE),"")</f>
        <v/>
      </c>
      <c r="AY184" s="88" t="str">
        <f>IFERROR(IF(VLOOKUP(AI184,'Acompanhamento (DMP)'!$B$17:$V$400,13,FALSE)="","",VLOOKUP(AI184,'Acompanhamento (DMP)'!$B$17:$V$400,13,FALSE)),"")</f>
        <v/>
      </c>
      <c r="AZ184" t="str">
        <f>IFERROR(IF(VLOOKUP(AI184,'Acompanhamento (DMP)'!$B$17:$V$400,14,FALSE)="","",VLOOKUP(AI184,'Acompanhamento (DMP)'!$B$17:$V$400,14,FALSE)),"")</f>
        <v/>
      </c>
      <c r="BA184" t="str">
        <f>IFERROR(IF(VLOOKUP(AI184,'Acompanhamento (DMP)'!$B$17:$V$400,15,FALSE)="","",VLOOKUP(AI184,'Acompanhamento (DMP)'!$B$17:$V$400,15,FALSE)),"")</f>
        <v/>
      </c>
      <c r="BB184" s="88" t="str">
        <f>IFERROR(IF(VLOOKUP(AI184,'Acompanhamento (DMP)'!$B$17:$V$400,16,FALSE)="","",VLOOKUP(AI184,'Acompanhamento (DMP)'!$B$17:$V$400,16,FALSE)),"")</f>
        <v/>
      </c>
      <c r="BC184" s="88" t="str">
        <f>IFERROR(IF(VLOOKUP(AI184,'Acompanhamento (DMP)'!$B$17:$V$400,17,FALSE)="","",VLOOKUP(AI184,'Acompanhamento (DMP)'!$B$17:$V$400,17,FALSE)),"")</f>
        <v/>
      </c>
      <c r="BD184" s="88" t="str">
        <f>IFERROR(IF(VLOOKUP(AI184,'Acompanhamento (DMP)'!$B$17:$V$400,18,FALSE)="","",VLOOKUP(AI184,'Acompanhamento (DMP)'!$B$17:$V$400,18,FALSE)),"")</f>
        <v/>
      </c>
      <c r="BE184" s="88" t="str">
        <f>IFERROR(IF(VLOOKUP(AI184,'Acompanhamento (DMP)'!$B$17:$V$400,19,FALSE)="","",VLOOKUP(AI184,'Acompanhamento (DMP)'!$B$17:$V$400,19,FALSE)),"")</f>
        <v/>
      </c>
      <c r="BF184" s="88" t="str">
        <f>IFERROR(IF(VLOOKUP(AI184,'Acompanhamento (DMP)'!$B$17:$V$400,20,FALSE)="","",VLOOKUP(AI184,'Acompanhamento (DMP)'!$B$17:$V$400,20,FALSE)),"")</f>
        <v/>
      </c>
      <c r="BG184" s="88" t="str">
        <f>IFERROR(IF(VLOOKUP(AI184,'Acompanhamento (DMP)'!$B$17:$V$400,21,FALSE)="","",VLOOKUP(AI184,'Acompanhamento (DMP)'!$B$17:$V$400,21,FALSE)),"")</f>
        <v/>
      </c>
      <c r="BH184" s="239" t="str">
        <f t="shared" si="2"/>
        <v/>
      </c>
    </row>
    <row r="185" spans="1:60" ht="15" customHeight="1" x14ac:dyDescent="0.2">
      <c r="A185" s="73" t="s">
        <v>2008</v>
      </c>
      <c r="B185" s="73"/>
      <c r="C185" s="73"/>
      <c r="D185" s="74"/>
      <c r="E185" s="73"/>
      <c r="F185" s="73"/>
      <c r="G185" s="73"/>
      <c r="H185" s="73"/>
      <c r="I185" s="73"/>
      <c r="J185" s="73"/>
      <c r="K185" s="73"/>
      <c r="L185" s="75"/>
      <c r="M185" s="75"/>
      <c r="N185" s="75"/>
      <c r="O185" s="75"/>
      <c r="P185" s="75"/>
      <c r="Q185" s="73" t="e">
        <f>IF(#REF!="","",IF(VLOOKUP(#REF!,#REF!,9,FALSE)="","",VLOOKUP(#REF!,#REF!,9,FALSE)))</f>
        <v>#REF!</v>
      </c>
      <c r="R185" s="75" t="e">
        <f>IF(#REF!="","",IF(VLOOKUP(#REF!,#REF!,10,FALSE)="","",VLOOKUP(#REF!,#REF!,10,FALSE)))</f>
        <v>#REF!</v>
      </c>
      <c r="AD185" s="251">
        <v>172</v>
      </c>
      <c r="AI185" t="str">
        <f>IF('PCA Licitação, Dispensa e Inex.'!B189="","",'PCA Licitação, Dispensa e Inex.'!B189)</f>
        <v/>
      </c>
      <c r="AJ185" t="str">
        <f>IF('PCA Licitação, Dispensa e Inex.'!C189="","",'PCA Licitação, Dispensa e Inex.'!C189)</f>
        <v/>
      </c>
      <c r="AK185" t="str">
        <f>IF('PCA Licitação, Dispensa e Inex.'!D189="","",'PCA Licitação, Dispensa e Inex.'!D189)</f>
        <v/>
      </c>
      <c r="AL185" t="str">
        <f>IF('PCA Licitação, Dispensa e Inex.'!H189="","",'PCA Licitação, Dispensa e Inex.'!H189)</f>
        <v/>
      </c>
      <c r="AM185" t="str">
        <f>IF('PCA Licitação, Dispensa e Inex.'!K189="","",'PCA Licitação, Dispensa e Inex.'!K189)</f>
        <v/>
      </c>
      <c r="AN185" t="str">
        <f>IF('PCA Licitação, Dispensa e Inex.'!L189="","",'PCA Licitação, Dispensa e Inex.'!L189)</f>
        <v/>
      </c>
      <c r="AO185" t="str">
        <f>IF('PCA Licitação, Dispensa e Inex.'!M189="","",'PCA Licitação, Dispensa e Inex.'!M189)</f>
        <v/>
      </c>
      <c r="AP185" t="str">
        <f>IF('PCA Licitação, Dispensa e Inex.'!N189="","",'PCA Licitação, Dispensa e Inex.'!N189)</f>
        <v/>
      </c>
      <c r="AQ185" s="88" t="str">
        <f>IF('PCA Licitação, Dispensa e Inex.'!O189="","",'PCA Licitação, Dispensa e Inex.'!O189)</f>
        <v/>
      </c>
      <c r="AR185" s="88" t="str">
        <f>IF('PCA Licitação, Dispensa e Inex.'!P189="","",'PCA Licitação, Dispensa e Inex.'!P189)</f>
        <v/>
      </c>
      <c r="AS185" s="88" t="str">
        <f>IF('PCA Licitação, Dispensa e Inex.'!Q189="","",'PCA Licitação, Dispensa e Inex.'!Q189)</f>
        <v/>
      </c>
      <c r="AT185" s="88" t="str">
        <f>IF('PCA Licitação, Dispensa e Inex.'!R189="","",'PCA Licitação, Dispensa e Inex.'!R189)</f>
        <v/>
      </c>
      <c r="AU185" s="88" t="str">
        <f>IF('PCA Licitação, Dispensa e Inex.'!S189="","",'PCA Licitação, Dispensa e Inex.'!S189)</f>
        <v/>
      </c>
      <c r="AV185" s="88" t="str">
        <f>IFERROR(VLOOKUP(AI185,'Acompanhamento (DMP)'!$B$17:$L$400,10,FALSE),"")</f>
        <v/>
      </c>
      <c r="AW185" t="str">
        <f>IFERROR(IF(VLOOKUP(AI185,'Acompanhamento (DMP)'!$B$17:$V$400,11,FALSE)="","",VLOOKUP(AI185,'Acompanhamento (DMP)'!$B$17:$V$400,11,FALSE)),"")</f>
        <v/>
      </c>
      <c r="AX185" s="88" t="str">
        <f>IFERROR(VLOOKUP(AI185,'Acompanhamento (DMP)'!$B$17:$V$400,12,FALSE),"")</f>
        <v/>
      </c>
      <c r="AY185" s="88" t="str">
        <f>IFERROR(IF(VLOOKUP(AI185,'Acompanhamento (DMP)'!$B$17:$V$400,13,FALSE)="","",VLOOKUP(AI185,'Acompanhamento (DMP)'!$B$17:$V$400,13,FALSE)),"")</f>
        <v/>
      </c>
      <c r="AZ185" t="str">
        <f>IFERROR(IF(VLOOKUP(AI185,'Acompanhamento (DMP)'!$B$17:$V$400,14,FALSE)="","",VLOOKUP(AI185,'Acompanhamento (DMP)'!$B$17:$V$400,14,FALSE)),"")</f>
        <v/>
      </c>
      <c r="BA185" t="str">
        <f>IFERROR(IF(VLOOKUP(AI185,'Acompanhamento (DMP)'!$B$17:$V$400,15,FALSE)="","",VLOOKUP(AI185,'Acompanhamento (DMP)'!$B$17:$V$400,15,FALSE)),"")</f>
        <v/>
      </c>
      <c r="BB185" s="88" t="str">
        <f>IFERROR(IF(VLOOKUP(AI185,'Acompanhamento (DMP)'!$B$17:$V$400,16,FALSE)="","",VLOOKUP(AI185,'Acompanhamento (DMP)'!$B$17:$V$400,16,FALSE)),"")</f>
        <v/>
      </c>
      <c r="BC185" s="88" t="str">
        <f>IFERROR(IF(VLOOKUP(AI185,'Acompanhamento (DMP)'!$B$17:$V$400,17,FALSE)="","",VLOOKUP(AI185,'Acompanhamento (DMP)'!$B$17:$V$400,17,FALSE)),"")</f>
        <v/>
      </c>
      <c r="BD185" s="88" t="str">
        <f>IFERROR(IF(VLOOKUP(AI185,'Acompanhamento (DMP)'!$B$17:$V$400,18,FALSE)="","",VLOOKUP(AI185,'Acompanhamento (DMP)'!$B$17:$V$400,18,FALSE)),"")</f>
        <v/>
      </c>
      <c r="BE185" s="88" t="str">
        <f>IFERROR(IF(VLOOKUP(AI185,'Acompanhamento (DMP)'!$B$17:$V$400,19,FALSE)="","",VLOOKUP(AI185,'Acompanhamento (DMP)'!$B$17:$V$400,19,FALSE)),"")</f>
        <v/>
      </c>
      <c r="BF185" s="88" t="str">
        <f>IFERROR(IF(VLOOKUP(AI185,'Acompanhamento (DMP)'!$B$17:$V$400,20,FALSE)="","",VLOOKUP(AI185,'Acompanhamento (DMP)'!$B$17:$V$400,20,FALSE)),"")</f>
        <v/>
      </c>
      <c r="BG185" s="88" t="str">
        <f>IFERROR(IF(VLOOKUP(AI185,'Acompanhamento (DMP)'!$B$17:$V$400,21,FALSE)="","",VLOOKUP(AI185,'Acompanhamento (DMP)'!$B$17:$V$400,21,FALSE)),"")</f>
        <v/>
      </c>
      <c r="BH185" s="239" t="str">
        <f t="shared" si="2"/>
        <v/>
      </c>
    </row>
    <row r="186" spans="1:60" ht="15" customHeight="1" x14ac:dyDescent="0.2">
      <c r="A186" s="73"/>
      <c r="B186" s="74"/>
      <c r="C186" s="73"/>
      <c r="D186" s="74"/>
      <c r="E186" s="73"/>
      <c r="F186" s="73"/>
      <c r="G186" s="73"/>
      <c r="H186" s="73"/>
      <c r="I186" s="73"/>
      <c r="J186" s="73"/>
      <c r="K186" s="73"/>
      <c r="L186" s="75"/>
      <c r="M186" s="75"/>
      <c r="N186" s="75"/>
      <c r="O186" s="75"/>
      <c r="P186" s="75"/>
      <c r="Q186" s="73" t="e">
        <f>IF(#REF!="","",IF(VLOOKUP(#REF!,#REF!,9,FALSE)="","",VLOOKUP(#REF!,#REF!,9,FALSE)))</f>
        <v>#REF!</v>
      </c>
      <c r="R186" s="75" t="e">
        <f>IF(#REF!="","",IF(VLOOKUP(#REF!,#REF!,10,FALSE)="","",VLOOKUP(#REF!,#REF!,10,FALSE)))</f>
        <v>#REF!</v>
      </c>
      <c r="AD186" s="252">
        <v>173</v>
      </c>
      <c r="AI186" t="str">
        <f>IF('PCA Licitação, Dispensa e Inex.'!B190="","",'PCA Licitação, Dispensa e Inex.'!B190)</f>
        <v/>
      </c>
      <c r="AJ186" t="str">
        <f>IF('PCA Licitação, Dispensa e Inex.'!C190="","",'PCA Licitação, Dispensa e Inex.'!C190)</f>
        <v/>
      </c>
      <c r="AK186" t="str">
        <f>IF('PCA Licitação, Dispensa e Inex.'!D190="","",'PCA Licitação, Dispensa e Inex.'!D190)</f>
        <v/>
      </c>
      <c r="AL186" t="str">
        <f>IF('PCA Licitação, Dispensa e Inex.'!H190="","",'PCA Licitação, Dispensa e Inex.'!H190)</f>
        <v/>
      </c>
      <c r="AM186" t="str">
        <f>IF('PCA Licitação, Dispensa e Inex.'!K190="","",'PCA Licitação, Dispensa e Inex.'!K190)</f>
        <v/>
      </c>
      <c r="AN186" t="str">
        <f>IF('PCA Licitação, Dispensa e Inex.'!L190="","",'PCA Licitação, Dispensa e Inex.'!L190)</f>
        <v/>
      </c>
      <c r="AO186" t="str">
        <f>IF('PCA Licitação, Dispensa e Inex.'!M190="","",'PCA Licitação, Dispensa e Inex.'!M190)</f>
        <v/>
      </c>
      <c r="AP186" t="str">
        <f>IF('PCA Licitação, Dispensa e Inex.'!N190="","",'PCA Licitação, Dispensa e Inex.'!N190)</f>
        <v/>
      </c>
      <c r="AQ186" s="88" t="str">
        <f>IF('PCA Licitação, Dispensa e Inex.'!O190="","",'PCA Licitação, Dispensa e Inex.'!O190)</f>
        <v/>
      </c>
      <c r="AR186" s="88" t="str">
        <f>IF('PCA Licitação, Dispensa e Inex.'!P190="","",'PCA Licitação, Dispensa e Inex.'!P190)</f>
        <v/>
      </c>
      <c r="AS186" s="88" t="str">
        <f>IF('PCA Licitação, Dispensa e Inex.'!Q190="","",'PCA Licitação, Dispensa e Inex.'!Q190)</f>
        <v/>
      </c>
      <c r="AT186" s="88" t="str">
        <f>IF('PCA Licitação, Dispensa e Inex.'!R190="","",'PCA Licitação, Dispensa e Inex.'!R190)</f>
        <v/>
      </c>
      <c r="AU186" s="88" t="str">
        <f>IF('PCA Licitação, Dispensa e Inex.'!S190="","",'PCA Licitação, Dispensa e Inex.'!S190)</f>
        <v/>
      </c>
      <c r="AV186" s="88" t="str">
        <f>IFERROR(VLOOKUP(AI186,'Acompanhamento (DMP)'!$B$17:$L$400,10,FALSE),"")</f>
        <v/>
      </c>
      <c r="AW186" t="str">
        <f>IFERROR(IF(VLOOKUP(AI186,'Acompanhamento (DMP)'!$B$17:$V$400,11,FALSE)="","",VLOOKUP(AI186,'Acompanhamento (DMP)'!$B$17:$V$400,11,FALSE)),"")</f>
        <v/>
      </c>
      <c r="AX186" s="88" t="str">
        <f>IFERROR(VLOOKUP(AI186,'Acompanhamento (DMP)'!$B$17:$V$400,12,FALSE),"")</f>
        <v/>
      </c>
      <c r="AY186" s="88" t="str">
        <f>IFERROR(IF(VLOOKUP(AI186,'Acompanhamento (DMP)'!$B$17:$V$400,13,FALSE)="","",VLOOKUP(AI186,'Acompanhamento (DMP)'!$B$17:$V$400,13,FALSE)),"")</f>
        <v/>
      </c>
      <c r="AZ186" t="str">
        <f>IFERROR(IF(VLOOKUP(AI186,'Acompanhamento (DMP)'!$B$17:$V$400,14,FALSE)="","",VLOOKUP(AI186,'Acompanhamento (DMP)'!$B$17:$V$400,14,FALSE)),"")</f>
        <v/>
      </c>
      <c r="BA186" t="str">
        <f>IFERROR(IF(VLOOKUP(AI186,'Acompanhamento (DMP)'!$B$17:$V$400,15,FALSE)="","",VLOOKUP(AI186,'Acompanhamento (DMP)'!$B$17:$V$400,15,FALSE)),"")</f>
        <v/>
      </c>
      <c r="BB186" s="88" t="str">
        <f>IFERROR(IF(VLOOKUP(AI186,'Acompanhamento (DMP)'!$B$17:$V$400,16,FALSE)="","",VLOOKUP(AI186,'Acompanhamento (DMP)'!$B$17:$V$400,16,FALSE)),"")</f>
        <v/>
      </c>
      <c r="BC186" s="88" t="str">
        <f>IFERROR(IF(VLOOKUP(AI186,'Acompanhamento (DMP)'!$B$17:$V$400,17,FALSE)="","",VLOOKUP(AI186,'Acompanhamento (DMP)'!$B$17:$V$400,17,FALSE)),"")</f>
        <v/>
      </c>
      <c r="BD186" s="88" t="str">
        <f>IFERROR(IF(VLOOKUP(AI186,'Acompanhamento (DMP)'!$B$17:$V$400,18,FALSE)="","",VLOOKUP(AI186,'Acompanhamento (DMP)'!$B$17:$V$400,18,FALSE)),"")</f>
        <v/>
      </c>
      <c r="BE186" s="88" t="str">
        <f>IFERROR(IF(VLOOKUP(AI186,'Acompanhamento (DMP)'!$B$17:$V$400,19,FALSE)="","",VLOOKUP(AI186,'Acompanhamento (DMP)'!$B$17:$V$400,19,FALSE)),"")</f>
        <v/>
      </c>
      <c r="BF186" s="88" t="str">
        <f>IFERROR(IF(VLOOKUP(AI186,'Acompanhamento (DMP)'!$B$17:$V$400,20,FALSE)="","",VLOOKUP(AI186,'Acompanhamento (DMP)'!$B$17:$V$400,20,FALSE)),"")</f>
        <v/>
      </c>
      <c r="BG186" s="88" t="str">
        <f>IFERROR(IF(VLOOKUP(AI186,'Acompanhamento (DMP)'!$B$17:$V$400,21,FALSE)="","",VLOOKUP(AI186,'Acompanhamento (DMP)'!$B$17:$V$400,21,FALSE)),"")</f>
        <v/>
      </c>
      <c r="BH186" s="239" t="str">
        <f t="shared" si="2"/>
        <v/>
      </c>
    </row>
    <row r="187" spans="1:60" ht="15" customHeight="1" x14ac:dyDescent="0.2">
      <c r="A187" s="73"/>
      <c r="B187" s="74"/>
      <c r="C187" s="73"/>
      <c r="D187" s="74"/>
      <c r="E187" s="73"/>
      <c r="F187" s="73"/>
      <c r="G187" s="73"/>
      <c r="H187" s="73"/>
      <c r="I187" s="73"/>
      <c r="J187" s="73"/>
      <c r="K187" s="73"/>
      <c r="L187" s="75"/>
      <c r="M187" s="75"/>
      <c r="N187" s="75"/>
      <c r="O187" s="75"/>
      <c r="P187" s="75"/>
      <c r="Q187" s="73" t="e">
        <f>IF(#REF!="","",IF(VLOOKUP(#REF!,#REF!,9,FALSE)="","",VLOOKUP(#REF!,#REF!,9,FALSE)))</f>
        <v>#REF!</v>
      </c>
      <c r="R187" s="75" t="e">
        <f>IF(#REF!="","",IF(VLOOKUP(#REF!,#REF!,10,FALSE)="","",VLOOKUP(#REF!,#REF!,10,FALSE)))</f>
        <v>#REF!</v>
      </c>
      <c r="AD187" s="250">
        <v>174</v>
      </c>
      <c r="AI187" t="str">
        <f>IF('PCA Licitação, Dispensa e Inex.'!B191="","",'PCA Licitação, Dispensa e Inex.'!B191)</f>
        <v/>
      </c>
      <c r="AJ187" t="str">
        <f>IF('PCA Licitação, Dispensa e Inex.'!C191="","",'PCA Licitação, Dispensa e Inex.'!C191)</f>
        <v/>
      </c>
      <c r="AK187" t="str">
        <f>IF('PCA Licitação, Dispensa e Inex.'!D191="","",'PCA Licitação, Dispensa e Inex.'!D191)</f>
        <v/>
      </c>
      <c r="AL187" t="str">
        <f>IF('PCA Licitação, Dispensa e Inex.'!H191="","",'PCA Licitação, Dispensa e Inex.'!H191)</f>
        <v/>
      </c>
      <c r="AM187" t="str">
        <f>IF('PCA Licitação, Dispensa e Inex.'!K191="","",'PCA Licitação, Dispensa e Inex.'!K191)</f>
        <v/>
      </c>
      <c r="AN187" t="str">
        <f>IF('PCA Licitação, Dispensa e Inex.'!L191="","",'PCA Licitação, Dispensa e Inex.'!L191)</f>
        <v/>
      </c>
      <c r="AO187" t="str">
        <f>IF('PCA Licitação, Dispensa e Inex.'!M191="","",'PCA Licitação, Dispensa e Inex.'!M191)</f>
        <v/>
      </c>
      <c r="AP187" t="str">
        <f>IF('PCA Licitação, Dispensa e Inex.'!N191="","",'PCA Licitação, Dispensa e Inex.'!N191)</f>
        <v/>
      </c>
      <c r="AQ187" s="88" t="str">
        <f>IF('PCA Licitação, Dispensa e Inex.'!O191="","",'PCA Licitação, Dispensa e Inex.'!O191)</f>
        <v/>
      </c>
      <c r="AR187" s="88" t="str">
        <f>IF('PCA Licitação, Dispensa e Inex.'!P191="","",'PCA Licitação, Dispensa e Inex.'!P191)</f>
        <v/>
      </c>
      <c r="AS187" s="88" t="str">
        <f>IF('PCA Licitação, Dispensa e Inex.'!Q191="","",'PCA Licitação, Dispensa e Inex.'!Q191)</f>
        <v/>
      </c>
      <c r="AT187" s="88" t="str">
        <f>IF('PCA Licitação, Dispensa e Inex.'!R191="","",'PCA Licitação, Dispensa e Inex.'!R191)</f>
        <v/>
      </c>
      <c r="AU187" s="88" t="str">
        <f>IF('PCA Licitação, Dispensa e Inex.'!S191="","",'PCA Licitação, Dispensa e Inex.'!S191)</f>
        <v/>
      </c>
      <c r="AV187" s="88" t="str">
        <f>IFERROR(VLOOKUP(AI187,'Acompanhamento (DMP)'!$B$17:$L$400,10,FALSE),"")</f>
        <v/>
      </c>
      <c r="AW187" t="str">
        <f>IFERROR(IF(VLOOKUP(AI187,'Acompanhamento (DMP)'!$B$17:$V$400,11,FALSE)="","",VLOOKUP(AI187,'Acompanhamento (DMP)'!$B$17:$V$400,11,FALSE)),"")</f>
        <v/>
      </c>
      <c r="AX187" s="88" t="str">
        <f>IFERROR(VLOOKUP(AI187,'Acompanhamento (DMP)'!$B$17:$V$400,12,FALSE),"")</f>
        <v/>
      </c>
      <c r="AY187" s="88" t="str">
        <f>IFERROR(IF(VLOOKUP(AI187,'Acompanhamento (DMP)'!$B$17:$V$400,13,FALSE)="","",VLOOKUP(AI187,'Acompanhamento (DMP)'!$B$17:$V$400,13,FALSE)),"")</f>
        <v/>
      </c>
      <c r="AZ187" t="str">
        <f>IFERROR(IF(VLOOKUP(AI187,'Acompanhamento (DMP)'!$B$17:$V$400,14,FALSE)="","",VLOOKUP(AI187,'Acompanhamento (DMP)'!$B$17:$V$400,14,FALSE)),"")</f>
        <v/>
      </c>
      <c r="BA187" t="str">
        <f>IFERROR(IF(VLOOKUP(AI187,'Acompanhamento (DMP)'!$B$17:$V$400,15,FALSE)="","",VLOOKUP(AI187,'Acompanhamento (DMP)'!$B$17:$V$400,15,FALSE)),"")</f>
        <v/>
      </c>
      <c r="BB187" s="88" t="str">
        <f>IFERROR(IF(VLOOKUP(AI187,'Acompanhamento (DMP)'!$B$17:$V$400,16,FALSE)="","",VLOOKUP(AI187,'Acompanhamento (DMP)'!$B$17:$V$400,16,FALSE)),"")</f>
        <v/>
      </c>
      <c r="BC187" s="88" t="str">
        <f>IFERROR(IF(VLOOKUP(AI187,'Acompanhamento (DMP)'!$B$17:$V$400,17,FALSE)="","",VLOOKUP(AI187,'Acompanhamento (DMP)'!$B$17:$V$400,17,FALSE)),"")</f>
        <v/>
      </c>
      <c r="BD187" s="88" t="str">
        <f>IFERROR(IF(VLOOKUP(AI187,'Acompanhamento (DMP)'!$B$17:$V$400,18,FALSE)="","",VLOOKUP(AI187,'Acompanhamento (DMP)'!$B$17:$V$400,18,FALSE)),"")</f>
        <v/>
      </c>
      <c r="BE187" s="88" t="str">
        <f>IFERROR(IF(VLOOKUP(AI187,'Acompanhamento (DMP)'!$B$17:$V$400,19,FALSE)="","",VLOOKUP(AI187,'Acompanhamento (DMP)'!$B$17:$V$400,19,FALSE)),"")</f>
        <v/>
      </c>
      <c r="BF187" s="88" t="str">
        <f>IFERROR(IF(VLOOKUP(AI187,'Acompanhamento (DMP)'!$B$17:$V$400,20,FALSE)="","",VLOOKUP(AI187,'Acompanhamento (DMP)'!$B$17:$V$400,20,FALSE)),"")</f>
        <v/>
      </c>
      <c r="BG187" s="88" t="str">
        <f>IFERROR(IF(VLOOKUP(AI187,'Acompanhamento (DMP)'!$B$17:$V$400,21,FALSE)="","",VLOOKUP(AI187,'Acompanhamento (DMP)'!$B$17:$V$400,21,FALSE)),"")</f>
        <v/>
      </c>
      <c r="BH187" s="239" t="str">
        <f t="shared" si="2"/>
        <v/>
      </c>
    </row>
    <row r="188" spans="1:60" ht="15" customHeight="1" x14ac:dyDescent="0.2">
      <c r="A188" s="73"/>
      <c r="B188" s="74"/>
      <c r="C188" s="73"/>
      <c r="D188" s="74"/>
      <c r="E188" s="73"/>
      <c r="F188" s="73"/>
      <c r="G188" s="73"/>
      <c r="H188" s="73"/>
      <c r="I188" s="73"/>
      <c r="J188" s="73"/>
      <c r="K188" s="73"/>
      <c r="L188" s="75"/>
      <c r="M188" s="75"/>
      <c r="N188" s="75"/>
      <c r="O188" s="75"/>
      <c r="P188" s="75"/>
      <c r="Q188" s="73" t="e">
        <f>IF(#REF!="","",IF(VLOOKUP(#REF!,#REF!,9,FALSE)="","",VLOOKUP(#REF!,#REF!,9,FALSE)))</f>
        <v>#REF!</v>
      </c>
      <c r="R188" s="75" t="e">
        <f>IF(#REF!="","",IF(VLOOKUP(#REF!,#REF!,10,FALSE)="","",VLOOKUP(#REF!,#REF!,10,FALSE)))</f>
        <v>#REF!</v>
      </c>
      <c r="AD188" s="249">
        <v>175</v>
      </c>
      <c r="AI188" t="str">
        <f>IF('PCA Licitação, Dispensa e Inex.'!B192="","",'PCA Licitação, Dispensa e Inex.'!B192)</f>
        <v/>
      </c>
      <c r="AJ188" t="str">
        <f>IF('PCA Licitação, Dispensa e Inex.'!C192="","",'PCA Licitação, Dispensa e Inex.'!C192)</f>
        <v/>
      </c>
      <c r="AK188" t="str">
        <f>IF('PCA Licitação, Dispensa e Inex.'!D192="","",'PCA Licitação, Dispensa e Inex.'!D192)</f>
        <v/>
      </c>
      <c r="AL188" t="str">
        <f>IF('PCA Licitação, Dispensa e Inex.'!H192="","",'PCA Licitação, Dispensa e Inex.'!H192)</f>
        <v/>
      </c>
      <c r="AM188" t="str">
        <f>IF('PCA Licitação, Dispensa e Inex.'!K192="","",'PCA Licitação, Dispensa e Inex.'!K192)</f>
        <v/>
      </c>
      <c r="AN188" t="str">
        <f>IF('PCA Licitação, Dispensa e Inex.'!L192="","",'PCA Licitação, Dispensa e Inex.'!L192)</f>
        <v/>
      </c>
      <c r="AO188" t="str">
        <f>IF('PCA Licitação, Dispensa e Inex.'!M192="","",'PCA Licitação, Dispensa e Inex.'!M192)</f>
        <v/>
      </c>
      <c r="AP188" t="str">
        <f>IF('PCA Licitação, Dispensa e Inex.'!N192="","",'PCA Licitação, Dispensa e Inex.'!N192)</f>
        <v/>
      </c>
      <c r="AQ188" s="88" t="str">
        <f>IF('PCA Licitação, Dispensa e Inex.'!O192="","",'PCA Licitação, Dispensa e Inex.'!O192)</f>
        <v/>
      </c>
      <c r="AR188" s="88" t="str">
        <f>IF('PCA Licitação, Dispensa e Inex.'!P192="","",'PCA Licitação, Dispensa e Inex.'!P192)</f>
        <v/>
      </c>
      <c r="AS188" s="88" t="str">
        <f>IF('PCA Licitação, Dispensa e Inex.'!Q192="","",'PCA Licitação, Dispensa e Inex.'!Q192)</f>
        <v/>
      </c>
      <c r="AT188" s="88" t="str">
        <f>IF('PCA Licitação, Dispensa e Inex.'!R192="","",'PCA Licitação, Dispensa e Inex.'!R192)</f>
        <v/>
      </c>
      <c r="AU188" s="88" t="str">
        <f>IF('PCA Licitação, Dispensa e Inex.'!S192="","",'PCA Licitação, Dispensa e Inex.'!S192)</f>
        <v/>
      </c>
      <c r="AV188" s="88" t="str">
        <f>IFERROR(VLOOKUP(AI188,'Acompanhamento (DMP)'!$B$17:$L$400,10,FALSE),"")</f>
        <v/>
      </c>
      <c r="AW188" t="str">
        <f>IFERROR(IF(VLOOKUP(AI188,'Acompanhamento (DMP)'!$B$17:$V$400,11,FALSE)="","",VLOOKUP(AI188,'Acompanhamento (DMP)'!$B$17:$V$400,11,FALSE)),"")</f>
        <v/>
      </c>
      <c r="AX188" s="88" t="str">
        <f>IFERROR(VLOOKUP(AI188,'Acompanhamento (DMP)'!$B$17:$V$400,12,FALSE),"")</f>
        <v/>
      </c>
      <c r="AY188" s="88" t="str">
        <f>IFERROR(IF(VLOOKUP(AI188,'Acompanhamento (DMP)'!$B$17:$V$400,13,FALSE)="","",VLOOKUP(AI188,'Acompanhamento (DMP)'!$B$17:$V$400,13,FALSE)),"")</f>
        <v/>
      </c>
      <c r="AZ188" t="str">
        <f>IFERROR(IF(VLOOKUP(AI188,'Acompanhamento (DMP)'!$B$17:$V$400,14,FALSE)="","",VLOOKUP(AI188,'Acompanhamento (DMP)'!$B$17:$V$400,14,FALSE)),"")</f>
        <v/>
      </c>
      <c r="BA188" t="str">
        <f>IFERROR(IF(VLOOKUP(AI188,'Acompanhamento (DMP)'!$B$17:$V$400,15,FALSE)="","",VLOOKUP(AI188,'Acompanhamento (DMP)'!$B$17:$V$400,15,FALSE)),"")</f>
        <v/>
      </c>
      <c r="BB188" s="88" t="str">
        <f>IFERROR(IF(VLOOKUP(AI188,'Acompanhamento (DMP)'!$B$17:$V$400,16,FALSE)="","",VLOOKUP(AI188,'Acompanhamento (DMP)'!$B$17:$V$400,16,FALSE)),"")</f>
        <v/>
      </c>
      <c r="BC188" s="88" t="str">
        <f>IFERROR(IF(VLOOKUP(AI188,'Acompanhamento (DMP)'!$B$17:$V$400,17,FALSE)="","",VLOOKUP(AI188,'Acompanhamento (DMP)'!$B$17:$V$400,17,FALSE)),"")</f>
        <v/>
      </c>
      <c r="BD188" s="88" t="str">
        <f>IFERROR(IF(VLOOKUP(AI188,'Acompanhamento (DMP)'!$B$17:$V$400,18,FALSE)="","",VLOOKUP(AI188,'Acompanhamento (DMP)'!$B$17:$V$400,18,FALSE)),"")</f>
        <v/>
      </c>
      <c r="BE188" s="88" t="str">
        <f>IFERROR(IF(VLOOKUP(AI188,'Acompanhamento (DMP)'!$B$17:$V$400,19,FALSE)="","",VLOOKUP(AI188,'Acompanhamento (DMP)'!$B$17:$V$400,19,FALSE)),"")</f>
        <v/>
      </c>
      <c r="BF188" s="88" t="str">
        <f>IFERROR(IF(VLOOKUP(AI188,'Acompanhamento (DMP)'!$B$17:$V$400,20,FALSE)="","",VLOOKUP(AI188,'Acompanhamento (DMP)'!$B$17:$V$400,20,FALSE)),"")</f>
        <v/>
      </c>
      <c r="BG188" s="88" t="str">
        <f>IFERROR(IF(VLOOKUP(AI188,'Acompanhamento (DMP)'!$B$17:$V$400,21,FALSE)="","",VLOOKUP(AI188,'Acompanhamento (DMP)'!$B$17:$V$400,21,FALSE)),"")</f>
        <v/>
      </c>
      <c r="BH188" s="239" t="str">
        <f t="shared" si="2"/>
        <v/>
      </c>
    </row>
    <row r="189" spans="1:60" ht="15" customHeight="1" x14ac:dyDescent="0.2">
      <c r="A189" s="73"/>
      <c r="B189" s="74"/>
      <c r="C189" s="73"/>
      <c r="D189" s="74"/>
      <c r="E189" s="73"/>
      <c r="F189" s="73"/>
      <c r="G189" s="73"/>
      <c r="H189" s="73"/>
      <c r="I189" s="73"/>
      <c r="J189" s="73"/>
      <c r="K189" s="73"/>
      <c r="L189" s="75"/>
      <c r="M189" s="75"/>
      <c r="N189" s="75"/>
      <c r="O189" s="75"/>
      <c r="P189" s="75"/>
      <c r="Q189" s="73" t="e">
        <f>IF(#REF!="","",IF(VLOOKUP(#REF!,#REF!,9,FALSE)="","",VLOOKUP(#REF!,#REF!,9,FALSE)))</f>
        <v>#REF!</v>
      </c>
      <c r="R189" s="75" t="e">
        <f>IF(#REF!="","",IF(VLOOKUP(#REF!,#REF!,10,FALSE)="","",VLOOKUP(#REF!,#REF!,10,FALSE)))</f>
        <v>#REF!</v>
      </c>
      <c r="AD189" s="250">
        <v>176</v>
      </c>
      <c r="AI189" t="str">
        <f>IF('PCA Licitação, Dispensa e Inex.'!B193="","",'PCA Licitação, Dispensa e Inex.'!B193)</f>
        <v/>
      </c>
      <c r="AJ189" t="str">
        <f>IF('PCA Licitação, Dispensa e Inex.'!C193="","",'PCA Licitação, Dispensa e Inex.'!C193)</f>
        <v/>
      </c>
      <c r="AK189" t="str">
        <f>IF('PCA Licitação, Dispensa e Inex.'!D193="","",'PCA Licitação, Dispensa e Inex.'!D193)</f>
        <v/>
      </c>
      <c r="AL189" t="str">
        <f>IF('PCA Licitação, Dispensa e Inex.'!H193="","",'PCA Licitação, Dispensa e Inex.'!H193)</f>
        <v/>
      </c>
      <c r="AM189" t="str">
        <f>IF('PCA Licitação, Dispensa e Inex.'!K193="","",'PCA Licitação, Dispensa e Inex.'!K193)</f>
        <v/>
      </c>
      <c r="AN189" t="str">
        <f>IF('PCA Licitação, Dispensa e Inex.'!L193="","",'PCA Licitação, Dispensa e Inex.'!L193)</f>
        <v/>
      </c>
      <c r="AO189" t="str">
        <f>IF('PCA Licitação, Dispensa e Inex.'!M193="","",'PCA Licitação, Dispensa e Inex.'!M193)</f>
        <v/>
      </c>
      <c r="AP189" t="str">
        <f>IF('PCA Licitação, Dispensa e Inex.'!N193="","",'PCA Licitação, Dispensa e Inex.'!N193)</f>
        <v/>
      </c>
      <c r="AQ189" s="88" t="str">
        <f>IF('PCA Licitação, Dispensa e Inex.'!O193="","",'PCA Licitação, Dispensa e Inex.'!O193)</f>
        <v/>
      </c>
      <c r="AR189" s="88" t="str">
        <f>IF('PCA Licitação, Dispensa e Inex.'!P193="","",'PCA Licitação, Dispensa e Inex.'!P193)</f>
        <v/>
      </c>
      <c r="AS189" s="88" t="str">
        <f>IF('PCA Licitação, Dispensa e Inex.'!Q193="","",'PCA Licitação, Dispensa e Inex.'!Q193)</f>
        <v/>
      </c>
      <c r="AT189" s="88" t="str">
        <f>IF('PCA Licitação, Dispensa e Inex.'!R193="","",'PCA Licitação, Dispensa e Inex.'!R193)</f>
        <v/>
      </c>
      <c r="AU189" s="88" t="str">
        <f>IF('PCA Licitação, Dispensa e Inex.'!S193="","",'PCA Licitação, Dispensa e Inex.'!S193)</f>
        <v/>
      </c>
      <c r="AV189" s="88" t="str">
        <f>IFERROR(VLOOKUP(AI189,'Acompanhamento (DMP)'!$B$17:$L$400,10,FALSE),"")</f>
        <v/>
      </c>
      <c r="AW189" t="str">
        <f>IFERROR(IF(VLOOKUP(AI189,'Acompanhamento (DMP)'!$B$17:$V$400,11,FALSE)="","",VLOOKUP(AI189,'Acompanhamento (DMP)'!$B$17:$V$400,11,FALSE)),"")</f>
        <v/>
      </c>
      <c r="AX189" s="88" t="str">
        <f>IFERROR(VLOOKUP(AI189,'Acompanhamento (DMP)'!$B$17:$V$400,12,FALSE),"")</f>
        <v/>
      </c>
      <c r="AY189" s="88" t="str">
        <f>IFERROR(IF(VLOOKUP(AI189,'Acompanhamento (DMP)'!$B$17:$V$400,13,FALSE)="","",VLOOKUP(AI189,'Acompanhamento (DMP)'!$B$17:$V$400,13,FALSE)),"")</f>
        <v/>
      </c>
      <c r="AZ189" t="str">
        <f>IFERROR(IF(VLOOKUP(AI189,'Acompanhamento (DMP)'!$B$17:$V$400,14,FALSE)="","",VLOOKUP(AI189,'Acompanhamento (DMP)'!$B$17:$V$400,14,FALSE)),"")</f>
        <v/>
      </c>
      <c r="BA189" t="str">
        <f>IFERROR(IF(VLOOKUP(AI189,'Acompanhamento (DMP)'!$B$17:$V$400,15,FALSE)="","",VLOOKUP(AI189,'Acompanhamento (DMP)'!$B$17:$V$400,15,FALSE)),"")</f>
        <v/>
      </c>
      <c r="BB189" s="88" t="str">
        <f>IFERROR(IF(VLOOKUP(AI189,'Acompanhamento (DMP)'!$B$17:$V$400,16,FALSE)="","",VLOOKUP(AI189,'Acompanhamento (DMP)'!$B$17:$V$400,16,FALSE)),"")</f>
        <v/>
      </c>
      <c r="BC189" s="88" t="str">
        <f>IFERROR(IF(VLOOKUP(AI189,'Acompanhamento (DMP)'!$B$17:$V$400,17,FALSE)="","",VLOOKUP(AI189,'Acompanhamento (DMP)'!$B$17:$V$400,17,FALSE)),"")</f>
        <v/>
      </c>
      <c r="BD189" s="88" t="str">
        <f>IFERROR(IF(VLOOKUP(AI189,'Acompanhamento (DMP)'!$B$17:$V$400,18,FALSE)="","",VLOOKUP(AI189,'Acompanhamento (DMP)'!$B$17:$V$400,18,FALSE)),"")</f>
        <v/>
      </c>
      <c r="BE189" s="88" t="str">
        <f>IFERROR(IF(VLOOKUP(AI189,'Acompanhamento (DMP)'!$B$17:$V$400,19,FALSE)="","",VLOOKUP(AI189,'Acompanhamento (DMP)'!$B$17:$V$400,19,FALSE)),"")</f>
        <v/>
      </c>
      <c r="BF189" s="88" t="str">
        <f>IFERROR(IF(VLOOKUP(AI189,'Acompanhamento (DMP)'!$B$17:$V$400,20,FALSE)="","",VLOOKUP(AI189,'Acompanhamento (DMP)'!$B$17:$V$400,20,FALSE)),"")</f>
        <v/>
      </c>
      <c r="BG189" s="88" t="str">
        <f>IFERROR(IF(VLOOKUP(AI189,'Acompanhamento (DMP)'!$B$17:$V$400,21,FALSE)="","",VLOOKUP(AI189,'Acompanhamento (DMP)'!$B$17:$V$400,21,FALSE)),"")</f>
        <v/>
      </c>
      <c r="BH189" s="239" t="str">
        <f t="shared" si="2"/>
        <v/>
      </c>
    </row>
    <row r="190" spans="1:60" ht="15" customHeight="1" x14ac:dyDescent="0.2">
      <c r="A190" s="73"/>
      <c r="B190" s="74"/>
      <c r="C190" s="73"/>
      <c r="D190" s="74"/>
      <c r="E190" s="73"/>
      <c r="F190" s="73"/>
      <c r="G190" s="73"/>
      <c r="H190" s="73"/>
      <c r="I190" s="73"/>
      <c r="J190" s="73"/>
      <c r="K190" s="73"/>
      <c r="L190" s="75"/>
      <c r="M190" s="75"/>
      <c r="N190" s="75"/>
      <c r="O190" s="75"/>
      <c r="P190" s="75"/>
      <c r="Q190" s="73" t="e">
        <f>IF(#REF!="","",IF(VLOOKUP(#REF!,#REF!,9,FALSE)="","",VLOOKUP(#REF!,#REF!,9,FALSE)))</f>
        <v>#REF!</v>
      </c>
      <c r="R190" s="75" t="e">
        <f>IF(#REF!="","",IF(VLOOKUP(#REF!,#REF!,10,FALSE)="","",VLOOKUP(#REF!,#REF!,10,FALSE)))</f>
        <v>#REF!</v>
      </c>
      <c r="AD190" s="252">
        <v>177</v>
      </c>
      <c r="AI190" t="str">
        <f>IF('PCA Licitação, Dispensa e Inex.'!B194="","",'PCA Licitação, Dispensa e Inex.'!B194)</f>
        <v/>
      </c>
      <c r="AJ190" t="str">
        <f>IF('PCA Licitação, Dispensa e Inex.'!C194="","",'PCA Licitação, Dispensa e Inex.'!C194)</f>
        <v/>
      </c>
      <c r="AK190" t="str">
        <f>IF('PCA Licitação, Dispensa e Inex.'!D194="","",'PCA Licitação, Dispensa e Inex.'!D194)</f>
        <v/>
      </c>
      <c r="AL190" t="str">
        <f>IF('PCA Licitação, Dispensa e Inex.'!H194="","",'PCA Licitação, Dispensa e Inex.'!H194)</f>
        <v/>
      </c>
      <c r="AM190" t="str">
        <f>IF('PCA Licitação, Dispensa e Inex.'!K194="","",'PCA Licitação, Dispensa e Inex.'!K194)</f>
        <v/>
      </c>
      <c r="AN190" t="str">
        <f>IF('PCA Licitação, Dispensa e Inex.'!L194="","",'PCA Licitação, Dispensa e Inex.'!L194)</f>
        <v/>
      </c>
      <c r="AO190" t="str">
        <f>IF('PCA Licitação, Dispensa e Inex.'!M194="","",'PCA Licitação, Dispensa e Inex.'!M194)</f>
        <v/>
      </c>
      <c r="AP190" t="str">
        <f>IF('PCA Licitação, Dispensa e Inex.'!N194="","",'PCA Licitação, Dispensa e Inex.'!N194)</f>
        <v/>
      </c>
      <c r="AQ190" s="88" t="str">
        <f>IF('PCA Licitação, Dispensa e Inex.'!O194="","",'PCA Licitação, Dispensa e Inex.'!O194)</f>
        <v/>
      </c>
      <c r="AR190" s="88" t="str">
        <f>IF('PCA Licitação, Dispensa e Inex.'!P194="","",'PCA Licitação, Dispensa e Inex.'!P194)</f>
        <v/>
      </c>
      <c r="AS190" s="88" t="str">
        <f>IF('PCA Licitação, Dispensa e Inex.'!Q194="","",'PCA Licitação, Dispensa e Inex.'!Q194)</f>
        <v/>
      </c>
      <c r="AT190" s="88" t="str">
        <f>IF('PCA Licitação, Dispensa e Inex.'!R194="","",'PCA Licitação, Dispensa e Inex.'!R194)</f>
        <v/>
      </c>
      <c r="AU190" s="88" t="str">
        <f>IF('PCA Licitação, Dispensa e Inex.'!S194="","",'PCA Licitação, Dispensa e Inex.'!S194)</f>
        <v/>
      </c>
      <c r="AV190" s="88" t="str">
        <f>IFERROR(VLOOKUP(AI190,'Acompanhamento (DMP)'!$B$17:$L$400,10,FALSE),"")</f>
        <v/>
      </c>
      <c r="AW190" t="str">
        <f>IFERROR(IF(VLOOKUP(AI190,'Acompanhamento (DMP)'!$B$17:$V$400,11,FALSE)="","",VLOOKUP(AI190,'Acompanhamento (DMP)'!$B$17:$V$400,11,FALSE)),"")</f>
        <v/>
      </c>
      <c r="AX190" s="88" t="str">
        <f>IFERROR(VLOOKUP(AI190,'Acompanhamento (DMP)'!$B$17:$V$400,12,FALSE),"")</f>
        <v/>
      </c>
      <c r="AY190" s="88" t="str">
        <f>IFERROR(IF(VLOOKUP(AI190,'Acompanhamento (DMP)'!$B$17:$V$400,13,FALSE)="","",VLOOKUP(AI190,'Acompanhamento (DMP)'!$B$17:$V$400,13,FALSE)),"")</f>
        <v/>
      </c>
      <c r="AZ190" t="str">
        <f>IFERROR(IF(VLOOKUP(AI190,'Acompanhamento (DMP)'!$B$17:$V$400,14,FALSE)="","",VLOOKUP(AI190,'Acompanhamento (DMP)'!$B$17:$V$400,14,FALSE)),"")</f>
        <v/>
      </c>
      <c r="BA190" t="str">
        <f>IFERROR(IF(VLOOKUP(AI190,'Acompanhamento (DMP)'!$B$17:$V$400,15,FALSE)="","",VLOOKUP(AI190,'Acompanhamento (DMP)'!$B$17:$V$400,15,FALSE)),"")</f>
        <v/>
      </c>
      <c r="BB190" s="88" t="str">
        <f>IFERROR(IF(VLOOKUP(AI190,'Acompanhamento (DMP)'!$B$17:$V$400,16,FALSE)="","",VLOOKUP(AI190,'Acompanhamento (DMP)'!$B$17:$V$400,16,FALSE)),"")</f>
        <v/>
      </c>
      <c r="BC190" s="88" t="str">
        <f>IFERROR(IF(VLOOKUP(AI190,'Acompanhamento (DMP)'!$B$17:$V$400,17,FALSE)="","",VLOOKUP(AI190,'Acompanhamento (DMP)'!$B$17:$V$400,17,FALSE)),"")</f>
        <v/>
      </c>
      <c r="BD190" s="88" t="str">
        <f>IFERROR(IF(VLOOKUP(AI190,'Acompanhamento (DMP)'!$B$17:$V$400,18,FALSE)="","",VLOOKUP(AI190,'Acompanhamento (DMP)'!$B$17:$V$400,18,FALSE)),"")</f>
        <v/>
      </c>
      <c r="BE190" s="88" t="str">
        <f>IFERROR(IF(VLOOKUP(AI190,'Acompanhamento (DMP)'!$B$17:$V$400,19,FALSE)="","",VLOOKUP(AI190,'Acompanhamento (DMP)'!$B$17:$V$400,19,FALSE)),"")</f>
        <v/>
      </c>
      <c r="BF190" s="88" t="str">
        <f>IFERROR(IF(VLOOKUP(AI190,'Acompanhamento (DMP)'!$B$17:$V$400,20,FALSE)="","",VLOOKUP(AI190,'Acompanhamento (DMP)'!$B$17:$V$400,20,FALSE)),"")</f>
        <v/>
      </c>
      <c r="BG190" s="88" t="str">
        <f>IFERROR(IF(VLOOKUP(AI190,'Acompanhamento (DMP)'!$B$17:$V$400,21,FALSE)="","",VLOOKUP(AI190,'Acompanhamento (DMP)'!$B$17:$V$400,21,FALSE)),"")</f>
        <v/>
      </c>
      <c r="BH190" s="239" t="str">
        <f t="shared" si="2"/>
        <v/>
      </c>
    </row>
    <row r="191" spans="1:60" ht="15" customHeight="1" x14ac:dyDescent="0.2">
      <c r="A191" s="73"/>
      <c r="B191" s="74"/>
      <c r="C191" s="73"/>
      <c r="D191" s="74"/>
      <c r="E191" s="73"/>
      <c r="F191" s="73"/>
      <c r="G191" s="73"/>
      <c r="H191" s="73"/>
      <c r="I191" s="73"/>
      <c r="J191" s="73"/>
      <c r="K191" s="73"/>
      <c r="L191" s="75"/>
      <c r="M191" s="75"/>
      <c r="N191" s="75"/>
      <c r="O191" s="75"/>
      <c r="P191" s="75"/>
      <c r="Q191" s="73" t="e">
        <f>IF(#REF!="","",IF(VLOOKUP(#REF!,#REF!,9,FALSE)="","",VLOOKUP(#REF!,#REF!,9,FALSE)))</f>
        <v>#REF!</v>
      </c>
      <c r="R191" s="75" t="e">
        <f>IF(#REF!="","",IF(VLOOKUP(#REF!,#REF!,10,FALSE)="","",VLOOKUP(#REF!,#REF!,10,FALSE)))</f>
        <v>#REF!</v>
      </c>
      <c r="AD191" s="251">
        <v>178</v>
      </c>
      <c r="AI191" t="str">
        <f>IF('PCA Licitação, Dispensa e Inex.'!B195="","",'PCA Licitação, Dispensa e Inex.'!B195)</f>
        <v/>
      </c>
      <c r="AJ191" t="str">
        <f>IF('PCA Licitação, Dispensa e Inex.'!C195="","",'PCA Licitação, Dispensa e Inex.'!C195)</f>
        <v/>
      </c>
      <c r="AK191" t="str">
        <f>IF('PCA Licitação, Dispensa e Inex.'!D195="","",'PCA Licitação, Dispensa e Inex.'!D195)</f>
        <v/>
      </c>
      <c r="AL191" t="str">
        <f>IF('PCA Licitação, Dispensa e Inex.'!H195="","",'PCA Licitação, Dispensa e Inex.'!H195)</f>
        <v/>
      </c>
      <c r="AM191" t="str">
        <f>IF('PCA Licitação, Dispensa e Inex.'!K195="","",'PCA Licitação, Dispensa e Inex.'!K195)</f>
        <v/>
      </c>
      <c r="AN191" t="str">
        <f>IF('PCA Licitação, Dispensa e Inex.'!L195="","",'PCA Licitação, Dispensa e Inex.'!L195)</f>
        <v/>
      </c>
      <c r="AO191" t="str">
        <f>IF('PCA Licitação, Dispensa e Inex.'!M195="","",'PCA Licitação, Dispensa e Inex.'!M195)</f>
        <v/>
      </c>
      <c r="AP191" t="str">
        <f>IF('PCA Licitação, Dispensa e Inex.'!N195="","",'PCA Licitação, Dispensa e Inex.'!N195)</f>
        <v/>
      </c>
      <c r="AQ191" s="88" t="str">
        <f>IF('PCA Licitação, Dispensa e Inex.'!O195="","",'PCA Licitação, Dispensa e Inex.'!O195)</f>
        <v/>
      </c>
      <c r="AR191" s="88" t="str">
        <f>IF('PCA Licitação, Dispensa e Inex.'!P195="","",'PCA Licitação, Dispensa e Inex.'!P195)</f>
        <v/>
      </c>
      <c r="AS191" s="88" t="str">
        <f>IF('PCA Licitação, Dispensa e Inex.'!Q195="","",'PCA Licitação, Dispensa e Inex.'!Q195)</f>
        <v/>
      </c>
      <c r="AT191" s="88" t="str">
        <f>IF('PCA Licitação, Dispensa e Inex.'!R195="","",'PCA Licitação, Dispensa e Inex.'!R195)</f>
        <v/>
      </c>
      <c r="AU191" s="88" t="str">
        <f>IF('PCA Licitação, Dispensa e Inex.'!S195="","",'PCA Licitação, Dispensa e Inex.'!S195)</f>
        <v/>
      </c>
      <c r="AV191" s="88" t="str">
        <f>IFERROR(VLOOKUP(AI191,'Acompanhamento (DMP)'!$B$17:$L$400,10,FALSE),"")</f>
        <v/>
      </c>
      <c r="AW191" t="str">
        <f>IFERROR(IF(VLOOKUP(AI191,'Acompanhamento (DMP)'!$B$17:$V$400,11,FALSE)="","",VLOOKUP(AI191,'Acompanhamento (DMP)'!$B$17:$V$400,11,FALSE)),"")</f>
        <v/>
      </c>
      <c r="AX191" s="88" t="str">
        <f>IFERROR(VLOOKUP(AI191,'Acompanhamento (DMP)'!$B$17:$V$400,12,FALSE),"")</f>
        <v/>
      </c>
      <c r="AY191" s="88" t="str">
        <f>IFERROR(IF(VLOOKUP(AI191,'Acompanhamento (DMP)'!$B$17:$V$400,13,FALSE)="","",VLOOKUP(AI191,'Acompanhamento (DMP)'!$B$17:$V$400,13,FALSE)),"")</f>
        <v/>
      </c>
      <c r="AZ191" t="str">
        <f>IFERROR(IF(VLOOKUP(AI191,'Acompanhamento (DMP)'!$B$17:$V$400,14,FALSE)="","",VLOOKUP(AI191,'Acompanhamento (DMP)'!$B$17:$V$400,14,FALSE)),"")</f>
        <v/>
      </c>
      <c r="BA191" t="str">
        <f>IFERROR(IF(VLOOKUP(AI191,'Acompanhamento (DMP)'!$B$17:$V$400,15,FALSE)="","",VLOOKUP(AI191,'Acompanhamento (DMP)'!$B$17:$V$400,15,FALSE)),"")</f>
        <v/>
      </c>
      <c r="BB191" s="88" t="str">
        <f>IFERROR(IF(VLOOKUP(AI191,'Acompanhamento (DMP)'!$B$17:$V$400,16,FALSE)="","",VLOOKUP(AI191,'Acompanhamento (DMP)'!$B$17:$V$400,16,FALSE)),"")</f>
        <v/>
      </c>
      <c r="BC191" s="88" t="str">
        <f>IFERROR(IF(VLOOKUP(AI191,'Acompanhamento (DMP)'!$B$17:$V$400,17,FALSE)="","",VLOOKUP(AI191,'Acompanhamento (DMP)'!$B$17:$V$400,17,FALSE)),"")</f>
        <v/>
      </c>
      <c r="BD191" s="88" t="str">
        <f>IFERROR(IF(VLOOKUP(AI191,'Acompanhamento (DMP)'!$B$17:$V$400,18,FALSE)="","",VLOOKUP(AI191,'Acompanhamento (DMP)'!$B$17:$V$400,18,FALSE)),"")</f>
        <v/>
      </c>
      <c r="BE191" s="88" t="str">
        <f>IFERROR(IF(VLOOKUP(AI191,'Acompanhamento (DMP)'!$B$17:$V$400,19,FALSE)="","",VLOOKUP(AI191,'Acompanhamento (DMP)'!$B$17:$V$400,19,FALSE)),"")</f>
        <v/>
      </c>
      <c r="BF191" s="88" t="str">
        <f>IFERROR(IF(VLOOKUP(AI191,'Acompanhamento (DMP)'!$B$17:$V$400,20,FALSE)="","",VLOOKUP(AI191,'Acompanhamento (DMP)'!$B$17:$V$400,20,FALSE)),"")</f>
        <v/>
      </c>
      <c r="BG191" s="88" t="str">
        <f>IFERROR(IF(VLOOKUP(AI191,'Acompanhamento (DMP)'!$B$17:$V$400,21,FALSE)="","",VLOOKUP(AI191,'Acompanhamento (DMP)'!$B$17:$V$400,21,FALSE)),"")</f>
        <v/>
      </c>
      <c r="BH191" s="239" t="str">
        <f t="shared" si="2"/>
        <v/>
      </c>
    </row>
    <row r="192" spans="1:60" ht="15" customHeight="1" x14ac:dyDescent="0.2">
      <c r="A192" s="73"/>
      <c r="B192" s="74"/>
      <c r="C192" s="73"/>
      <c r="D192" s="74"/>
      <c r="E192" s="73"/>
      <c r="F192" s="73"/>
      <c r="G192" s="73"/>
      <c r="H192" s="73"/>
      <c r="I192" s="73"/>
      <c r="J192" s="73"/>
      <c r="K192" s="73"/>
      <c r="L192" s="75"/>
      <c r="M192" s="75"/>
      <c r="N192" s="75"/>
      <c r="O192" s="75"/>
      <c r="P192" s="75"/>
      <c r="Q192" s="73" t="e">
        <f>IF(#REF!="","",IF(VLOOKUP(#REF!,#REF!,9,FALSE)="","",VLOOKUP(#REF!,#REF!,9,FALSE)))</f>
        <v>#REF!</v>
      </c>
      <c r="R192" s="75" t="e">
        <f>IF(#REF!="","",IF(VLOOKUP(#REF!,#REF!,10,FALSE)="","",VLOOKUP(#REF!,#REF!,10,FALSE)))</f>
        <v>#REF!</v>
      </c>
      <c r="AD192" s="252">
        <v>179</v>
      </c>
      <c r="AI192" t="str">
        <f>IF('PCA Licitação, Dispensa e Inex.'!B196="","",'PCA Licitação, Dispensa e Inex.'!B196)</f>
        <v/>
      </c>
      <c r="AJ192" t="str">
        <f>IF('PCA Licitação, Dispensa e Inex.'!C196="","",'PCA Licitação, Dispensa e Inex.'!C196)</f>
        <v/>
      </c>
      <c r="AK192" t="str">
        <f>IF('PCA Licitação, Dispensa e Inex.'!D196="","",'PCA Licitação, Dispensa e Inex.'!D196)</f>
        <v/>
      </c>
      <c r="AL192" t="str">
        <f>IF('PCA Licitação, Dispensa e Inex.'!H196="","",'PCA Licitação, Dispensa e Inex.'!H196)</f>
        <v/>
      </c>
      <c r="AM192" t="str">
        <f>IF('PCA Licitação, Dispensa e Inex.'!K196="","",'PCA Licitação, Dispensa e Inex.'!K196)</f>
        <v/>
      </c>
      <c r="AN192" t="str">
        <f>IF('PCA Licitação, Dispensa e Inex.'!L196="","",'PCA Licitação, Dispensa e Inex.'!L196)</f>
        <v/>
      </c>
      <c r="AO192" t="str">
        <f>IF('PCA Licitação, Dispensa e Inex.'!M196="","",'PCA Licitação, Dispensa e Inex.'!M196)</f>
        <v/>
      </c>
      <c r="AP192" t="str">
        <f>IF('PCA Licitação, Dispensa e Inex.'!N196="","",'PCA Licitação, Dispensa e Inex.'!N196)</f>
        <v/>
      </c>
      <c r="AQ192" s="88" t="str">
        <f>IF('PCA Licitação, Dispensa e Inex.'!O196="","",'PCA Licitação, Dispensa e Inex.'!O196)</f>
        <v/>
      </c>
      <c r="AR192" s="88" t="str">
        <f>IF('PCA Licitação, Dispensa e Inex.'!P196="","",'PCA Licitação, Dispensa e Inex.'!P196)</f>
        <v/>
      </c>
      <c r="AS192" s="88" t="str">
        <f>IF('PCA Licitação, Dispensa e Inex.'!Q196="","",'PCA Licitação, Dispensa e Inex.'!Q196)</f>
        <v/>
      </c>
      <c r="AT192" s="88" t="str">
        <f>IF('PCA Licitação, Dispensa e Inex.'!R196="","",'PCA Licitação, Dispensa e Inex.'!R196)</f>
        <v/>
      </c>
      <c r="AU192" s="88" t="str">
        <f>IF('PCA Licitação, Dispensa e Inex.'!S196="","",'PCA Licitação, Dispensa e Inex.'!S196)</f>
        <v/>
      </c>
      <c r="AV192" s="88" t="str">
        <f>IFERROR(VLOOKUP(AI192,'Acompanhamento (DMP)'!$B$17:$L$400,10,FALSE),"")</f>
        <v/>
      </c>
      <c r="AW192" t="str">
        <f>IFERROR(IF(VLOOKUP(AI192,'Acompanhamento (DMP)'!$B$17:$V$400,11,FALSE)="","",VLOOKUP(AI192,'Acompanhamento (DMP)'!$B$17:$V$400,11,FALSE)),"")</f>
        <v/>
      </c>
      <c r="AX192" s="88" t="str">
        <f>IFERROR(VLOOKUP(AI192,'Acompanhamento (DMP)'!$B$17:$V$400,12,FALSE),"")</f>
        <v/>
      </c>
      <c r="AY192" s="88" t="str">
        <f>IFERROR(IF(VLOOKUP(AI192,'Acompanhamento (DMP)'!$B$17:$V$400,13,FALSE)="","",VLOOKUP(AI192,'Acompanhamento (DMP)'!$B$17:$V$400,13,FALSE)),"")</f>
        <v/>
      </c>
      <c r="AZ192" t="str">
        <f>IFERROR(IF(VLOOKUP(AI192,'Acompanhamento (DMP)'!$B$17:$V$400,14,FALSE)="","",VLOOKUP(AI192,'Acompanhamento (DMP)'!$B$17:$V$400,14,FALSE)),"")</f>
        <v/>
      </c>
      <c r="BA192" t="str">
        <f>IFERROR(IF(VLOOKUP(AI192,'Acompanhamento (DMP)'!$B$17:$V$400,15,FALSE)="","",VLOOKUP(AI192,'Acompanhamento (DMP)'!$B$17:$V$400,15,FALSE)),"")</f>
        <v/>
      </c>
      <c r="BB192" s="88" t="str">
        <f>IFERROR(IF(VLOOKUP(AI192,'Acompanhamento (DMP)'!$B$17:$V$400,16,FALSE)="","",VLOOKUP(AI192,'Acompanhamento (DMP)'!$B$17:$V$400,16,FALSE)),"")</f>
        <v/>
      </c>
      <c r="BC192" s="88" t="str">
        <f>IFERROR(IF(VLOOKUP(AI192,'Acompanhamento (DMP)'!$B$17:$V$400,17,FALSE)="","",VLOOKUP(AI192,'Acompanhamento (DMP)'!$B$17:$V$400,17,FALSE)),"")</f>
        <v/>
      </c>
      <c r="BD192" s="88" t="str">
        <f>IFERROR(IF(VLOOKUP(AI192,'Acompanhamento (DMP)'!$B$17:$V$400,18,FALSE)="","",VLOOKUP(AI192,'Acompanhamento (DMP)'!$B$17:$V$400,18,FALSE)),"")</f>
        <v/>
      </c>
      <c r="BE192" s="88" t="str">
        <f>IFERROR(IF(VLOOKUP(AI192,'Acompanhamento (DMP)'!$B$17:$V$400,19,FALSE)="","",VLOOKUP(AI192,'Acompanhamento (DMP)'!$B$17:$V$400,19,FALSE)),"")</f>
        <v/>
      </c>
      <c r="BF192" s="88" t="str">
        <f>IFERROR(IF(VLOOKUP(AI192,'Acompanhamento (DMP)'!$B$17:$V$400,20,FALSE)="","",VLOOKUP(AI192,'Acompanhamento (DMP)'!$B$17:$V$400,20,FALSE)),"")</f>
        <v/>
      </c>
      <c r="BG192" s="88" t="str">
        <f>IFERROR(IF(VLOOKUP(AI192,'Acompanhamento (DMP)'!$B$17:$V$400,21,FALSE)="","",VLOOKUP(AI192,'Acompanhamento (DMP)'!$B$17:$V$400,21,FALSE)),"")</f>
        <v/>
      </c>
      <c r="BH192" s="239" t="str">
        <f t="shared" si="2"/>
        <v/>
      </c>
    </row>
    <row r="193" spans="1:60" ht="15" customHeight="1" x14ac:dyDescent="0.2">
      <c r="A193" s="73"/>
      <c r="B193" s="74"/>
      <c r="C193" s="73"/>
      <c r="D193" s="74"/>
      <c r="E193" s="73"/>
      <c r="F193" s="73"/>
      <c r="G193" s="73"/>
      <c r="H193" s="73"/>
      <c r="I193" s="73"/>
      <c r="J193" s="73"/>
      <c r="K193" s="73"/>
      <c r="L193" s="75"/>
      <c r="M193" s="75"/>
      <c r="N193" s="75"/>
      <c r="O193" s="75"/>
      <c r="P193" s="75"/>
      <c r="Q193" s="73" t="e">
        <f>IF(#REF!="","",IF(VLOOKUP(#REF!,#REF!,9,FALSE)="","",VLOOKUP(#REF!,#REF!,9,FALSE)))</f>
        <v>#REF!</v>
      </c>
      <c r="R193" s="75" t="e">
        <f>IF(#REF!="","",IF(VLOOKUP(#REF!,#REF!,10,FALSE)="","",VLOOKUP(#REF!,#REF!,10,FALSE)))</f>
        <v>#REF!</v>
      </c>
      <c r="AD193" s="250">
        <v>180</v>
      </c>
      <c r="AI193" t="str">
        <f>IF('PCA Licitação, Dispensa e Inex.'!B197="","",'PCA Licitação, Dispensa e Inex.'!B197)</f>
        <v/>
      </c>
      <c r="AJ193" t="str">
        <f>IF('PCA Licitação, Dispensa e Inex.'!C197="","",'PCA Licitação, Dispensa e Inex.'!C197)</f>
        <v/>
      </c>
      <c r="AK193" t="str">
        <f>IF('PCA Licitação, Dispensa e Inex.'!D197="","",'PCA Licitação, Dispensa e Inex.'!D197)</f>
        <v/>
      </c>
      <c r="AL193" t="str">
        <f>IF('PCA Licitação, Dispensa e Inex.'!H197="","",'PCA Licitação, Dispensa e Inex.'!H197)</f>
        <v/>
      </c>
      <c r="AM193" t="str">
        <f>IF('PCA Licitação, Dispensa e Inex.'!K197="","",'PCA Licitação, Dispensa e Inex.'!K197)</f>
        <v/>
      </c>
      <c r="AN193" t="str">
        <f>IF('PCA Licitação, Dispensa e Inex.'!L197="","",'PCA Licitação, Dispensa e Inex.'!L197)</f>
        <v/>
      </c>
      <c r="AO193" t="str">
        <f>IF('PCA Licitação, Dispensa e Inex.'!M197="","",'PCA Licitação, Dispensa e Inex.'!M197)</f>
        <v/>
      </c>
      <c r="AP193" t="str">
        <f>IF('PCA Licitação, Dispensa e Inex.'!N197="","",'PCA Licitação, Dispensa e Inex.'!N197)</f>
        <v/>
      </c>
      <c r="AQ193" s="88" t="str">
        <f>IF('PCA Licitação, Dispensa e Inex.'!O197="","",'PCA Licitação, Dispensa e Inex.'!O197)</f>
        <v/>
      </c>
      <c r="AR193" s="88" t="str">
        <f>IF('PCA Licitação, Dispensa e Inex.'!P197="","",'PCA Licitação, Dispensa e Inex.'!P197)</f>
        <v/>
      </c>
      <c r="AS193" s="88" t="str">
        <f>IF('PCA Licitação, Dispensa e Inex.'!Q197="","",'PCA Licitação, Dispensa e Inex.'!Q197)</f>
        <v/>
      </c>
      <c r="AT193" s="88" t="str">
        <f>IF('PCA Licitação, Dispensa e Inex.'!R197="","",'PCA Licitação, Dispensa e Inex.'!R197)</f>
        <v/>
      </c>
      <c r="AU193" s="88" t="str">
        <f>IF('PCA Licitação, Dispensa e Inex.'!S197="","",'PCA Licitação, Dispensa e Inex.'!S197)</f>
        <v/>
      </c>
      <c r="AV193" s="88" t="str">
        <f>IFERROR(VLOOKUP(AI193,'Acompanhamento (DMP)'!$B$17:$L$400,10,FALSE),"")</f>
        <v/>
      </c>
      <c r="AW193" t="str">
        <f>IFERROR(IF(VLOOKUP(AI193,'Acompanhamento (DMP)'!$B$17:$V$400,11,FALSE)="","",VLOOKUP(AI193,'Acompanhamento (DMP)'!$B$17:$V$400,11,FALSE)),"")</f>
        <v/>
      </c>
      <c r="AX193" s="88" t="str">
        <f>IFERROR(VLOOKUP(AI193,'Acompanhamento (DMP)'!$B$17:$V$400,12,FALSE),"")</f>
        <v/>
      </c>
      <c r="AY193" s="88" t="str">
        <f>IFERROR(IF(VLOOKUP(AI193,'Acompanhamento (DMP)'!$B$17:$V$400,13,FALSE)="","",VLOOKUP(AI193,'Acompanhamento (DMP)'!$B$17:$V$400,13,FALSE)),"")</f>
        <v/>
      </c>
      <c r="AZ193" t="str">
        <f>IFERROR(IF(VLOOKUP(AI193,'Acompanhamento (DMP)'!$B$17:$V$400,14,FALSE)="","",VLOOKUP(AI193,'Acompanhamento (DMP)'!$B$17:$V$400,14,FALSE)),"")</f>
        <v/>
      </c>
      <c r="BA193" t="str">
        <f>IFERROR(IF(VLOOKUP(AI193,'Acompanhamento (DMP)'!$B$17:$V$400,15,FALSE)="","",VLOOKUP(AI193,'Acompanhamento (DMP)'!$B$17:$V$400,15,FALSE)),"")</f>
        <v/>
      </c>
      <c r="BB193" s="88" t="str">
        <f>IFERROR(IF(VLOOKUP(AI193,'Acompanhamento (DMP)'!$B$17:$V$400,16,FALSE)="","",VLOOKUP(AI193,'Acompanhamento (DMP)'!$B$17:$V$400,16,FALSE)),"")</f>
        <v/>
      </c>
      <c r="BC193" s="88" t="str">
        <f>IFERROR(IF(VLOOKUP(AI193,'Acompanhamento (DMP)'!$B$17:$V$400,17,FALSE)="","",VLOOKUP(AI193,'Acompanhamento (DMP)'!$B$17:$V$400,17,FALSE)),"")</f>
        <v/>
      </c>
      <c r="BD193" s="88" t="str">
        <f>IFERROR(IF(VLOOKUP(AI193,'Acompanhamento (DMP)'!$B$17:$V$400,18,FALSE)="","",VLOOKUP(AI193,'Acompanhamento (DMP)'!$B$17:$V$400,18,FALSE)),"")</f>
        <v/>
      </c>
      <c r="BE193" s="88" t="str">
        <f>IFERROR(IF(VLOOKUP(AI193,'Acompanhamento (DMP)'!$B$17:$V$400,19,FALSE)="","",VLOOKUP(AI193,'Acompanhamento (DMP)'!$B$17:$V$400,19,FALSE)),"")</f>
        <v/>
      </c>
      <c r="BF193" s="88" t="str">
        <f>IFERROR(IF(VLOOKUP(AI193,'Acompanhamento (DMP)'!$B$17:$V$400,20,FALSE)="","",VLOOKUP(AI193,'Acompanhamento (DMP)'!$B$17:$V$400,20,FALSE)),"")</f>
        <v/>
      </c>
      <c r="BG193" s="88" t="str">
        <f>IFERROR(IF(VLOOKUP(AI193,'Acompanhamento (DMP)'!$B$17:$V$400,21,FALSE)="","",VLOOKUP(AI193,'Acompanhamento (DMP)'!$B$17:$V$400,21,FALSE)),"")</f>
        <v/>
      </c>
      <c r="BH193" s="239" t="str">
        <f t="shared" si="2"/>
        <v/>
      </c>
    </row>
    <row r="194" spans="1:60" ht="15" customHeight="1" x14ac:dyDescent="0.2">
      <c r="A194" s="73"/>
      <c r="B194" s="74"/>
      <c r="C194" s="73"/>
      <c r="D194" s="74"/>
      <c r="E194" s="73"/>
      <c r="F194" s="73"/>
      <c r="G194" s="73"/>
      <c r="H194" s="73"/>
      <c r="I194" s="73"/>
      <c r="J194" s="73"/>
      <c r="K194" s="73"/>
      <c r="L194" s="75"/>
      <c r="M194" s="75"/>
      <c r="N194" s="75"/>
      <c r="O194" s="75"/>
      <c r="P194" s="75"/>
      <c r="Q194" s="73" t="e">
        <f>IF(#REF!="","",IF(VLOOKUP(#REF!,#REF!,9,FALSE)="","",VLOOKUP(#REF!,#REF!,9,FALSE)))</f>
        <v>#REF!</v>
      </c>
      <c r="R194" s="75" t="e">
        <f>IF(#REF!="","",IF(VLOOKUP(#REF!,#REF!,10,FALSE)="","",VLOOKUP(#REF!,#REF!,10,FALSE)))</f>
        <v>#REF!</v>
      </c>
      <c r="AD194" s="249">
        <v>181</v>
      </c>
      <c r="AI194" t="str">
        <f>IF('PCA Licitação, Dispensa e Inex.'!B198="","",'PCA Licitação, Dispensa e Inex.'!B198)</f>
        <v/>
      </c>
      <c r="AJ194" t="str">
        <f>IF('PCA Licitação, Dispensa e Inex.'!C198="","",'PCA Licitação, Dispensa e Inex.'!C198)</f>
        <v/>
      </c>
      <c r="AK194" t="str">
        <f>IF('PCA Licitação, Dispensa e Inex.'!D198="","",'PCA Licitação, Dispensa e Inex.'!D198)</f>
        <v/>
      </c>
      <c r="AL194" t="str">
        <f>IF('PCA Licitação, Dispensa e Inex.'!H198="","",'PCA Licitação, Dispensa e Inex.'!H198)</f>
        <v/>
      </c>
      <c r="AM194" t="str">
        <f>IF('PCA Licitação, Dispensa e Inex.'!K198="","",'PCA Licitação, Dispensa e Inex.'!K198)</f>
        <v/>
      </c>
      <c r="AN194" t="str">
        <f>IF('PCA Licitação, Dispensa e Inex.'!L198="","",'PCA Licitação, Dispensa e Inex.'!L198)</f>
        <v/>
      </c>
      <c r="AO194" t="str">
        <f>IF('PCA Licitação, Dispensa e Inex.'!M198="","",'PCA Licitação, Dispensa e Inex.'!M198)</f>
        <v/>
      </c>
      <c r="AP194" t="str">
        <f>IF('PCA Licitação, Dispensa e Inex.'!N198="","",'PCA Licitação, Dispensa e Inex.'!N198)</f>
        <v/>
      </c>
      <c r="AQ194" s="88" t="str">
        <f>IF('PCA Licitação, Dispensa e Inex.'!O198="","",'PCA Licitação, Dispensa e Inex.'!O198)</f>
        <v/>
      </c>
      <c r="AR194" s="88" t="str">
        <f>IF('PCA Licitação, Dispensa e Inex.'!P198="","",'PCA Licitação, Dispensa e Inex.'!P198)</f>
        <v/>
      </c>
      <c r="AS194" s="88" t="str">
        <f>IF('PCA Licitação, Dispensa e Inex.'!Q198="","",'PCA Licitação, Dispensa e Inex.'!Q198)</f>
        <v/>
      </c>
      <c r="AT194" s="88" t="str">
        <f>IF('PCA Licitação, Dispensa e Inex.'!R198="","",'PCA Licitação, Dispensa e Inex.'!R198)</f>
        <v/>
      </c>
      <c r="AU194" s="88" t="str">
        <f>IF('PCA Licitação, Dispensa e Inex.'!S198="","",'PCA Licitação, Dispensa e Inex.'!S198)</f>
        <v/>
      </c>
      <c r="AV194" s="88" t="str">
        <f>IFERROR(VLOOKUP(AI194,'Acompanhamento (DMP)'!$B$17:$L$400,10,FALSE),"")</f>
        <v/>
      </c>
      <c r="AW194" t="str">
        <f>IFERROR(IF(VLOOKUP(AI194,'Acompanhamento (DMP)'!$B$17:$V$400,11,FALSE)="","",VLOOKUP(AI194,'Acompanhamento (DMP)'!$B$17:$V$400,11,FALSE)),"")</f>
        <v/>
      </c>
      <c r="AX194" s="88" t="str">
        <f>IFERROR(VLOOKUP(AI194,'Acompanhamento (DMP)'!$B$17:$V$400,12,FALSE),"")</f>
        <v/>
      </c>
      <c r="AY194" s="88" t="str">
        <f>IFERROR(IF(VLOOKUP(AI194,'Acompanhamento (DMP)'!$B$17:$V$400,13,FALSE)="","",VLOOKUP(AI194,'Acompanhamento (DMP)'!$B$17:$V$400,13,FALSE)),"")</f>
        <v/>
      </c>
      <c r="AZ194" t="str">
        <f>IFERROR(IF(VLOOKUP(AI194,'Acompanhamento (DMP)'!$B$17:$V$400,14,FALSE)="","",VLOOKUP(AI194,'Acompanhamento (DMP)'!$B$17:$V$400,14,FALSE)),"")</f>
        <v/>
      </c>
      <c r="BA194" t="str">
        <f>IFERROR(IF(VLOOKUP(AI194,'Acompanhamento (DMP)'!$B$17:$V$400,15,FALSE)="","",VLOOKUP(AI194,'Acompanhamento (DMP)'!$B$17:$V$400,15,FALSE)),"")</f>
        <v/>
      </c>
      <c r="BB194" s="88" t="str">
        <f>IFERROR(IF(VLOOKUP(AI194,'Acompanhamento (DMP)'!$B$17:$V$400,16,FALSE)="","",VLOOKUP(AI194,'Acompanhamento (DMP)'!$B$17:$V$400,16,FALSE)),"")</f>
        <v/>
      </c>
      <c r="BC194" s="88" t="str">
        <f>IFERROR(IF(VLOOKUP(AI194,'Acompanhamento (DMP)'!$B$17:$V$400,17,FALSE)="","",VLOOKUP(AI194,'Acompanhamento (DMP)'!$B$17:$V$400,17,FALSE)),"")</f>
        <v/>
      </c>
      <c r="BD194" s="88" t="str">
        <f>IFERROR(IF(VLOOKUP(AI194,'Acompanhamento (DMP)'!$B$17:$V$400,18,FALSE)="","",VLOOKUP(AI194,'Acompanhamento (DMP)'!$B$17:$V$400,18,FALSE)),"")</f>
        <v/>
      </c>
      <c r="BE194" s="88" t="str">
        <f>IFERROR(IF(VLOOKUP(AI194,'Acompanhamento (DMP)'!$B$17:$V$400,19,FALSE)="","",VLOOKUP(AI194,'Acompanhamento (DMP)'!$B$17:$V$400,19,FALSE)),"")</f>
        <v/>
      </c>
      <c r="BF194" s="88" t="str">
        <f>IFERROR(IF(VLOOKUP(AI194,'Acompanhamento (DMP)'!$B$17:$V$400,20,FALSE)="","",VLOOKUP(AI194,'Acompanhamento (DMP)'!$B$17:$V$400,20,FALSE)),"")</f>
        <v/>
      </c>
      <c r="BG194" s="88" t="str">
        <f>IFERROR(IF(VLOOKUP(AI194,'Acompanhamento (DMP)'!$B$17:$V$400,21,FALSE)="","",VLOOKUP(AI194,'Acompanhamento (DMP)'!$B$17:$V$400,21,FALSE)),"")</f>
        <v/>
      </c>
      <c r="BH194" s="239" t="str">
        <f t="shared" si="2"/>
        <v/>
      </c>
    </row>
    <row r="195" spans="1:60" ht="15" customHeight="1" x14ac:dyDescent="0.2">
      <c r="A195" s="73" t="s">
        <v>2009</v>
      </c>
      <c r="B195" s="74"/>
      <c r="C195" s="73"/>
      <c r="D195" s="74"/>
      <c r="E195" s="73"/>
      <c r="F195" s="73"/>
      <c r="G195" s="73"/>
      <c r="H195" s="73"/>
      <c r="I195" s="73"/>
      <c r="J195" s="73"/>
      <c r="K195" s="73"/>
      <c r="L195" s="75"/>
      <c r="M195" s="75"/>
      <c r="N195" s="75"/>
      <c r="O195" s="75"/>
      <c r="P195" s="75"/>
      <c r="Q195" s="73" t="e">
        <f>IF(#REF!="","",IF(VLOOKUP(#REF!,#REF!,9,FALSE)="","",VLOOKUP(#REF!,#REF!,9,FALSE)))</f>
        <v>#REF!</v>
      </c>
      <c r="R195" s="75" t="e">
        <f>IF(#REF!="","",IF(VLOOKUP(#REF!,#REF!,10,FALSE)="","",VLOOKUP(#REF!,#REF!,10,FALSE)))</f>
        <v>#REF!</v>
      </c>
      <c r="AD195" s="250">
        <v>182</v>
      </c>
      <c r="AI195" t="str">
        <f>IF('PCA Licitação, Dispensa e Inex.'!B199="","",'PCA Licitação, Dispensa e Inex.'!B199)</f>
        <v/>
      </c>
      <c r="AJ195" t="str">
        <f>IF('PCA Licitação, Dispensa e Inex.'!C199="","",'PCA Licitação, Dispensa e Inex.'!C199)</f>
        <v/>
      </c>
      <c r="AK195" t="str">
        <f>IF('PCA Licitação, Dispensa e Inex.'!D199="","",'PCA Licitação, Dispensa e Inex.'!D199)</f>
        <v/>
      </c>
      <c r="AL195" t="str">
        <f>IF('PCA Licitação, Dispensa e Inex.'!H199="","",'PCA Licitação, Dispensa e Inex.'!H199)</f>
        <v/>
      </c>
      <c r="AM195" t="str">
        <f>IF('PCA Licitação, Dispensa e Inex.'!K199="","",'PCA Licitação, Dispensa e Inex.'!K199)</f>
        <v/>
      </c>
      <c r="AN195" t="str">
        <f>IF('PCA Licitação, Dispensa e Inex.'!L199="","",'PCA Licitação, Dispensa e Inex.'!L199)</f>
        <v/>
      </c>
      <c r="AO195" t="str">
        <f>IF('PCA Licitação, Dispensa e Inex.'!M199="","",'PCA Licitação, Dispensa e Inex.'!M199)</f>
        <v/>
      </c>
      <c r="AP195" t="str">
        <f>IF('PCA Licitação, Dispensa e Inex.'!N199="","",'PCA Licitação, Dispensa e Inex.'!N199)</f>
        <v/>
      </c>
      <c r="AQ195" s="88" t="str">
        <f>IF('PCA Licitação, Dispensa e Inex.'!O199="","",'PCA Licitação, Dispensa e Inex.'!O199)</f>
        <v/>
      </c>
      <c r="AR195" s="88" t="str">
        <f>IF('PCA Licitação, Dispensa e Inex.'!P199="","",'PCA Licitação, Dispensa e Inex.'!P199)</f>
        <v/>
      </c>
      <c r="AS195" s="88" t="str">
        <f>IF('PCA Licitação, Dispensa e Inex.'!Q199="","",'PCA Licitação, Dispensa e Inex.'!Q199)</f>
        <v/>
      </c>
      <c r="AT195" s="88" t="str">
        <f>IF('PCA Licitação, Dispensa e Inex.'!R199="","",'PCA Licitação, Dispensa e Inex.'!R199)</f>
        <v/>
      </c>
      <c r="AU195" s="88" t="str">
        <f>IF('PCA Licitação, Dispensa e Inex.'!S199="","",'PCA Licitação, Dispensa e Inex.'!S199)</f>
        <v/>
      </c>
      <c r="AV195" s="88" t="str">
        <f>IFERROR(VLOOKUP(AI195,'Acompanhamento (DMP)'!$B$17:$L$400,10,FALSE),"")</f>
        <v/>
      </c>
      <c r="AW195" t="str">
        <f>IFERROR(IF(VLOOKUP(AI195,'Acompanhamento (DMP)'!$B$17:$V$400,11,FALSE)="","",VLOOKUP(AI195,'Acompanhamento (DMP)'!$B$17:$V$400,11,FALSE)),"")</f>
        <v/>
      </c>
      <c r="AX195" s="88" t="str">
        <f>IFERROR(VLOOKUP(AI195,'Acompanhamento (DMP)'!$B$17:$V$400,12,FALSE),"")</f>
        <v/>
      </c>
      <c r="AY195" s="88" t="str">
        <f>IFERROR(IF(VLOOKUP(AI195,'Acompanhamento (DMP)'!$B$17:$V$400,13,FALSE)="","",VLOOKUP(AI195,'Acompanhamento (DMP)'!$B$17:$V$400,13,FALSE)),"")</f>
        <v/>
      </c>
      <c r="AZ195" t="str">
        <f>IFERROR(IF(VLOOKUP(AI195,'Acompanhamento (DMP)'!$B$17:$V$400,14,FALSE)="","",VLOOKUP(AI195,'Acompanhamento (DMP)'!$B$17:$V$400,14,FALSE)),"")</f>
        <v/>
      </c>
      <c r="BA195" t="str">
        <f>IFERROR(IF(VLOOKUP(AI195,'Acompanhamento (DMP)'!$B$17:$V$400,15,FALSE)="","",VLOOKUP(AI195,'Acompanhamento (DMP)'!$B$17:$V$400,15,FALSE)),"")</f>
        <v/>
      </c>
      <c r="BB195" s="88" t="str">
        <f>IFERROR(IF(VLOOKUP(AI195,'Acompanhamento (DMP)'!$B$17:$V$400,16,FALSE)="","",VLOOKUP(AI195,'Acompanhamento (DMP)'!$B$17:$V$400,16,FALSE)),"")</f>
        <v/>
      </c>
      <c r="BC195" s="88" t="str">
        <f>IFERROR(IF(VLOOKUP(AI195,'Acompanhamento (DMP)'!$B$17:$V$400,17,FALSE)="","",VLOOKUP(AI195,'Acompanhamento (DMP)'!$B$17:$V$400,17,FALSE)),"")</f>
        <v/>
      </c>
      <c r="BD195" s="88" t="str">
        <f>IFERROR(IF(VLOOKUP(AI195,'Acompanhamento (DMP)'!$B$17:$V$400,18,FALSE)="","",VLOOKUP(AI195,'Acompanhamento (DMP)'!$B$17:$V$400,18,FALSE)),"")</f>
        <v/>
      </c>
      <c r="BE195" s="88" t="str">
        <f>IFERROR(IF(VLOOKUP(AI195,'Acompanhamento (DMP)'!$B$17:$V$400,19,FALSE)="","",VLOOKUP(AI195,'Acompanhamento (DMP)'!$B$17:$V$400,19,FALSE)),"")</f>
        <v/>
      </c>
      <c r="BF195" s="88" t="str">
        <f>IFERROR(IF(VLOOKUP(AI195,'Acompanhamento (DMP)'!$B$17:$V$400,20,FALSE)="","",VLOOKUP(AI195,'Acompanhamento (DMP)'!$B$17:$V$400,20,FALSE)),"")</f>
        <v/>
      </c>
      <c r="BG195" s="88" t="str">
        <f>IFERROR(IF(VLOOKUP(AI195,'Acompanhamento (DMP)'!$B$17:$V$400,21,FALSE)="","",VLOOKUP(AI195,'Acompanhamento (DMP)'!$B$17:$V$400,21,FALSE)),"")</f>
        <v/>
      </c>
      <c r="BH195" s="239" t="str">
        <f t="shared" ref="BH195:BH258" si="3">IF(BF195="","",BF195-BE195)</f>
        <v/>
      </c>
    </row>
    <row r="196" spans="1:60" ht="15" customHeight="1" x14ac:dyDescent="0.2">
      <c r="A196" s="73" t="s">
        <v>2010</v>
      </c>
      <c r="B196" s="74" t="s">
        <v>2011</v>
      </c>
      <c r="C196" s="73"/>
      <c r="D196" s="74"/>
      <c r="E196" s="73"/>
      <c r="F196" s="73"/>
      <c r="G196" s="73"/>
      <c r="H196" s="73"/>
      <c r="I196" s="73"/>
      <c r="J196" s="73"/>
      <c r="K196" s="73"/>
      <c r="L196" s="75"/>
      <c r="M196" s="75"/>
      <c r="N196" s="75"/>
      <c r="O196" s="75"/>
      <c r="P196" s="75"/>
      <c r="Q196" s="73" t="e">
        <f>IF(#REF!="","",IF(VLOOKUP(#REF!,#REF!,9,FALSE)="","",VLOOKUP(#REF!,#REF!,9,FALSE)))</f>
        <v>#REF!</v>
      </c>
      <c r="R196" s="75" t="e">
        <f>IF(#REF!="","",IF(VLOOKUP(#REF!,#REF!,10,FALSE)="","",VLOOKUP(#REF!,#REF!,10,FALSE)))</f>
        <v>#REF!</v>
      </c>
      <c r="AD196" s="252">
        <v>183</v>
      </c>
      <c r="AI196" t="str">
        <f>IF('PCA Licitação, Dispensa e Inex.'!B200="","",'PCA Licitação, Dispensa e Inex.'!B200)</f>
        <v/>
      </c>
      <c r="AJ196" t="str">
        <f>IF('PCA Licitação, Dispensa e Inex.'!C200="","",'PCA Licitação, Dispensa e Inex.'!C200)</f>
        <v/>
      </c>
      <c r="AK196" t="str">
        <f>IF('PCA Licitação, Dispensa e Inex.'!D200="","",'PCA Licitação, Dispensa e Inex.'!D200)</f>
        <v/>
      </c>
      <c r="AL196" t="str">
        <f>IF('PCA Licitação, Dispensa e Inex.'!H200="","",'PCA Licitação, Dispensa e Inex.'!H200)</f>
        <v/>
      </c>
      <c r="AM196" t="str">
        <f>IF('PCA Licitação, Dispensa e Inex.'!K200="","",'PCA Licitação, Dispensa e Inex.'!K200)</f>
        <v/>
      </c>
      <c r="AN196" t="str">
        <f>IF('PCA Licitação, Dispensa e Inex.'!L200="","",'PCA Licitação, Dispensa e Inex.'!L200)</f>
        <v/>
      </c>
      <c r="AO196" t="str">
        <f>IF('PCA Licitação, Dispensa e Inex.'!M200="","",'PCA Licitação, Dispensa e Inex.'!M200)</f>
        <v/>
      </c>
      <c r="AP196" t="str">
        <f>IF('PCA Licitação, Dispensa e Inex.'!N200="","",'PCA Licitação, Dispensa e Inex.'!N200)</f>
        <v/>
      </c>
      <c r="AQ196" s="88" t="str">
        <f>IF('PCA Licitação, Dispensa e Inex.'!O200="","",'PCA Licitação, Dispensa e Inex.'!O200)</f>
        <v/>
      </c>
      <c r="AR196" s="88" t="str">
        <f>IF('PCA Licitação, Dispensa e Inex.'!P200="","",'PCA Licitação, Dispensa e Inex.'!P200)</f>
        <v/>
      </c>
      <c r="AS196" s="88" t="str">
        <f>IF('PCA Licitação, Dispensa e Inex.'!Q200="","",'PCA Licitação, Dispensa e Inex.'!Q200)</f>
        <v/>
      </c>
      <c r="AT196" s="88" t="str">
        <f>IF('PCA Licitação, Dispensa e Inex.'!R200="","",'PCA Licitação, Dispensa e Inex.'!R200)</f>
        <v/>
      </c>
      <c r="AU196" s="88" t="str">
        <f>IF('PCA Licitação, Dispensa e Inex.'!S200="","",'PCA Licitação, Dispensa e Inex.'!S200)</f>
        <v/>
      </c>
      <c r="AV196" s="88" t="str">
        <f>IFERROR(VLOOKUP(AI196,'Acompanhamento (DMP)'!$B$17:$L$400,10,FALSE),"")</f>
        <v/>
      </c>
      <c r="AW196" t="str">
        <f>IFERROR(IF(VLOOKUP(AI196,'Acompanhamento (DMP)'!$B$17:$V$400,11,FALSE)="","",VLOOKUP(AI196,'Acompanhamento (DMP)'!$B$17:$V$400,11,FALSE)),"")</f>
        <v/>
      </c>
      <c r="AX196" s="88" t="str">
        <f>IFERROR(VLOOKUP(AI196,'Acompanhamento (DMP)'!$B$17:$V$400,12,FALSE),"")</f>
        <v/>
      </c>
      <c r="AY196" s="88" t="str">
        <f>IFERROR(IF(VLOOKUP(AI196,'Acompanhamento (DMP)'!$B$17:$V$400,13,FALSE)="","",VLOOKUP(AI196,'Acompanhamento (DMP)'!$B$17:$V$400,13,FALSE)),"")</f>
        <v/>
      </c>
      <c r="AZ196" t="str">
        <f>IFERROR(IF(VLOOKUP(AI196,'Acompanhamento (DMP)'!$B$17:$V$400,14,FALSE)="","",VLOOKUP(AI196,'Acompanhamento (DMP)'!$B$17:$V$400,14,FALSE)),"")</f>
        <v/>
      </c>
      <c r="BA196" t="str">
        <f>IFERROR(IF(VLOOKUP(AI196,'Acompanhamento (DMP)'!$B$17:$V$400,15,FALSE)="","",VLOOKUP(AI196,'Acompanhamento (DMP)'!$B$17:$V$400,15,FALSE)),"")</f>
        <v/>
      </c>
      <c r="BB196" s="88" t="str">
        <f>IFERROR(IF(VLOOKUP(AI196,'Acompanhamento (DMP)'!$B$17:$V$400,16,FALSE)="","",VLOOKUP(AI196,'Acompanhamento (DMP)'!$B$17:$V$400,16,FALSE)),"")</f>
        <v/>
      </c>
      <c r="BC196" s="88" t="str">
        <f>IFERROR(IF(VLOOKUP(AI196,'Acompanhamento (DMP)'!$B$17:$V$400,17,FALSE)="","",VLOOKUP(AI196,'Acompanhamento (DMP)'!$B$17:$V$400,17,FALSE)),"")</f>
        <v/>
      </c>
      <c r="BD196" s="88" t="str">
        <f>IFERROR(IF(VLOOKUP(AI196,'Acompanhamento (DMP)'!$B$17:$V$400,18,FALSE)="","",VLOOKUP(AI196,'Acompanhamento (DMP)'!$B$17:$V$400,18,FALSE)),"")</f>
        <v/>
      </c>
      <c r="BE196" s="88" t="str">
        <f>IFERROR(IF(VLOOKUP(AI196,'Acompanhamento (DMP)'!$B$17:$V$400,19,FALSE)="","",VLOOKUP(AI196,'Acompanhamento (DMP)'!$B$17:$V$400,19,FALSE)),"")</f>
        <v/>
      </c>
      <c r="BF196" s="88" t="str">
        <f>IFERROR(IF(VLOOKUP(AI196,'Acompanhamento (DMP)'!$B$17:$V$400,20,FALSE)="","",VLOOKUP(AI196,'Acompanhamento (DMP)'!$B$17:$V$400,20,FALSE)),"")</f>
        <v/>
      </c>
      <c r="BG196" s="88" t="str">
        <f>IFERROR(IF(VLOOKUP(AI196,'Acompanhamento (DMP)'!$B$17:$V$400,21,FALSE)="","",VLOOKUP(AI196,'Acompanhamento (DMP)'!$B$17:$V$400,21,FALSE)),"")</f>
        <v/>
      </c>
      <c r="BH196" s="239" t="str">
        <f t="shared" si="3"/>
        <v/>
      </c>
    </row>
    <row r="197" spans="1:60" ht="15" customHeight="1" x14ac:dyDescent="0.2">
      <c r="A197" s="73" t="e" cm="1">
        <f t="array" ref="A197">_xlfn._xlws.FILTER(Plano[],Plano[ID]=#REF!,FALSE)</f>
        <v>#REF!</v>
      </c>
      <c r="B197" s="74"/>
      <c r="C197" s="73"/>
      <c r="D197" s="74"/>
      <c r="E197" s="73"/>
      <c r="F197" s="73"/>
      <c r="G197" s="73"/>
      <c r="H197" s="73"/>
      <c r="I197" s="73"/>
      <c r="J197" s="73"/>
      <c r="K197" s="73"/>
      <c r="L197" s="75"/>
      <c r="M197" s="75"/>
      <c r="N197" s="75"/>
      <c r="O197" s="75"/>
      <c r="P197" s="75"/>
      <c r="Q197" s="73"/>
      <c r="R197" s="75"/>
      <c r="AD197" s="251">
        <v>184</v>
      </c>
      <c r="AI197" t="str">
        <f>IF('PCA Licitação, Dispensa e Inex.'!B201="","",'PCA Licitação, Dispensa e Inex.'!B201)</f>
        <v/>
      </c>
      <c r="AJ197" t="str">
        <f>IF('PCA Licitação, Dispensa e Inex.'!C201="","",'PCA Licitação, Dispensa e Inex.'!C201)</f>
        <v/>
      </c>
      <c r="AK197" t="str">
        <f>IF('PCA Licitação, Dispensa e Inex.'!D201="","",'PCA Licitação, Dispensa e Inex.'!D201)</f>
        <v/>
      </c>
      <c r="AL197" t="str">
        <f>IF('PCA Licitação, Dispensa e Inex.'!H201="","",'PCA Licitação, Dispensa e Inex.'!H201)</f>
        <v/>
      </c>
      <c r="AM197" t="str">
        <f>IF('PCA Licitação, Dispensa e Inex.'!K201="","",'PCA Licitação, Dispensa e Inex.'!K201)</f>
        <v/>
      </c>
      <c r="AN197" t="str">
        <f>IF('PCA Licitação, Dispensa e Inex.'!L201="","",'PCA Licitação, Dispensa e Inex.'!L201)</f>
        <v/>
      </c>
      <c r="AO197" t="str">
        <f>IF('PCA Licitação, Dispensa e Inex.'!M201="","",'PCA Licitação, Dispensa e Inex.'!M201)</f>
        <v/>
      </c>
      <c r="AP197" t="str">
        <f>IF('PCA Licitação, Dispensa e Inex.'!N201="","",'PCA Licitação, Dispensa e Inex.'!N201)</f>
        <v/>
      </c>
      <c r="AQ197" s="88" t="str">
        <f>IF('PCA Licitação, Dispensa e Inex.'!O201="","",'PCA Licitação, Dispensa e Inex.'!O201)</f>
        <v/>
      </c>
      <c r="AR197" s="88" t="str">
        <f>IF('PCA Licitação, Dispensa e Inex.'!P201="","",'PCA Licitação, Dispensa e Inex.'!P201)</f>
        <v/>
      </c>
      <c r="AS197" s="88" t="str">
        <f>IF('PCA Licitação, Dispensa e Inex.'!Q201="","",'PCA Licitação, Dispensa e Inex.'!Q201)</f>
        <v/>
      </c>
      <c r="AT197" s="88" t="str">
        <f>IF('PCA Licitação, Dispensa e Inex.'!R201="","",'PCA Licitação, Dispensa e Inex.'!R201)</f>
        <v/>
      </c>
      <c r="AU197" s="88" t="str">
        <f>IF('PCA Licitação, Dispensa e Inex.'!S201="","",'PCA Licitação, Dispensa e Inex.'!S201)</f>
        <v/>
      </c>
      <c r="AV197" s="88" t="str">
        <f>IFERROR(VLOOKUP(AI197,'Acompanhamento (DMP)'!$B$17:$L$400,10,FALSE),"")</f>
        <v/>
      </c>
      <c r="AW197" t="str">
        <f>IFERROR(IF(VLOOKUP(AI197,'Acompanhamento (DMP)'!$B$17:$V$400,11,FALSE)="","",VLOOKUP(AI197,'Acompanhamento (DMP)'!$B$17:$V$400,11,FALSE)),"")</f>
        <v/>
      </c>
      <c r="AX197" s="88" t="str">
        <f>IFERROR(VLOOKUP(AI197,'Acompanhamento (DMP)'!$B$17:$V$400,12,FALSE),"")</f>
        <v/>
      </c>
      <c r="AY197" s="88" t="str">
        <f>IFERROR(IF(VLOOKUP(AI197,'Acompanhamento (DMP)'!$B$17:$V$400,13,FALSE)="","",VLOOKUP(AI197,'Acompanhamento (DMP)'!$B$17:$V$400,13,FALSE)),"")</f>
        <v/>
      </c>
      <c r="AZ197" t="str">
        <f>IFERROR(IF(VLOOKUP(AI197,'Acompanhamento (DMP)'!$B$17:$V$400,14,FALSE)="","",VLOOKUP(AI197,'Acompanhamento (DMP)'!$B$17:$V$400,14,FALSE)),"")</f>
        <v/>
      </c>
      <c r="BA197" t="str">
        <f>IFERROR(IF(VLOOKUP(AI197,'Acompanhamento (DMP)'!$B$17:$V$400,15,FALSE)="","",VLOOKUP(AI197,'Acompanhamento (DMP)'!$B$17:$V$400,15,FALSE)),"")</f>
        <v/>
      </c>
      <c r="BB197" s="88" t="str">
        <f>IFERROR(IF(VLOOKUP(AI197,'Acompanhamento (DMP)'!$B$17:$V$400,16,FALSE)="","",VLOOKUP(AI197,'Acompanhamento (DMP)'!$B$17:$V$400,16,FALSE)),"")</f>
        <v/>
      </c>
      <c r="BC197" s="88" t="str">
        <f>IFERROR(IF(VLOOKUP(AI197,'Acompanhamento (DMP)'!$B$17:$V$400,17,FALSE)="","",VLOOKUP(AI197,'Acompanhamento (DMP)'!$B$17:$V$400,17,FALSE)),"")</f>
        <v/>
      </c>
      <c r="BD197" s="88" t="str">
        <f>IFERROR(IF(VLOOKUP(AI197,'Acompanhamento (DMP)'!$B$17:$V$400,18,FALSE)="","",VLOOKUP(AI197,'Acompanhamento (DMP)'!$B$17:$V$400,18,FALSE)),"")</f>
        <v/>
      </c>
      <c r="BE197" s="88" t="str">
        <f>IFERROR(IF(VLOOKUP(AI197,'Acompanhamento (DMP)'!$B$17:$V$400,19,FALSE)="","",VLOOKUP(AI197,'Acompanhamento (DMP)'!$B$17:$V$400,19,FALSE)),"")</f>
        <v/>
      </c>
      <c r="BF197" s="88" t="str">
        <f>IFERROR(IF(VLOOKUP(AI197,'Acompanhamento (DMP)'!$B$17:$V$400,20,FALSE)="","",VLOOKUP(AI197,'Acompanhamento (DMP)'!$B$17:$V$400,20,FALSE)),"")</f>
        <v/>
      </c>
      <c r="BG197" s="88" t="str">
        <f>IFERROR(IF(VLOOKUP(AI197,'Acompanhamento (DMP)'!$B$17:$V$400,21,FALSE)="","",VLOOKUP(AI197,'Acompanhamento (DMP)'!$B$17:$V$400,21,FALSE)),"")</f>
        <v/>
      </c>
      <c r="BH197" s="239" t="str">
        <f t="shared" si="3"/>
        <v/>
      </c>
    </row>
    <row r="198" spans="1:60" ht="15" customHeight="1" x14ac:dyDescent="0.2">
      <c r="A198" s="73"/>
      <c r="B198" s="74"/>
      <c r="C198" s="73"/>
      <c r="D198" s="74"/>
      <c r="E198" s="73"/>
      <c r="F198" s="73"/>
      <c r="G198" s="73"/>
      <c r="H198" s="73"/>
      <c r="I198" s="73"/>
      <c r="J198" s="73"/>
      <c r="K198" s="73"/>
      <c r="L198" s="75"/>
      <c r="M198" s="75"/>
      <c r="N198" s="75"/>
      <c r="O198" s="75"/>
      <c r="P198" s="75"/>
      <c r="Q198" s="73"/>
      <c r="R198" s="75"/>
      <c r="AD198" s="252">
        <v>185</v>
      </c>
      <c r="AI198" t="str">
        <f>IF('PCA Licitação, Dispensa e Inex.'!B202="","",'PCA Licitação, Dispensa e Inex.'!B202)</f>
        <v/>
      </c>
      <c r="AJ198" t="str">
        <f>IF('PCA Licitação, Dispensa e Inex.'!C202="","",'PCA Licitação, Dispensa e Inex.'!C202)</f>
        <v/>
      </c>
      <c r="AK198" t="str">
        <f>IF('PCA Licitação, Dispensa e Inex.'!D202="","",'PCA Licitação, Dispensa e Inex.'!D202)</f>
        <v/>
      </c>
      <c r="AL198" t="str">
        <f>IF('PCA Licitação, Dispensa e Inex.'!H202="","",'PCA Licitação, Dispensa e Inex.'!H202)</f>
        <v/>
      </c>
      <c r="AM198" t="str">
        <f>IF('PCA Licitação, Dispensa e Inex.'!K202="","",'PCA Licitação, Dispensa e Inex.'!K202)</f>
        <v/>
      </c>
      <c r="AN198" t="str">
        <f>IF('PCA Licitação, Dispensa e Inex.'!L202="","",'PCA Licitação, Dispensa e Inex.'!L202)</f>
        <v/>
      </c>
      <c r="AO198" t="str">
        <f>IF('PCA Licitação, Dispensa e Inex.'!M202="","",'PCA Licitação, Dispensa e Inex.'!M202)</f>
        <v/>
      </c>
      <c r="AP198" t="str">
        <f>IF('PCA Licitação, Dispensa e Inex.'!N202="","",'PCA Licitação, Dispensa e Inex.'!N202)</f>
        <v/>
      </c>
      <c r="AQ198" s="88" t="str">
        <f>IF('PCA Licitação, Dispensa e Inex.'!O202="","",'PCA Licitação, Dispensa e Inex.'!O202)</f>
        <v/>
      </c>
      <c r="AR198" s="88" t="str">
        <f>IF('PCA Licitação, Dispensa e Inex.'!P202="","",'PCA Licitação, Dispensa e Inex.'!P202)</f>
        <v/>
      </c>
      <c r="AS198" s="88" t="str">
        <f>IF('PCA Licitação, Dispensa e Inex.'!Q202="","",'PCA Licitação, Dispensa e Inex.'!Q202)</f>
        <v/>
      </c>
      <c r="AT198" s="88" t="str">
        <f>IF('PCA Licitação, Dispensa e Inex.'!R202="","",'PCA Licitação, Dispensa e Inex.'!R202)</f>
        <v/>
      </c>
      <c r="AU198" s="88" t="str">
        <f>IF('PCA Licitação, Dispensa e Inex.'!S202="","",'PCA Licitação, Dispensa e Inex.'!S202)</f>
        <v/>
      </c>
      <c r="AV198" s="88" t="str">
        <f>IFERROR(VLOOKUP(AI198,'Acompanhamento (DMP)'!$B$17:$L$400,10,FALSE),"")</f>
        <v/>
      </c>
      <c r="AW198" t="str">
        <f>IFERROR(IF(VLOOKUP(AI198,'Acompanhamento (DMP)'!$B$17:$V$400,11,FALSE)="","",VLOOKUP(AI198,'Acompanhamento (DMP)'!$B$17:$V$400,11,FALSE)),"")</f>
        <v/>
      </c>
      <c r="AX198" s="88" t="str">
        <f>IFERROR(VLOOKUP(AI198,'Acompanhamento (DMP)'!$B$17:$V$400,12,FALSE),"")</f>
        <v/>
      </c>
      <c r="AY198" s="88" t="str">
        <f>IFERROR(IF(VLOOKUP(AI198,'Acompanhamento (DMP)'!$B$17:$V$400,13,FALSE)="","",VLOOKUP(AI198,'Acompanhamento (DMP)'!$B$17:$V$400,13,FALSE)),"")</f>
        <v/>
      </c>
      <c r="AZ198" t="str">
        <f>IFERROR(IF(VLOOKUP(AI198,'Acompanhamento (DMP)'!$B$17:$V$400,14,FALSE)="","",VLOOKUP(AI198,'Acompanhamento (DMP)'!$B$17:$V$400,14,FALSE)),"")</f>
        <v/>
      </c>
      <c r="BA198" t="str">
        <f>IFERROR(IF(VLOOKUP(AI198,'Acompanhamento (DMP)'!$B$17:$V$400,15,FALSE)="","",VLOOKUP(AI198,'Acompanhamento (DMP)'!$B$17:$V$400,15,FALSE)),"")</f>
        <v/>
      </c>
      <c r="BB198" s="88" t="str">
        <f>IFERROR(IF(VLOOKUP(AI198,'Acompanhamento (DMP)'!$B$17:$V$400,16,FALSE)="","",VLOOKUP(AI198,'Acompanhamento (DMP)'!$B$17:$V$400,16,FALSE)),"")</f>
        <v/>
      </c>
      <c r="BC198" s="88" t="str">
        <f>IFERROR(IF(VLOOKUP(AI198,'Acompanhamento (DMP)'!$B$17:$V$400,17,FALSE)="","",VLOOKUP(AI198,'Acompanhamento (DMP)'!$B$17:$V$400,17,FALSE)),"")</f>
        <v/>
      </c>
      <c r="BD198" s="88" t="str">
        <f>IFERROR(IF(VLOOKUP(AI198,'Acompanhamento (DMP)'!$B$17:$V$400,18,FALSE)="","",VLOOKUP(AI198,'Acompanhamento (DMP)'!$B$17:$V$400,18,FALSE)),"")</f>
        <v/>
      </c>
      <c r="BE198" s="88" t="str">
        <f>IFERROR(IF(VLOOKUP(AI198,'Acompanhamento (DMP)'!$B$17:$V$400,19,FALSE)="","",VLOOKUP(AI198,'Acompanhamento (DMP)'!$B$17:$V$400,19,FALSE)),"")</f>
        <v/>
      </c>
      <c r="BF198" s="88" t="str">
        <f>IFERROR(IF(VLOOKUP(AI198,'Acompanhamento (DMP)'!$B$17:$V$400,20,FALSE)="","",VLOOKUP(AI198,'Acompanhamento (DMP)'!$B$17:$V$400,20,FALSE)),"")</f>
        <v/>
      </c>
      <c r="BG198" s="88" t="str">
        <f>IFERROR(IF(VLOOKUP(AI198,'Acompanhamento (DMP)'!$B$17:$V$400,21,FALSE)="","",VLOOKUP(AI198,'Acompanhamento (DMP)'!$B$17:$V$400,21,FALSE)),"")</f>
        <v/>
      </c>
      <c r="BH198" s="239" t="str">
        <f t="shared" si="3"/>
        <v/>
      </c>
    </row>
    <row r="199" spans="1:60" ht="15" customHeight="1" x14ac:dyDescent="0.2">
      <c r="A199" s="73"/>
      <c r="B199" s="74"/>
      <c r="C199" s="73"/>
      <c r="D199" s="74"/>
      <c r="E199" s="73"/>
      <c r="F199" s="73"/>
      <c r="G199" s="73"/>
      <c r="H199" s="73"/>
      <c r="I199" s="73"/>
      <c r="J199" s="73"/>
      <c r="K199" s="73"/>
      <c r="L199" s="75"/>
      <c r="M199" s="75"/>
      <c r="N199" s="75"/>
      <c r="O199" s="75"/>
      <c r="P199" s="75"/>
      <c r="Q199" s="73"/>
      <c r="R199" s="75"/>
      <c r="AD199" s="250">
        <v>186</v>
      </c>
      <c r="AI199" t="str">
        <f>IF('PCA Licitação, Dispensa e Inex.'!B203="","",'PCA Licitação, Dispensa e Inex.'!B203)</f>
        <v/>
      </c>
      <c r="AJ199" t="str">
        <f>IF('PCA Licitação, Dispensa e Inex.'!C203="","",'PCA Licitação, Dispensa e Inex.'!C203)</f>
        <v/>
      </c>
      <c r="AK199" t="str">
        <f>IF('PCA Licitação, Dispensa e Inex.'!D203="","",'PCA Licitação, Dispensa e Inex.'!D203)</f>
        <v/>
      </c>
      <c r="AL199" t="str">
        <f>IF('PCA Licitação, Dispensa e Inex.'!H203="","",'PCA Licitação, Dispensa e Inex.'!H203)</f>
        <v/>
      </c>
      <c r="AM199" t="str">
        <f>IF('PCA Licitação, Dispensa e Inex.'!K203="","",'PCA Licitação, Dispensa e Inex.'!K203)</f>
        <v/>
      </c>
      <c r="AN199" t="str">
        <f>IF('PCA Licitação, Dispensa e Inex.'!L203="","",'PCA Licitação, Dispensa e Inex.'!L203)</f>
        <v/>
      </c>
      <c r="AO199" t="str">
        <f>IF('PCA Licitação, Dispensa e Inex.'!M203="","",'PCA Licitação, Dispensa e Inex.'!M203)</f>
        <v/>
      </c>
      <c r="AP199" t="str">
        <f>IF('PCA Licitação, Dispensa e Inex.'!N203="","",'PCA Licitação, Dispensa e Inex.'!N203)</f>
        <v/>
      </c>
      <c r="AQ199" s="88" t="str">
        <f>IF('PCA Licitação, Dispensa e Inex.'!O203="","",'PCA Licitação, Dispensa e Inex.'!O203)</f>
        <v/>
      </c>
      <c r="AR199" s="88" t="str">
        <f>IF('PCA Licitação, Dispensa e Inex.'!P203="","",'PCA Licitação, Dispensa e Inex.'!P203)</f>
        <v/>
      </c>
      <c r="AS199" s="88" t="str">
        <f>IF('PCA Licitação, Dispensa e Inex.'!Q203="","",'PCA Licitação, Dispensa e Inex.'!Q203)</f>
        <v/>
      </c>
      <c r="AT199" s="88" t="str">
        <f>IF('PCA Licitação, Dispensa e Inex.'!R203="","",'PCA Licitação, Dispensa e Inex.'!R203)</f>
        <v/>
      </c>
      <c r="AU199" s="88" t="str">
        <f>IF('PCA Licitação, Dispensa e Inex.'!S203="","",'PCA Licitação, Dispensa e Inex.'!S203)</f>
        <v/>
      </c>
      <c r="AV199" s="88" t="str">
        <f>IFERROR(VLOOKUP(AI199,'Acompanhamento (DMP)'!$B$17:$L$400,10,FALSE),"")</f>
        <v/>
      </c>
      <c r="AW199" t="str">
        <f>IFERROR(IF(VLOOKUP(AI199,'Acompanhamento (DMP)'!$B$17:$V$400,11,FALSE)="","",VLOOKUP(AI199,'Acompanhamento (DMP)'!$B$17:$V$400,11,FALSE)),"")</f>
        <v/>
      </c>
      <c r="AX199" s="88" t="str">
        <f>IFERROR(VLOOKUP(AI199,'Acompanhamento (DMP)'!$B$17:$V$400,12,FALSE),"")</f>
        <v/>
      </c>
      <c r="AY199" s="88" t="str">
        <f>IFERROR(IF(VLOOKUP(AI199,'Acompanhamento (DMP)'!$B$17:$V$400,13,FALSE)="","",VLOOKUP(AI199,'Acompanhamento (DMP)'!$B$17:$V$400,13,FALSE)),"")</f>
        <v/>
      </c>
      <c r="AZ199" t="str">
        <f>IFERROR(IF(VLOOKUP(AI199,'Acompanhamento (DMP)'!$B$17:$V$400,14,FALSE)="","",VLOOKUP(AI199,'Acompanhamento (DMP)'!$B$17:$V$400,14,FALSE)),"")</f>
        <v/>
      </c>
      <c r="BA199" t="str">
        <f>IFERROR(IF(VLOOKUP(AI199,'Acompanhamento (DMP)'!$B$17:$V$400,15,FALSE)="","",VLOOKUP(AI199,'Acompanhamento (DMP)'!$B$17:$V$400,15,FALSE)),"")</f>
        <v/>
      </c>
      <c r="BB199" s="88" t="str">
        <f>IFERROR(IF(VLOOKUP(AI199,'Acompanhamento (DMP)'!$B$17:$V$400,16,FALSE)="","",VLOOKUP(AI199,'Acompanhamento (DMP)'!$B$17:$V$400,16,FALSE)),"")</f>
        <v/>
      </c>
      <c r="BC199" s="88" t="str">
        <f>IFERROR(IF(VLOOKUP(AI199,'Acompanhamento (DMP)'!$B$17:$V$400,17,FALSE)="","",VLOOKUP(AI199,'Acompanhamento (DMP)'!$B$17:$V$400,17,FALSE)),"")</f>
        <v/>
      </c>
      <c r="BD199" s="88" t="str">
        <f>IFERROR(IF(VLOOKUP(AI199,'Acompanhamento (DMP)'!$B$17:$V$400,18,FALSE)="","",VLOOKUP(AI199,'Acompanhamento (DMP)'!$B$17:$V$400,18,FALSE)),"")</f>
        <v/>
      </c>
      <c r="BE199" s="88" t="str">
        <f>IFERROR(IF(VLOOKUP(AI199,'Acompanhamento (DMP)'!$B$17:$V$400,19,FALSE)="","",VLOOKUP(AI199,'Acompanhamento (DMP)'!$B$17:$V$400,19,FALSE)),"")</f>
        <v/>
      </c>
      <c r="BF199" s="88" t="str">
        <f>IFERROR(IF(VLOOKUP(AI199,'Acompanhamento (DMP)'!$B$17:$V$400,20,FALSE)="","",VLOOKUP(AI199,'Acompanhamento (DMP)'!$B$17:$V$400,20,FALSE)),"")</f>
        <v/>
      </c>
      <c r="BG199" s="88" t="str">
        <f>IFERROR(IF(VLOOKUP(AI199,'Acompanhamento (DMP)'!$B$17:$V$400,21,FALSE)="","",VLOOKUP(AI199,'Acompanhamento (DMP)'!$B$17:$V$400,21,FALSE)),"")</f>
        <v/>
      </c>
      <c r="BH199" s="239" t="str">
        <f t="shared" si="3"/>
        <v/>
      </c>
    </row>
    <row r="200" spans="1:60" ht="15" customHeight="1" x14ac:dyDescent="0.2">
      <c r="A200" s="73"/>
      <c r="B200" s="74"/>
      <c r="C200" s="73"/>
      <c r="D200" s="74"/>
      <c r="E200" s="73"/>
      <c r="F200" s="73"/>
      <c r="G200" s="73"/>
      <c r="H200" s="73"/>
      <c r="I200" s="73"/>
      <c r="J200" s="73"/>
      <c r="K200" s="73"/>
      <c r="L200" s="75"/>
      <c r="M200" s="75"/>
      <c r="N200" s="75"/>
      <c r="O200" s="75"/>
      <c r="P200" s="75"/>
      <c r="Q200" s="73"/>
      <c r="R200" s="75"/>
      <c r="AD200" s="249">
        <v>187</v>
      </c>
      <c r="AI200" t="str">
        <f>IF('PCA Licitação, Dispensa e Inex.'!B204="","",'PCA Licitação, Dispensa e Inex.'!B204)</f>
        <v/>
      </c>
      <c r="AJ200" t="str">
        <f>IF('PCA Licitação, Dispensa e Inex.'!C204="","",'PCA Licitação, Dispensa e Inex.'!C204)</f>
        <v/>
      </c>
      <c r="AK200" t="str">
        <f>IF('PCA Licitação, Dispensa e Inex.'!D204="","",'PCA Licitação, Dispensa e Inex.'!D204)</f>
        <v/>
      </c>
      <c r="AL200" t="str">
        <f>IF('PCA Licitação, Dispensa e Inex.'!H204="","",'PCA Licitação, Dispensa e Inex.'!H204)</f>
        <v/>
      </c>
      <c r="AM200" t="str">
        <f>IF('PCA Licitação, Dispensa e Inex.'!K204="","",'PCA Licitação, Dispensa e Inex.'!K204)</f>
        <v/>
      </c>
      <c r="AN200" t="str">
        <f>IF('PCA Licitação, Dispensa e Inex.'!L204="","",'PCA Licitação, Dispensa e Inex.'!L204)</f>
        <v/>
      </c>
      <c r="AO200" t="str">
        <f>IF('PCA Licitação, Dispensa e Inex.'!M204="","",'PCA Licitação, Dispensa e Inex.'!M204)</f>
        <v/>
      </c>
      <c r="AP200" t="str">
        <f>IF('PCA Licitação, Dispensa e Inex.'!N204="","",'PCA Licitação, Dispensa e Inex.'!N204)</f>
        <v/>
      </c>
      <c r="AQ200" s="88" t="str">
        <f>IF('PCA Licitação, Dispensa e Inex.'!O204="","",'PCA Licitação, Dispensa e Inex.'!O204)</f>
        <v/>
      </c>
      <c r="AR200" s="88" t="str">
        <f>IF('PCA Licitação, Dispensa e Inex.'!P204="","",'PCA Licitação, Dispensa e Inex.'!P204)</f>
        <v/>
      </c>
      <c r="AS200" s="88" t="str">
        <f>IF('PCA Licitação, Dispensa e Inex.'!Q204="","",'PCA Licitação, Dispensa e Inex.'!Q204)</f>
        <v/>
      </c>
      <c r="AT200" s="88" t="str">
        <f>IF('PCA Licitação, Dispensa e Inex.'!R204="","",'PCA Licitação, Dispensa e Inex.'!R204)</f>
        <v/>
      </c>
      <c r="AU200" s="88" t="str">
        <f>IF('PCA Licitação, Dispensa e Inex.'!S204="","",'PCA Licitação, Dispensa e Inex.'!S204)</f>
        <v/>
      </c>
      <c r="AV200" s="88" t="str">
        <f>IFERROR(VLOOKUP(AI200,'Acompanhamento (DMP)'!$B$17:$L$400,10,FALSE),"")</f>
        <v/>
      </c>
      <c r="AW200" t="str">
        <f>IFERROR(IF(VLOOKUP(AI200,'Acompanhamento (DMP)'!$B$17:$V$400,11,FALSE)="","",VLOOKUP(AI200,'Acompanhamento (DMP)'!$B$17:$V$400,11,FALSE)),"")</f>
        <v/>
      </c>
      <c r="AX200" s="88" t="str">
        <f>IFERROR(VLOOKUP(AI200,'Acompanhamento (DMP)'!$B$17:$V$400,12,FALSE),"")</f>
        <v/>
      </c>
      <c r="AY200" s="88" t="str">
        <f>IFERROR(IF(VLOOKUP(AI200,'Acompanhamento (DMP)'!$B$17:$V$400,13,FALSE)="","",VLOOKUP(AI200,'Acompanhamento (DMP)'!$B$17:$V$400,13,FALSE)),"")</f>
        <v/>
      </c>
      <c r="AZ200" t="str">
        <f>IFERROR(IF(VLOOKUP(AI200,'Acompanhamento (DMP)'!$B$17:$V$400,14,FALSE)="","",VLOOKUP(AI200,'Acompanhamento (DMP)'!$B$17:$V$400,14,FALSE)),"")</f>
        <v/>
      </c>
      <c r="BA200" t="str">
        <f>IFERROR(IF(VLOOKUP(AI200,'Acompanhamento (DMP)'!$B$17:$V$400,15,FALSE)="","",VLOOKUP(AI200,'Acompanhamento (DMP)'!$B$17:$V$400,15,FALSE)),"")</f>
        <v/>
      </c>
      <c r="BB200" s="88" t="str">
        <f>IFERROR(IF(VLOOKUP(AI200,'Acompanhamento (DMP)'!$B$17:$V$400,16,FALSE)="","",VLOOKUP(AI200,'Acompanhamento (DMP)'!$B$17:$V$400,16,FALSE)),"")</f>
        <v/>
      </c>
      <c r="BC200" s="88" t="str">
        <f>IFERROR(IF(VLOOKUP(AI200,'Acompanhamento (DMP)'!$B$17:$V$400,17,FALSE)="","",VLOOKUP(AI200,'Acompanhamento (DMP)'!$B$17:$V$400,17,FALSE)),"")</f>
        <v/>
      </c>
      <c r="BD200" s="88" t="str">
        <f>IFERROR(IF(VLOOKUP(AI200,'Acompanhamento (DMP)'!$B$17:$V$400,18,FALSE)="","",VLOOKUP(AI200,'Acompanhamento (DMP)'!$B$17:$V$400,18,FALSE)),"")</f>
        <v/>
      </c>
      <c r="BE200" s="88" t="str">
        <f>IFERROR(IF(VLOOKUP(AI200,'Acompanhamento (DMP)'!$B$17:$V$400,19,FALSE)="","",VLOOKUP(AI200,'Acompanhamento (DMP)'!$B$17:$V$400,19,FALSE)),"")</f>
        <v/>
      </c>
      <c r="BF200" s="88" t="str">
        <f>IFERROR(IF(VLOOKUP(AI200,'Acompanhamento (DMP)'!$B$17:$V$400,20,FALSE)="","",VLOOKUP(AI200,'Acompanhamento (DMP)'!$B$17:$V$400,20,FALSE)),"")</f>
        <v/>
      </c>
      <c r="BG200" s="88" t="str">
        <f>IFERROR(IF(VLOOKUP(AI200,'Acompanhamento (DMP)'!$B$17:$V$400,21,FALSE)="","",VLOOKUP(AI200,'Acompanhamento (DMP)'!$B$17:$V$400,21,FALSE)),"")</f>
        <v/>
      </c>
      <c r="BH200" s="239" t="str">
        <f t="shared" si="3"/>
        <v/>
      </c>
    </row>
    <row r="201" spans="1:60" ht="15" customHeight="1" x14ac:dyDescent="0.2">
      <c r="A201" s="73"/>
      <c r="B201" s="74"/>
      <c r="C201" s="73"/>
      <c r="D201" s="74"/>
      <c r="E201" s="73"/>
      <c r="F201" s="73"/>
      <c r="G201" s="73"/>
      <c r="H201" s="73"/>
      <c r="I201" s="73"/>
      <c r="J201" s="73"/>
      <c r="K201" s="73"/>
      <c r="L201" s="75"/>
      <c r="M201" s="75"/>
      <c r="N201" s="75"/>
      <c r="O201" s="75"/>
      <c r="P201" s="75"/>
      <c r="Q201" s="73"/>
      <c r="R201" s="75"/>
      <c r="AD201" s="250">
        <v>188</v>
      </c>
      <c r="AI201" t="str">
        <f>IF('PCA Licitação, Dispensa e Inex.'!B205="","",'PCA Licitação, Dispensa e Inex.'!B205)</f>
        <v/>
      </c>
      <c r="AJ201" t="str">
        <f>IF('PCA Licitação, Dispensa e Inex.'!C205="","",'PCA Licitação, Dispensa e Inex.'!C205)</f>
        <v/>
      </c>
      <c r="AK201" t="str">
        <f>IF('PCA Licitação, Dispensa e Inex.'!D205="","",'PCA Licitação, Dispensa e Inex.'!D205)</f>
        <v/>
      </c>
      <c r="AL201" t="str">
        <f>IF('PCA Licitação, Dispensa e Inex.'!H205="","",'PCA Licitação, Dispensa e Inex.'!H205)</f>
        <v/>
      </c>
      <c r="AM201" t="str">
        <f>IF('PCA Licitação, Dispensa e Inex.'!K205="","",'PCA Licitação, Dispensa e Inex.'!K205)</f>
        <v/>
      </c>
      <c r="AN201" t="str">
        <f>IF('PCA Licitação, Dispensa e Inex.'!L205="","",'PCA Licitação, Dispensa e Inex.'!L205)</f>
        <v/>
      </c>
      <c r="AO201" t="str">
        <f>IF('PCA Licitação, Dispensa e Inex.'!M205="","",'PCA Licitação, Dispensa e Inex.'!M205)</f>
        <v/>
      </c>
      <c r="AP201" t="str">
        <f>IF('PCA Licitação, Dispensa e Inex.'!N205="","",'PCA Licitação, Dispensa e Inex.'!N205)</f>
        <v/>
      </c>
      <c r="AQ201" s="88" t="str">
        <f>IF('PCA Licitação, Dispensa e Inex.'!O205="","",'PCA Licitação, Dispensa e Inex.'!O205)</f>
        <v/>
      </c>
      <c r="AR201" s="88" t="str">
        <f>IF('PCA Licitação, Dispensa e Inex.'!P205="","",'PCA Licitação, Dispensa e Inex.'!P205)</f>
        <v/>
      </c>
      <c r="AS201" s="88" t="str">
        <f>IF('PCA Licitação, Dispensa e Inex.'!Q205="","",'PCA Licitação, Dispensa e Inex.'!Q205)</f>
        <v/>
      </c>
      <c r="AT201" s="88" t="str">
        <f>IF('PCA Licitação, Dispensa e Inex.'!R205="","",'PCA Licitação, Dispensa e Inex.'!R205)</f>
        <v/>
      </c>
      <c r="AU201" s="88" t="str">
        <f>IF('PCA Licitação, Dispensa e Inex.'!S205="","",'PCA Licitação, Dispensa e Inex.'!S205)</f>
        <v/>
      </c>
      <c r="AV201" s="88" t="str">
        <f>IFERROR(VLOOKUP(AI201,'Acompanhamento (DMP)'!$B$17:$L$400,10,FALSE),"")</f>
        <v/>
      </c>
      <c r="AW201" t="str">
        <f>IFERROR(IF(VLOOKUP(AI201,'Acompanhamento (DMP)'!$B$17:$V$400,11,FALSE)="","",VLOOKUP(AI201,'Acompanhamento (DMP)'!$B$17:$V$400,11,FALSE)),"")</f>
        <v/>
      </c>
      <c r="AX201" s="88" t="str">
        <f>IFERROR(VLOOKUP(AI201,'Acompanhamento (DMP)'!$B$17:$V$400,12,FALSE),"")</f>
        <v/>
      </c>
      <c r="AY201" s="88" t="str">
        <f>IFERROR(IF(VLOOKUP(AI201,'Acompanhamento (DMP)'!$B$17:$V$400,13,FALSE)="","",VLOOKUP(AI201,'Acompanhamento (DMP)'!$B$17:$V$400,13,FALSE)),"")</f>
        <v/>
      </c>
      <c r="AZ201" t="str">
        <f>IFERROR(IF(VLOOKUP(AI201,'Acompanhamento (DMP)'!$B$17:$V$400,14,FALSE)="","",VLOOKUP(AI201,'Acompanhamento (DMP)'!$B$17:$V$400,14,FALSE)),"")</f>
        <v/>
      </c>
      <c r="BA201" t="str">
        <f>IFERROR(IF(VLOOKUP(AI201,'Acompanhamento (DMP)'!$B$17:$V$400,15,FALSE)="","",VLOOKUP(AI201,'Acompanhamento (DMP)'!$B$17:$V$400,15,FALSE)),"")</f>
        <v/>
      </c>
      <c r="BB201" s="88" t="str">
        <f>IFERROR(IF(VLOOKUP(AI201,'Acompanhamento (DMP)'!$B$17:$V$400,16,FALSE)="","",VLOOKUP(AI201,'Acompanhamento (DMP)'!$B$17:$V$400,16,FALSE)),"")</f>
        <v/>
      </c>
      <c r="BC201" s="88" t="str">
        <f>IFERROR(IF(VLOOKUP(AI201,'Acompanhamento (DMP)'!$B$17:$V$400,17,FALSE)="","",VLOOKUP(AI201,'Acompanhamento (DMP)'!$B$17:$V$400,17,FALSE)),"")</f>
        <v/>
      </c>
      <c r="BD201" s="88" t="str">
        <f>IFERROR(IF(VLOOKUP(AI201,'Acompanhamento (DMP)'!$B$17:$V$400,18,FALSE)="","",VLOOKUP(AI201,'Acompanhamento (DMP)'!$B$17:$V$400,18,FALSE)),"")</f>
        <v/>
      </c>
      <c r="BE201" s="88" t="str">
        <f>IFERROR(IF(VLOOKUP(AI201,'Acompanhamento (DMP)'!$B$17:$V$400,19,FALSE)="","",VLOOKUP(AI201,'Acompanhamento (DMP)'!$B$17:$V$400,19,FALSE)),"")</f>
        <v/>
      </c>
      <c r="BF201" s="88" t="str">
        <f>IFERROR(IF(VLOOKUP(AI201,'Acompanhamento (DMP)'!$B$17:$V$400,20,FALSE)="","",VLOOKUP(AI201,'Acompanhamento (DMP)'!$B$17:$V$400,20,FALSE)),"")</f>
        <v/>
      </c>
      <c r="BG201" s="88" t="str">
        <f>IFERROR(IF(VLOOKUP(AI201,'Acompanhamento (DMP)'!$B$17:$V$400,21,FALSE)="","",VLOOKUP(AI201,'Acompanhamento (DMP)'!$B$17:$V$400,21,FALSE)),"")</f>
        <v/>
      </c>
      <c r="BH201" s="239" t="str">
        <f t="shared" si="3"/>
        <v/>
      </c>
    </row>
    <row r="202" spans="1:60" ht="15" customHeight="1" x14ac:dyDescent="0.2">
      <c r="A202" s="73"/>
      <c r="B202" s="74"/>
      <c r="C202" s="73"/>
      <c r="D202" s="74"/>
      <c r="E202" s="73"/>
      <c r="F202" s="73"/>
      <c r="G202" s="73"/>
      <c r="H202" s="73"/>
      <c r="I202" s="73"/>
      <c r="J202" s="73"/>
      <c r="K202" s="73"/>
      <c r="L202" s="75"/>
      <c r="M202" s="75"/>
      <c r="N202" s="75"/>
      <c r="O202" s="75"/>
      <c r="P202" s="75"/>
      <c r="Q202" s="73"/>
      <c r="R202" s="75"/>
      <c r="AD202" s="252">
        <v>189</v>
      </c>
      <c r="AI202" t="str">
        <f>IF('PCA Licitação, Dispensa e Inex.'!B206="","",'PCA Licitação, Dispensa e Inex.'!B206)</f>
        <v/>
      </c>
      <c r="AJ202" t="str">
        <f>IF('PCA Licitação, Dispensa e Inex.'!C206="","",'PCA Licitação, Dispensa e Inex.'!C206)</f>
        <v/>
      </c>
      <c r="AK202" t="str">
        <f>IF('PCA Licitação, Dispensa e Inex.'!D206="","",'PCA Licitação, Dispensa e Inex.'!D206)</f>
        <v/>
      </c>
      <c r="AL202" t="str">
        <f>IF('PCA Licitação, Dispensa e Inex.'!H206="","",'PCA Licitação, Dispensa e Inex.'!H206)</f>
        <v/>
      </c>
      <c r="AM202" t="str">
        <f>IF('PCA Licitação, Dispensa e Inex.'!K206="","",'PCA Licitação, Dispensa e Inex.'!K206)</f>
        <v/>
      </c>
      <c r="AN202" t="str">
        <f>IF('PCA Licitação, Dispensa e Inex.'!L206="","",'PCA Licitação, Dispensa e Inex.'!L206)</f>
        <v/>
      </c>
      <c r="AO202" t="str">
        <f>IF('PCA Licitação, Dispensa e Inex.'!M206="","",'PCA Licitação, Dispensa e Inex.'!M206)</f>
        <v/>
      </c>
      <c r="AP202" t="str">
        <f>IF('PCA Licitação, Dispensa e Inex.'!N206="","",'PCA Licitação, Dispensa e Inex.'!N206)</f>
        <v/>
      </c>
      <c r="AQ202" s="88" t="str">
        <f>IF('PCA Licitação, Dispensa e Inex.'!O206="","",'PCA Licitação, Dispensa e Inex.'!O206)</f>
        <v/>
      </c>
      <c r="AR202" s="88" t="str">
        <f>IF('PCA Licitação, Dispensa e Inex.'!P206="","",'PCA Licitação, Dispensa e Inex.'!P206)</f>
        <v/>
      </c>
      <c r="AS202" s="88" t="str">
        <f>IF('PCA Licitação, Dispensa e Inex.'!Q206="","",'PCA Licitação, Dispensa e Inex.'!Q206)</f>
        <v/>
      </c>
      <c r="AT202" s="88" t="str">
        <f>IF('PCA Licitação, Dispensa e Inex.'!R206="","",'PCA Licitação, Dispensa e Inex.'!R206)</f>
        <v/>
      </c>
      <c r="AU202" s="88" t="str">
        <f>IF('PCA Licitação, Dispensa e Inex.'!S206="","",'PCA Licitação, Dispensa e Inex.'!S206)</f>
        <v/>
      </c>
      <c r="AV202" s="88" t="str">
        <f>IFERROR(VLOOKUP(AI202,'Acompanhamento (DMP)'!$B$17:$L$400,10,FALSE),"")</f>
        <v/>
      </c>
      <c r="AW202" t="str">
        <f>IFERROR(IF(VLOOKUP(AI202,'Acompanhamento (DMP)'!$B$17:$V$400,11,FALSE)="","",VLOOKUP(AI202,'Acompanhamento (DMP)'!$B$17:$V$400,11,FALSE)),"")</f>
        <v/>
      </c>
      <c r="AX202" s="88" t="str">
        <f>IFERROR(VLOOKUP(AI202,'Acompanhamento (DMP)'!$B$17:$V$400,12,FALSE),"")</f>
        <v/>
      </c>
      <c r="AY202" s="88" t="str">
        <f>IFERROR(IF(VLOOKUP(AI202,'Acompanhamento (DMP)'!$B$17:$V$400,13,FALSE)="","",VLOOKUP(AI202,'Acompanhamento (DMP)'!$B$17:$V$400,13,FALSE)),"")</f>
        <v/>
      </c>
      <c r="AZ202" t="str">
        <f>IFERROR(IF(VLOOKUP(AI202,'Acompanhamento (DMP)'!$B$17:$V$400,14,FALSE)="","",VLOOKUP(AI202,'Acompanhamento (DMP)'!$B$17:$V$400,14,FALSE)),"")</f>
        <v/>
      </c>
      <c r="BA202" t="str">
        <f>IFERROR(IF(VLOOKUP(AI202,'Acompanhamento (DMP)'!$B$17:$V$400,15,FALSE)="","",VLOOKUP(AI202,'Acompanhamento (DMP)'!$B$17:$V$400,15,FALSE)),"")</f>
        <v/>
      </c>
      <c r="BB202" s="88" t="str">
        <f>IFERROR(IF(VLOOKUP(AI202,'Acompanhamento (DMP)'!$B$17:$V$400,16,FALSE)="","",VLOOKUP(AI202,'Acompanhamento (DMP)'!$B$17:$V$400,16,FALSE)),"")</f>
        <v/>
      </c>
      <c r="BC202" s="88" t="str">
        <f>IFERROR(IF(VLOOKUP(AI202,'Acompanhamento (DMP)'!$B$17:$V$400,17,FALSE)="","",VLOOKUP(AI202,'Acompanhamento (DMP)'!$B$17:$V$400,17,FALSE)),"")</f>
        <v/>
      </c>
      <c r="BD202" s="88" t="str">
        <f>IFERROR(IF(VLOOKUP(AI202,'Acompanhamento (DMP)'!$B$17:$V$400,18,FALSE)="","",VLOOKUP(AI202,'Acompanhamento (DMP)'!$B$17:$V$400,18,FALSE)),"")</f>
        <v/>
      </c>
      <c r="BE202" s="88" t="str">
        <f>IFERROR(IF(VLOOKUP(AI202,'Acompanhamento (DMP)'!$B$17:$V$400,19,FALSE)="","",VLOOKUP(AI202,'Acompanhamento (DMP)'!$B$17:$V$400,19,FALSE)),"")</f>
        <v/>
      </c>
      <c r="BF202" s="88" t="str">
        <f>IFERROR(IF(VLOOKUP(AI202,'Acompanhamento (DMP)'!$B$17:$V$400,20,FALSE)="","",VLOOKUP(AI202,'Acompanhamento (DMP)'!$B$17:$V$400,20,FALSE)),"")</f>
        <v/>
      </c>
      <c r="BG202" s="88" t="str">
        <f>IFERROR(IF(VLOOKUP(AI202,'Acompanhamento (DMP)'!$B$17:$V$400,21,FALSE)="","",VLOOKUP(AI202,'Acompanhamento (DMP)'!$B$17:$V$400,21,FALSE)),"")</f>
        <v/>
      </c>
      <c r="BH202" s="239" t="str">
        <f t="shared" si="3"/>
        <v/>
      </c>
    </row>
    <row r="203" spans="1:60" ht="15" customHeight="1" x14ac:dyDescent="0.2">
      <c r="A203" s="73"/>
      <c r="B203" s="74"/>
      <c r="C203" s="73"/>
      <c r="D203" s="74"/>
      <c r="E203" s="73"/>
      <c r="F203" s="73"/>
      <c r="G203" s="73"/>
      <c r="H203" s="73"/>
      <c r="I203" s="73"/>
      <c r="J203" s="73"/>
      <c r="K203" s="73"/>
      <c r="L203" s="75"/>
      <c r="M203" s="75"/>
      <c r="N203" s="75"/>
      <c r="O203" s="75"/>
      <c r="P203" s="75"/>
      <c r="Q203" s="73"/>
      <c r="R203" s="75"/>
      <c r="AD203" s="251">
        <v>190</v>
      </c>
      <c r="AI203" t="str">
        <f>IF('PCA Licitação, Dispensa e Inex.'!B207="","",'PCA Licitação, Dispensa e Inex.'!B207)</f>
        <v/>
      </c>
      <c r="AJ203" t="str">
        <f>IF('PCA Licitação, Dispensa e Inex.'!C207="","",'PCA Licitação, Dispensa e Inex.'!C207)</f>
        <v/>
      </c>
      <c r="AK203" t="str">
        <f>IF('PCA Licitação, Dispensa e Inex.'!D207="","",'PCA Licitação, Dispensa e Inex.'!D207)</f>
        <v/>
      </c>
      <c r="AL203" t="str">
        <f>IF('PCA Licitação, Dispensa e Inex.'!H207="","",'PCA Licitação, Dispensa e Inex.'!H207)</f>
        <v/>
      </c>
      <c r="AM203" t="str">
        <f>IF('PCA Licitação, Dispensa e Inex.'!K207="","",'PCA Licitação, Dispensa e Inex.'!K207)</f>
        <v/>
      </c>
      <c r="AN203" t="str">
        <f>IF('PCA Licitação, Dispensa e Inex.'!L207="","",'PCA Licitação, Dispensa e Inex.'!L207)</f>
        <v/>
      </c>
      <c r="AO203" t="str">
        <f>IF('PCA Licitação, Dispensa e Inex.'!M207="","",'PCA Licitação, Dispensa e Inex.'!M207)</f>
        <v/>
      </c>
      <c r="AP203" t="str">
        <f>IF('PCA Licitação, Dispensa e Inex.'!N207="","",'PCA Licitação, Dispensa e Inex.'!N207)</f>
        <v/>
      </c>
      <c r="AQ203" s="88" t="str">
        <f>IF('PCA Licitação, Dispensa e Inex.'!O207="","",'PCA Licitação, Dispensa e Inex.'!O207)</f>
        <v/>
      </c>
      <c r="AR203" s="88" t="str">
        <f>IF('PCA Licitação, Dispensa e Inex.'!P207="","",'PCA Licitação, Dispensa e Inex.'!P207)</f>
        <v/>
      </c>
      <c r="AS203" s="88" t="str">
        <f>IF('PCA Licitação, Dispensa e Inex.'!Q207="","",'PCA Licitação, Dispensa e Inex.'!Q207)</f>
        <v/>
      </c>
      <c r="AT203" s="88" t="str">
        <f>IF('PCA Licitação, Dispensa e Inex.'!R207="","",'PCA Licitação, Dispensa e Inex.'!R207)</f>
        <v/>
      </c>
      <c r="AU203" s="88" t="str">
        <f>IF('PCA Licitação, Dispensa e Inex.'!S207="","",'PCA Licitação, Dispensa e Inex.'!S207)</f>
        <v/>
      </c>
      <c r="AV203" s="88" t="str">
        <f>IFERROR(VLOOKUP(AI203,'Acompanhamento (DMP)'!$B$17:$L$400,10,FALSE),"")</f>
        <v/>
      </c>
      <c r="AW203" t="str">
        <f>IFERROR(IF(VLOOKUP(AI203,'Acompanhamento (DMP)'!$B$17:$V$400,11,FALSE)="","",VLOOKUP(AI203,'Acompanhamento (DMP)'!$B$17:$V$400,11,FALSE)),"")</f>
        <v/>
      </c>
      <c r="AX203" s="88" t="str">
        <f>IFERROR(VLOOKUP(AI203,'Acompanhamento (DMP)'!$B$17:$V$400,12,FALSE),"")</f>
        <v/>
      </c>
      <c r="AY203" s="88" t="str">
        <f>IFERROR(IF(VLOOKUP(AI203,'Acompanhamento (DMP)'!$B$17:$V$400,13,FALSE)="","",VLOOKUP(AI203,'Acompanhamento (DMP)'!$B$17:$V$400,13,FALSE)),"")</f>
        <v/>
      </c>
      <c r="AZ203" t="str">
        <f>IFERROR(IF(VLOOKUP(AI203,'Acompanhamento (DMP)'!$B$17:$V$400,14,FALSE)="","",VLOOKUP(AI203,'Acompanhamento (DMP)'!$B$17:$V$400,14,FALSE)),"")</f>
        <v/>
      </c>
      <c r="BA203" t="str">
        <f>IFERROR(IF(VLOOKUP(AI203,'Acompanhamento (DMP)'!$B$17:$V$400,15,FALSE)="","",VLOOKUP(AI203,'Acompanhamento (DMP)'!$B$17:$V$400,15,FALSE)),"")</f>
        <v/>
      </c>
      <c r="BB203" s="88" t="str">
        <f>IFERROR(IF(VLOOKUP(AI203,'Acompanhamento (DMP)'!$B$17:$V$400,16,FALSE)="","",VLOOKUP(AI203,'Acompanhamento (DMP)'!$B$17:$V$400,16,FALSE)),"")</f>
        <v/>
      </c>
      <c r="BC203" s="88" t="str">
        <f>IFERROR(IF(VLOOKUP(AI203,'Acompanhamento (DMP)'!$B$17:$V$400,17,FALSE)="","",VLOOKUP(AI203,'Acompanhamento (DMP)'!$B$17:$V$400,17,FALSE)),"")</f>
        <v/>
      </c>
      <c r="BD203" s="88" t="str">
        <f>IFERROR(IF(VLOOKUP(AI203,'Acompanhamento (DMP)'!$B$17:$V$400,18,FALSE)="","",VLOOKUP(AI203,'Acompanhamento (DMP)'!$B$17:$V$400,18,FALSE)),"")</f>
        <v/>
      </c>
      <c r="BE203" s="88" t="str">
        <f>IFERROR(IF(VLOOKUP(AI203,'Acompanhamento (DMP)'!$B$17:$V$400,19,FALSE)="","",VLOOKUP(AI203,'Acompanhamento (DMP)'!$B$17:$V$400,19,FALSE)),"")</f>
        <v/>
      </c>
      <c r="BF203" s="88" t="str">
        <f>IFERROR(IF(VLOOKUP(AI203,'Acompanhamento (DMP)'!$B$17:$V$400,20,FALSE)="","",VLOOKUP(AI203,'Acompanhamento (DMP)'!$B$17:$V$400,20,FALSE)),"")</f>
        <v/>
      </c>
      <c r="BG203" s="88" t="str">
        <f>IFERROR(IF(VLOOKUP(AI203,'Acompanhamento (DMP)'!$B$17:$V$400,21,FALSE)="","",VLOOKUP(AI203,'Acompanhamento (DMP)'!$B$17:$V$400,21,FALSE)),"")</f>
        <v/>
      </c>
      <c r="BH203" s="239" t="str">
        <f t="shared" si="3"/>
        <v/>
      </c>
    </row>
    <row r="204" spans="1:60" ht="15" customHeight="1" x14ac:dyDescent="0.2">
      <c r="A204" s="73"/>
      <c r="B204" s="74"/>
      <c r="C204" s="73"/>
      <c r="D204" s="74"/>
      <c r="E204" s="73" t="str" cm="1">
        <f t="array" ref="E204:E313">_xlfn.UNIQUE(Plano[Descrição sucinta do objeto])</f>
        <v>Substituição do sistema de climatização Rid Silva Capital</v>
      </c>
      <c r="F204" s="73"/>
      <c r="G204" s="73"/>
      <c r="H204" s="73"/>
      <c r="I204" s="73"/>
      <c r="J204" s="73"/>
      <c r="K204" s="73"/>
      <c r="L204" s="75"/>
      <c r="M204" s="75"/>
      <c r="N204" s="75"/>
      <c r="O204" s="75"/>
      <c r="P204" s="75"/>
      <c r="Q204" s="73"/>
      <c r="R204" s="75"/>
      <c r="AD204" s="252">
        <v>191</v>
      </c>
      <c r="AI204" t="str">
        <f>IF('PCA Licitação, Dispensa e Inex.'!B208="","",'PCA Licitação, Dispensa e Inex.'!B208)</f>
        <v/>
      </c>
      <c r="AJ204" t="str">
        <f>IF('PCA Licitação, Dispensa e Inex.'!C208="","",'PCA Licitação, Dispensa e Inex.'!C208)</f>
        <v/>
      </c>
      <c r="AK204" t="str">
        <f>IF('PCA Licitação, Dispensa e Inex.'!D208="","",'PCA Licitação, Dispensa e Inex.'!D208)</f>
        <v/>
      </c>
      <c r="AL204" t="str">
        <f>IF('PCA Licitação, Dispensa e Inex.'!H208="","",'PCA Licitação, Dispensa e Inex.'!H208)</f>
        <v/>
      </c>
      <c r="AM204" t="str">
        <f>IF('PCA Licitação, Dispensa e Inex.'!K208="","",'PCA Licitação, Dispensa e Inex.'!K208)</f>
        <v/>
      </c>
      <c r="AN204" t="str">
        <f>IF('PCA Licitação, Dispensa e Inex.'!L208="","",'PCA Licitação, Dispensa e Inex.'!L208)</f>
        <v/>
      </c>
      <c r="AO204" t="str">
        <f>IF('PCA Licitação, Dispensa e Inex.'!M208="","",'PCA Licitação, Dispensa e Inex.'!M208)</f>
        <v/>
      </c>
      <c r="AP204" t="str">
        <f>IF('PCA Licitação, Dispensa e Inex.'!N208="","",'PCA Licitação, Dispensa e Inex.'!N208)</f>
        <v/>
      </c>
      <c r="AQ204" s="88" t="str">
        <f>IF('PCA Licitação, Dispensa e Inex.'!O208="","",'PCA Licitação, Dispensa e Inex.'!O208)</f>
        <v/>
      </c>
      <c r="AR204" s="88" t="str">
        <f>IF('PCA Licitação, Dispensa e Inex.'!P208="","",'PCA Licitação, Dispensa e Inex.'!P208)</f>
        <v/>
      </c>
      <c r="AS204" s="88" t="str">
        <f>IF('PCA Licitação, Dispensa e Inex.'!Q208="","",'PCA Licitação, Dispensa e Inex.'!Q208)</f>
        <v/>
      </c>
      <c r="AT204" s="88" t="str">
        <f>IF('PCA Licitação, Dispensa e Inex.'!R208="","",'PCA Licitação, Dispensa e Inex.'!R208)</f>
        <v/>
      </c>
      <c r="AU204" s="88" t="str">
        <f>IF('PCA Licitação, Dispensa e Inex.'!S208="","",'PCA Licitação, Dispensa e Inex.'!S208)</f>
        <v/>
      </c>
      <c r="AV204" s="88" t="str">
        <f>IFERROR(VLOOKUP(AI204,'Acompanhamento (DMP)'!$B$17:$L$400,10,FALSE),"")</f>
        <v/>
      </c>
      <c r="AW204" t="str">
        <f>IFERROR(IF(VLOOKUP(AI204,'Acompanhamento (DMP)'!$B$17:$V$400,11,FALSE)="","",VLOOKUP(AI204,'Acompanhamento (DMP)'!$B$17:$V$400,11,FALSE)),"")</f>
        <v/>
      </c>
      <c r="AX204" s="88" t="str">
        <f>IFERROR(VLOOKUP(AI204,'Acompanhamento (DMP)'!$B$17:$V$400,12,FALSE),"")</f>
        <v/>
      </c>
      <c r="AY204" s="88" t="str">
        <f>IFERROR(IF(VLOOKUP(AI204,'Acompanhamento (DMP)'!$B$17:$V$400,13,FALSE)="","",VLOOKUP(AI204,'Acompanhamento (DMP)'!$B$17:$V$400,13,FALSE)),"")</f>
        <v/>
      </c>
      <c r="AZ204" t="str">
        <f>IFERROR(IF(VLOOKUP(AI204,'Acompanhamento (DMP)'!$B$17:$V$400,14,FALSE)="","",VLOOKUP(AI204,'Acompanhamento (DMP)'!$B$17:$V$400,14,FALSE)),"")</f>
        <v/>
      </c>
      <c r="BA204" t="str">
        <f>IFERROR(IF(VLOOKUP(AI204,'Acompanhamento (DMP)'!$B$17:$V$400,15,FALSE)="","",VLOOKUP(AI204,'Acompanhamento (DMP)'!$B$17:$V$400,15,FALSE)),"")</f>
        <v/>
      </c>
      <c r="BB204" s="88" t="str">
        <f>IFERROR(IF(VLOOKUP(AI204,'Acompanhamento (DMP)'!$B$17:$V$400,16,FALSE)="","",VLOOKUP(AI204,'Acompanhamento (DMP)'!$B$17:$V$400,16,FALSE)),"")</f>
        <v/>
      </c>
      <c r="BC204" s="88" t="str">
        <f>IFERROR(IF(VLOOKUP(AI204,'Acompanhamento (DMP)'!$B$17:$V$400,17,FALSE)="","",VLOOKUP(AI204,'Acompanhamento (DMP)'!$B$17:$V$400,17,FALSE)),"")</f>
        <v/>
      </c>
      <c r="BD204" s="88" t="str">
        <f>IFERROR(IF(VLOOKUP(AI204,'Acompanhamento (DMP)'!$B$17:$V$400,18,FALSE)="","",VLOOKUP(AI204,'Acompanhamento (DMP)'!$B$17:$V$400,18,FALSE)),"")</f>
        <v/>
      </c>
      <c r="BE204" s="88" t="str">
        <f>IFERROR(IF(VLOOKUP(AI204,'Acompanhamento (DMP)'!$B$17:$V$400,19,FALSE)="","",VLOOKUP(AI204,'Acompanhamento (DMP)'!$B$17:$V$400,19,FALSE)),"")</f>
        <v/>
      </c>
      <c r="BF204" s="88" t="str">
        <f>IFERROR(IF(VLOOKUP(AI204,'Acompanhamento (DMP)'!$B$17:$V$400,20,FALSE)="","",VLOOKUP(AI204,'Acompanhamento (DMP)'!$B$17:$V$400,20,FALSE)),"")</f>
        <v/>
      </c>
      <c r="BG204" s="88" t="str">
        <f>IFERROR(IF(VLOOKUP(AI204,'Acompanhamento (DMP)'!$B$17:$V$400,21,FALSE)="","",VLOOKUP(AI204,'Acompanhamento (DMP)'!$B$17:$V$400,21,FALSE)),"")</f>
        <v/>
      </c>
      <c r="BH204" s="239" t="str">
        <f t="shared" si="3"/>
        <v/>
      </c>
    </row>
    <row r="205" spans="1:60" ht="15" customHeight="1" x14ac:dyDescent="0.2">
      <c r="A205" s="73"/>
      <c r="B205" s="74"/>
      <c r="C205" s="73"/>
      <c r="D205" s="74"/>
      <c r="E205" s="73" t="str">
        <v>Reforma Global e Ampliação Fórum Criciúma</v>
      </c>
      <c r="F205" s="73"/>
      <c r="G205" s="73"/>
      <c r="H205" s="73"/>
      <c r="I205" s="73"/>
      <c r="J205" s="73"/>
      <c r="K205" s="73"/>
      <c r="L205" s="75"/>
      <c r="M205" s="75"/>
      <c r="N205" s="75"/>
      <c r="O205" s="75"/>
      <c r="P205" s="75"/>
      <c r="Q205" s="73"/>
      <c r="R205" s="75"/>
      <c r="AD205" s="250">
        <v>192</v>
      </c>
      <c r="AI205" t="str">
        <f>IF('PCA Licitação, Dispensa e Inex.'!B209="","",'PCA Licitação, Dispensa e Inex.'!B209)</f>
        <v/>
      </c>
      <c r="AJ205" t="str">
        <f>IF('PCA Licitação, Dispensa e Inex.'!C209="","",'PCA Licitação, Dispensa e Inex.'!C209)</f>
        <v/>
      </c>
      <c r="AK205" t="str">
        <f>IF('PCA Licitação, Dispensa e Inex.'!D209="","",'PCA Licitação, Dispensa e Inex.'!D209)</f>
        <v/>
      </c>
      <c r="AL205" t="str">
        <f>IF('PCA Licitação, Dispensa e Inex.'!H209="","",'PCA Licitação, Dispensa e Inex.'!H209)</f>
        <v/>
      </c>
      <c r="AM205" t="str">
        <f>IF('PCA Licitação, Dispensa e Inex.'!K209="","",'PCA Licitação, Dispensa e Inex.'!K209)</f>
        <v/>
      </c>
      <c r="AN205" t="str">
        <f>IF('PCA Licitação, Dispensa e Inex.'!L209="","",'PCA Licitação, Dispensa e Inex.'!L209)</f>
        <v/>
      </c>
      <c r="AO205" t="str">
        <f>IF('PCA Licitação, Dispensa e Inex.'!M209="","",'PCA Licitação, Dispensa e Inex.'!M209)</f>
        <v/>
      </c>
      <c r="AP205" t="str">
        <f>IF('PCA Licitação, Dispensa e Inex.'!N209="","",'PCA Licitação, Dispensa e Inex.'!N209)</f>
        <v/>
      </c>
      <c r="AQ205" s="88" t="str">
        <f>IF('PCA Licitação, Dispensa e Inex.'!O209="","",'PCA Licitação, Dispensa e Inex.'!O209)</f>
        <v/>
      </c>
      <c r="AR205" s="88" t="str">
        <f>IF('PCA Licitação, Dispensa e Inex.'!P209="","",'PCA Licitação, Dispensa e Inex.'!P209)</f>
        <v/>
      </c>
      <c r="AS205" s="88" t="str">
        <f>IF('PCA Licitação, Dispensa e Inex.'!Q209="","",'PCA Licitação, Dispensa e Inex.'!Q209)</f>
        <v/>
      </c>
      <c r="AT205" s="88" t="str">
        <f>IF('PCA Licitação, Dispensa e Inex.'!R209="","",'PCA Licitação, Dispensa e Inex.'!R209)</f>
        <v/>
      </c>
      <c r="AU205" s="88" t="str">
        <f>IF('PCA Licitação, Dispensa e Inex.'!S209="","",'PCA Licitação, Dispensa e Inex.'!S209)</f>
        <v/>
      </c>
      <c r="AV205" s="88" t="str">
        <f>IFERROR(VLOOKUP(AI205,'Acompanhamento (DMP)'!$B$17:$L$400,10,FALSE),"")</f>
        <v/>
      </c>
      <c r="AW205" t="str">
        <f>IFERROR(IF(VLOOKUP(AI205,'Acompanhamento (DMP)'!$B$17:$V$400,11,FALSE)="","",VLOOKUP(AI205,'Acompanhamento (DMP)'!$B$17:$V$400,11,FALSE)),"")</f>
        <v/>
      </c>
      <c r="AX205" s="88" t="str">
        <f>IFERROR(VLOOKUP(AI205,'Acompanhamento (DMP)'!$B$17:$V$400,12,FALSE),"")</f>
        <v/>
      </c>
      <c r="AY205" s="88" t="str">
        <f>IFERROR(IF(VLOOKUP(AI205,'Acompanhamento (DMP)'!$B$17:$V$400,13,FALSE)="","",VLOOKUP(AI205,'Acompanhamento (DMP)'!$B$17:$V$400,13,FALSE)),"")</f>
        <v/>
      </c>
      <c r="AZ205" t="str">
        <f>IFERROR(IF(VLOOKUP(AI205,'Acompanhamento (DMP)'!$B$17:$V$400,14,FALSE)="","",VLOOKUP(AI205,'Acompanhamento (DMP)'!$B$17:$V$400,14,FALSE)),"")</f>
        <v/>
      </c>
      <c r="BA205" t="str">
        <f>IFERROR(IF(VLOOKUP(AI205,'Acompanhamento (DMP)'!$B$17:$V$400,15,FALSE)="","",VLOOKUP(AI205,'Acompanhamento (DMP)'!$B$17:$V$400,15,FALSE)),"")</f>
        <v/>
      </c>
      <c r="BB205" s="88" t="str">
        <f>IFERROR(IF(VLOOKUP(AI205,'Acompanhamento (DMP)'!$B$17:$V$400,16,FALSE)="","",VLOOKUP(AI205,'Acompanhamento (DMP)'!$B$17:$V$400,16,FALSE)),"")</f>
        <v/>
      </c>
      <c r="BC205" s="88" t="str">
        <f>IFERROR(IF(VLOOKUP(AI205,'Acompanhamento (DMP)'!$B$17:$V$400,17,FALSE)="","",VLOOKUP(AI205,'Acompanhamento (DMP)'!$B$17:$V$400,17,FALSE)),"")</f>
        <v/>
      </c>
      <c r="BD205" s="88" t="str">
        <f>IFERROR(IF(VLOOKUP(AI205,'Acompanhamento (DMP)'!$B$17:$V$400,18,FALSE)="","",VLOOKUP(AI205,'Acompanhamento (DMP)'!$B$17:$V$400,18,FALSE)),"")</f>
        <v/>
      </c>
      <c r="BE205" s="88" t="str">
        <f>IFERROR(IF(VLOOKUP(AI205,'Acompanhamento (DMP)'!$B$17:$V$400,19,FALSE)="","",VLOOKUP(AI205,'Acompanhamento (DMP)'!$B$17:$V$400,19,FALSE)),"")</f>
        <v/>
      </c>
      <c r="BF205" s="88" t="str">
        <f>IFERROR(IF(VLOOKUP(AI205,'Acompanhamento (DMP)'!$B$17:$V$400,20,FALSE)="","",VLOOKUP(AI205,'Acompanhamento (DMP)'!$B$17:$V$400,20,FALSE)),"")</f>
        <v/>
      </c>
      <c r="BG205" s="88" t="str">
        <f>IFERROR(IF(VLOOKUP(AI205,'Acompanhamento (DMP)'!$B$17:$V$400,21,FALSE)="","",VLOOKUP(AI205,'Acompanhamento (DMP)'!$B$17:$V$400,21,FALSE)),"")</f>
        <v/>
      </c>
      <c r="BH205" s="239" t="str">
        <f t="shared" si="3"/>
        <v/>
      </c>
    </row>
    <row r="206" spans="1:60" ht="15" customHeight="1" x14ac:dyDescent="0.2">
      <c r="A206" s="73"/>
      <c r="B206" s="74"/>
      <c r="C206" s="73"/>
      <c r="D206" s="74"/>
      <c r="E206" s="73" t="str">
        <v>Reforma parcial - cobertura Jaguaruna</v>
      </c>
      <c r="F206" s="73"/>
      <c r="G206" s="73"/>
      <c r="H206" s="73"/>
      <c r="I206" s="73"/>
      <c r="J206" s="73"/>
      <c r="K206" s="73"/>
      <c r="L206" s="75"/>
      <c r="M206" s="75"/>
      <c r="N206" s="75"/>
      <c r="O206" s="75"/>
      <c r="P206" s="75"/>
      <c r="Q206" s="73"/>
      <c r="R206" s="75"/>
      <c r="AD206" s="249">
        <v>193</v>
      </c>
      <c r="AI206" t="str">
        <f>IF('PCA Licitação, Dispensa e Inex.'!B210="","",'PCA Licitação, Dispensa e Inex.'!B210)</f>
        <v/>
      </c>
      <c r="AJ206" t="str">
        <f>IF('PCA Licitação, Dispensa e Inex.'!C210="","",'PCA Licitação, Dispensa e Inex.'!C210)</f>
        <v/>
      </c>
      <c r="AK206" t="str">
        <f>IF('PCA Licitação, Dispensa e Inex.'!D210="","",'PCA Licitação, Dispensa e Inex.'!D210)</f>
        <v/>
      </c>
      <c r="AL206" t="str">
        <f>IF('PCA Licitação, Dispensa e Inex.'!H210="","",'PCA Licitação, Dispensa e Inex.'!H210)</f>
        <v/>
      </c>
      <c r="AM206" t="str">
        <f>IF('PCA Licitação, Dispensa e Inex.'!K210="","",'PCA Licitação, Dispensa e Inex.'!K210)</f>
        <v/>
      </c>
      <c r="AN206" t="str">
        <f>IF('PCA Licitação, Dispensa e Inex.'!L210="","",'PCA Licitação, Dispensa e Inex.'!L210)</f>
        <v/>
      </c>
      <c r="AO206" t="str">
        <f>IF('PCA Licitação, Dispensa e Inex.'!M210="","",'PCA Licitação, Dispensa e Inex.'!M210)</f>
        <v/>
      </c>
      <c r="AP206" t="str">
        <f>IF('PCA Licitação, Dispensa e Inex.'!N210="","",'PCA Licitação, Dispensa e Inex.'!N210)</f>
        <v/>
      </c>
      <c r="AQ206" s="88" t="str">
        <f>IF('PCA Licitação, Dispensa e Inex.'!O210="","",'PCA Licitação, Dispensa e Inex.'!O210)</f>
        <v/>
      </c>
      <c r="AR206" s="88" t="str">
        <f>IF('PCA Licitação, Dispensa e Inex.'!P210="","",'PCA Licitação, Dispensa e Inex.'!P210)</f>
        <v/>
      </c>
      <c r="AS206" s="88" t="str">
        <f>IF('PCA Licitação, Dispensa e Inex.'!Q210="","",'PCA Licitação, Dispensa e Inex.'!Q210)</f>
        <v/>
      </c>
      <c r="AT206" s="88" t="str">
        <f>IF('PCA Licitação, Dispensa e Inex.'!R210="","",'PCA Licitação, Dispensa e Inex.'!R210)</f>
        <v/>
      </c>
      <c r="AU206" s="88" t="str">
        <f>IF('PCA Licitação, Dispensa e Inex.'!S210="","",'PCA Licitação, Dispensa e Inex.'!S210)</f>
        <v/>
      </c>
      <c r="AV206" s="88" t="str">
        <f>IFERROR(VLOOKUP(AI206,'Acompanhamento (DMP)'!$B$17:$L$400,10,FALSE),"")</f>
        <v/>
      </c>
      <c r="AW206" t="str">
        <f>IFERROR(IF(VLOOKUP(AI206,'Acompanhamento (DMP)'!$B$17:$V$400,11,FALSE)="","",VLOOKUP(AI206,'Acompanhamento (DMP)'!$B$17:$V$400,11,FALSE)),"")</f>
        <v/>
      </c>
      <c r="AX206" s="88" t="str">
        <f>IFERROR(VLOOKUP(AI206,'Acompanhamento (DMP)'!$B$17:$V$400,12,FALSE),"")</f>
        <v/>
      </c>
      <c r="AY206" s="88" t="str">
        <f>IFERROR(IF(VLOOKUP(AI206,'Acompanhamento (DMP)'!$B$17:$V$400,13,FALSE)="","",VLOOKUP(AI206,'Acompanhamento (DMP)'!$B$17:$V$400,13,FALSE)),"")</f>
        <v/>
      </c>
      <c r="AZ206" t="str">
        <f>IFERROR(IF(VLOOKUP(AI206,'Acompanhamento (DMP)'!$B$17:$V$400,14,FALSE)="","",VLOOKUP(AI206,'Acompanhamento (DMP)'!$B$17:$V$400,14,FALSE)),"")</f>
        <v/>
      </c>
      <c r="BA206" t="str">
        <f>IFERROR(IF(VLOOKUP(AI206,'Acompanhamento (DMP)'!$B$17:$V$400,15,FALSE)="","",VLOOKUP(AI206,'Acompanhamento (DMP)'!$B$17:$V$400,15,FALSE)),"")</f>
        <v/>
      </c>
      <c r="BB206" s="88" t="str">
        <f>IFERROR(IF(VLOOKUP(AI206,'Acompanhamento (DMP)'!$B$17:$V$400,16,FALSE)="","",VLOOKUP(AI206,'Acompanhamento (DMP)'!$B$17:$V$400,16,FALSE)),"")</f>
        <v/>
      </c>
      <c r="BC206" s="88" t="str">
        <f>IFERROR(IF(VLOOKUP(AI206,'Acompanhamento (DMP)'!$B$17:$V$400,17,FALSE)="","",VLOOKUP(AI206,'Acompanhamento (DMP)'!$B$17:$V$400,17,FALSE)),"")</f>
        <v/>
      </c>
      <c r="BD206" s="88" t="str">
        <f>IFERROR(IF(VLOOKUP(AI206,'Acompanhamento (DMP)'!$B$17:$V$400,18,FALSE)="","",VLOOKUP(AI206,'Acompanhamento (DMP)'!$B$17:$V$400,18,FALSE)),"")</f>
        <v/>
      </c>
      <c r="BE206" s="88" t="str">
        <f>IFERROR(IF(VLOOKUP(AI206,'Acompanhamento (DMP)'!$B$17:$V$400,19,FALSE)="","",VLOOKUP(AI206,'Acompanhamento (DMP)'!$B$17:$V$400,19,FALSE)),"")</f>
        <v/>
      </c>
      <c r="BF206" s="88" t="str">
        <f>IFERROR(IF(VLOOKUP(AI206,'Acompanhamento (DMP)'!$B$17:$V$400,20,FALSE)="","",VLOOKUP(AI206,'Acompanhamento (DMP)'!$B$17:$V$400,20,FALSE)),"")</f>
        <v/>
      </c>
      <c r="BG206" s="88" t="str">
        <f>IFERROR(IF(VLOOKUP(AI206,'Acompanhamento (DMP)'!$B$17:$V$400,21,FALSE)="","",VLOOKUP(AI206,'Acompanhamento (DMP)'!$B$17:$V$400,21,FALSE)),"")</f>
        <v/>
      </c>
      <c r="BH206" s="239" t="str">
        <f t="shared" si="3"/>
        <v/>
      </c>
    </row>
    <row r="207" spans="1:60" ht="15" customHeight="1" x14ac:dyDescent="0.2">
      <c r="A207" s="73"/>
      <c r="B207" s="74"/>
      <c r="C207" s="73"/>
      <c r="D207" s="74"/>
      <c r="E207" s="73" t="str">
        <v>Reforma Global e Ampliação Fórum de Joinville</v>
      </c>
      <c r="F207" s="73"/>
      <c r="G207" s="73"/>
      <c r="H207" s="73"/>
      <c r="I207" s="73"/>
      <c r="J207" s="73"/>
      <c r="K207" s="73"/>
      <c r="L207" s="75"/>
      <c r="M207" s="75"/>
      <c r="N207" s="75"/>
      <c r="O207" s="75"/>
      <c r="P207" s="75"/>
      <c r="Q207" s="73"/>
      <c r="R207" s="75"/>
      <c r="AD207" s="250">
        <v>194</v>
      </c>
      <c r="AI207" t="str">
        <f>IF('PCA Licitação, Dispensa e Inex.'!B211="","",'PCA Licitação, Dispensa e Inex.'!B211)</f>
        <v/>
      </c>
      <c r="AJ207" t="str">
        <f>IF('PCA Licitação, Dispensa e Inex.'!C211="","",'PCA Licitação, Dispensa e Inex.'!C211)</f>
        <v/>
      </c>
      <c r="AK207" t="str">
        <f>IF('PCA Licitação, Dispensa e Inex.'!D211="","",'PCA Licitação, Dispensa e Inex.'!D211)</f>
        <v/>
      </c>
      <c r="AL207" t="str">
        <f>IF('PCA Licitação, Dispensa e Inex.'!H211="","",'PCA Licitação, Dispensa e Inex.'!H211)</f>
        <v/>
      </c>
      <c r="AM207" t="str">
        <f>IF('PCA Licitação, Dispensa e Inex.'!K211="","",'PCA Licitação, Dispensa e Inex.'!K211)</f>
        <v/>
      </c>
      <c r="AN207" t="str">
        <f>IF('PCA Licitação, Dispensa e Inex.'!L211="","",'PCA Licitação, Dispensa e Inex.'!L211)</f>
        <v/>
      </c>
      <c r="AO207" t="str">
        <f>IF('PCA Licitação, Dispensa e Inex.'!M211="","",'PCA Licitação, Dispensa e Inex.'!M211)</f>
        <v/>
      </c>
      <c r="AP207" t="str">
        <f>IF('PCA Licitação, Dispensa e Inex.'!N211="","",'PCA Licitação, Dispensa e Inex.'!N211)</f>
        <v/>
      </c>
      <c r="AQ207" s="88" t="str">
        <f>IF('PCA Licitação, Dispensa e Inex.'!O211="","",'PCA Licitação, Dispensa e Inex.'!O211)</f>
        <v/>
      </c>
      <c r="AR207" s="88" t="str">
        <f>IF('PCA Licitação, Dispensa e Inex.'!P211="","",'PCA Licitação, Dispensa e Inex.'!P211)</f>
        <v/>
      </c>
      <c r="AS207" s="88" t="str">
        <f>IF('PCA Licitação, Dispensa e Inex.'!Q211="","",'PCA Licitação, Dispensa e Inex.'!Q211)</f>
        <v/>
      </c>
      <c r="AT207" s="88" t="str">
        <f>IF('PCA Licitação, Dispensa e Inex.'!R211="","",'PCA Licitação, Dispensa e Inex.'!R211)</f>
        <v/>
      </c>
      <c r="AU207" s="88" t="str">
        <f>IF('PCA Licitação, Dispensa e Inex.'!S211="","",'PCA Licitação, Dispensa e Inex.'!S211)</f>
        <v/>
      </c>
      <c r="AV207" s="88" t="str">
        <f>IFERROR(VLOOKUP(AI207,'Acompanhamento (DMP)'!$B$17:$L$400,10,FALSE),"")</f>
        <v/>
      </c>
      <c r="AW207" t="str">
        <f>IFERROR(IF(VLOOKUP(AI207,'Acompanhamento (DMP)'!$B$17:$V$400,11,FALSE)="","",VLOOKUP(AI207,'Acompanhamento (DMP)'!$B$17:$V$400,11,FALSE)),"")</f>
        <v/>
      </c>
      <c r="AX207" s="88" t="str">
        <f>IFERROR(VLOOKUP(AI207,'Acompanhamento (DMP)'!$B$17:$V$400,12,FALSE),"")</f>
        <v/>
      </c>
      <c r="AY207" s="88" t="str">
        <f>IFERROR(IF(VLOOKUP(AI207,'Acompanhamento (DMP)'!$B$17:$V$400,13,FALSE)="","",VLOOKUP(AI207,'Acompanhamento (DMP)'!$B$17:$V$400,13,FALSE)),"")</f>
        <v/>
      </c>
      <c r="AZ207" t="str">
        <f>IFERROR(IF(VLOOKUP(AI207,'Acompanhamento (DMP)'!$B$17:$V$400,14,FALSE)="","",VLOOKUP(AI207,'Acompanhamento (DMP)'!$B$17:$V$400,14,FALSE)),"")</f>
        <v/>
      </c>
      <c r="BA207" t="str">
        <f>IFERROR(IF(VLOOKUP(AI207,'Acompanhamento (DMP)'!$B$17:$V$400,15,FALSE)="","",VLOOKUP(AI207,'Acompanhamento (DMP)'!$B$17:$V$400,15,FALSE)),"")</f>
        <v/>
      </c>
      <c r="BB207" s="88" t="str">
        <f>IFERROR(IF(VLOOKUP(AI207,'Acompanhamento (DMP)'!$B$17:$V$400,16,FALSE)="","",VLOOKUP(AI207,'Acompanhamento (DMP)'!$B$17:$V$400,16,FALSE)),"")</f>
        <v/>
      </c>
      <c r="BC207" s="88" t="str">
        <f>IFERROR(IF(VLOOKUP(AI207,'Acompanhamento (DMP)'!$B$17:$V$400,17,FALSE)="","",VLOOKUP(AI207,'Acompanhamento (DMP)'!$B$17:$V$400,17,FALSE)),"")</f>
        <v/>
      </c>
      <c r="BD207" s="88" t="str">
        <f>IFERROR(IF(VLOOKUP(AI207,'Acompanhamento (DMP)'!$B$17:$V$400,18,FALSE)="","",VLOOKUP(AI207,'Acompanhamento (DMP)'!$B$17:$V$400,18,FALSE)),"")</f>
        <v/>
      </c>
      <c r="BE207" s="88" t="str">
        <f>IFERROR(IF(VLOOKUP(AI207,'Acompanhamento (DMP)'!$B$17:$V$400,19,FALSE)="","",VLOOKUP(AI207,'Acompanhamento (DMP)'!$B$17:$V$400,19,FALSE)),"")</f>
        <v/>
      </c>
      <c r="BF207" s="88" t="str">
        <f>IFERROR(IF(VLOOKUP(AI207,'Acompanhamento (DMP)'!$B$17:$V$400,20,FALSE)="","",VLOOKUP(AI207,'Acompanhamento (DMP)'!$B$17:$V$400,20,FALSE)),"")</f>
        <v/>
      </c>
      <c r="BG207" s="88" t="str">
        <f>IFERROR(IF(VLOOKUP(AI207,'Acompanhamento (DMP)'!$B$17:$V$400,21,FALSE)="","",VLOOKUP(AI207,'Acompanhamento (DMP)'!$B$17:$V$400,21,FALSE)),"")</f>
        <v/>
      </c>
      <c r="BH207" s="239" t="str">
        <f t="shared" si="3"/>
        <v/>
      </c>
    </row>
    <row r="208" spans="1:60" ht="15" customHeight="1" x14ac:dyDescent="0.2">
      <c r="A208" s="73"/>
      <c r="B208" s="74"/>
      <c r="C208" s="73"/>
      <c r="D208" s="74"/>
      <c r="E208" s="73" t="str">
        <v>Reforma Global e Ampliação Fórum Porto União</v>
      </c>
      <c r="F208" s="73"/>
      <c r="G208" s="73"/>
      <c r="H208" s="73"/>
      <c r="I208" s="73"/>
      <c r="J208" s="73"/>
      <c r="K208" s="73"/>
      <c r="L208" s="75"/>
      <c r="M208" s="75"/>
      <c r="N208" s="75"/>
      <c r="O208" s="75"/>
      <c r="P208" s="75"/>
      <c r="Q208" s="73"/>
      <c r="R208" s="75"/>
      <c r="AD208" s="252">
        <v>195</v>
      </c>
      <c r="AI208" t="str">
        <f>IF('PCA Licitação, Dispensa e Inex.'!B212="","",'PCA Licitação, Dispensa e Inex.'!B212)</f>
        <v/>
      </c>
      <c r="AJ208" t="str">
        <f>IF('PCA Licitação, Dispensa e Inex.'!C212="","",'PCA Licitação, Dispensa e Inex.'!C212)</f>
        <v/>
      </c>
      <c r="AK208" t="str">
        <f>IF('PCA Licitação, Dispensa e Inex.'!D212="","",'PCA Licitação, Dispensa e Inex.'!D212)</f>
        <v/>
      </c>
      <c r="AL208" t="str">
        <f>IF('PCA Licitação, Dispensa e Inex.'!H212="","",'PCA Licitação, Dispensa e Inex.'!H212)</f>
        <v/>
      </c>
      <c r="AM208" t="str">
        <f>IF('PCA Licitação, Dispensa e Inex.'!K212="","",'PCA Licitação, Dispensa e Inex.'!K212)</f>
        <v/>
      </c>
      <c r="AN208" t="str">
        <f>IF('PCA Licitação, Dispensa e Inex.'!L212="","",'PCA Licitação, Dispensa e Inex.'!L212)</f>
        <v/>
      </c>
      <c r="AO208" t="str">
        <f>IF('PCA Licitação, Dispensa e Inex.'!M212="","",'PCA Licitação, Dispensa e Inex.'!M212)</f>
        <v/>
      </c>
      <c r="AP208" t="str">
        <f>IF('PCA Licitação, Dispensa e Inex.'!N212="","",'PCA Licitação, Dispensa e Inex.'!N212)</f>
        <v/>
      </c>
      <c r="AQ208" s="88" t="str">
        <f>IF('PCA Licitação, Dispensa e Inex.'!O212="","",'PCA Licitação, Dispensa e Inex.'!O212)</f>
        <v/>
      </c>
      <c r="AR208" s="88" t="str">
        <f>IF('PCA Licitação, Dispensa e Inex.'!P212="","",'PCA Licitação, Dispensa e Inex.'!P212)</f>
        <v/>
      </c>
      <c r="AS208" s="88" t="str">
        <f>IF('PCA Licitação, Dispensa e Inex.'!Q212="","",'PCA Licitação, Dispensa e Inex.'!Q212)</f>
        <v/>
      </c>
      <c r="AT208" s="88" t="str">
        <f>IF('PCA Licitação, Dispensa e Inex.'!R212="","",'PCA Licitação, Dispensa e Inex.'!R212)</f>
        <v/>
      </c>
      <c r="AU208" s="88" t="str">
        <f>IF('PCA Licitação, Dispensa e Inex.'!S212="","",'PCA Licitação, Dispensa e Inex.'!S212)</f>
        <v/>
      </c>
      <c r="AV208" s="88" t="str">
        <f>IFERROR(VLOOKUP(AI208,'Acompanhamento (DMP)'!$B$17:$L$400,10,FALSE),"")</f>
        <v/>
      </c>
      <c r="AW208" t="str">
        <f>IFERROR(IF(VLOOKUP(AI208,'Acompanhamento (DMP)'!$B$17:$V$400,11,FALSE)="","",VLOOKUP(AI208,'Acompanhamento (DMP)'!$B$17:$V$400,11,FALSE)),"")</f>
        <v/>
      </c>
      <c r="AX208" s="88" t="str">
        <f>IFERROR(VLOOKUP(AI208,'Acompanhamento (DMP)'!$B$17:$V$400,12,FALSE),"")</f>
        <v/>
      </c>
      <c r="AY208" s="88" t="str">
        <f>IFERROR(IF(VLOOKUP(AI208,'Acompanhamento (DMP)'!$B$17:$V$400,13,FALSE)="","",VLOOKUP(AI208,'Acompanhamento (DMP)'!$B$17:$V$400,13,FALSE)),"")</f>
        <v/>
      </c>
      <c r="AZ208" t="str">
        <f>IFERROR(IF(VLOOKUP(AI208,'Acompanhamento (DMP)'!$B$17:$V$400,14,FALSE)="","",VLOOKUP(AI208,'Acompanhamento (DMP)'!$B$17:$V$400,14,FALSE)),"")</f>
        <v/>
      </c>
      <c r="BA208" t="str">
        <f>IFERROR(IF(VLOOKUP(AI208,'Acompanhamento (DMP)'!$B$17:$V$400,15,FALSE)="","",VLOOKUP(AI208,'Acompanhamento (DMP)'!$B$17:$V$400,15,FALSE)),"")</f>
        <v/>
      </c>
      <c r="BB208" s="88" t="str">
        <f>IFERROR(IF(VLOOKUP(AI208,'Acompanhamento (DMP)'!$B$17:$V$400,16,FALSE)="","",VLOOKUP(AI208,'Acompanhamento (DMP)'!$B$17:$V$400,16,FALSE)),"")</f>
        <v/>
      </c>
      <c r="BC208" s="88" t="str">
        <f>IFERROR(IF(VLOOKUP(AI208,'Acompanhamento (DMP)'!$B$17:$V$400,17,FALSE)="","",VLOOKUP(AI208,'Acompanhamento (DMP)'!$B$17:$V$400,17,FALSE)),"")</f>
        <v/>
      </c>
      <c r="BD208" s="88" t="str">
        <f>IFERROR(IF(VLOOKUP(AI208,'Acompanhamento (DMP)'!$B$17:$V$400,18,FALSE)="","",VLOOKUP(AI208,'Acompanhamento (DMP)'!$B$17:$V$400,18,FALSE)),"")</f>
        <v/>
      </c>
      <c r="BE208" s="88" t="str">
        <f>IFERROR(IF(VLOOKUP(AI208,'Acompanhamento (DMP)'!$B$17:$V$400,19,FALSE)="","",VLOOKUP(AI208,'Acompanhamento (DMP)'!$B$17:$V$400,19,FALSE)),"")</f>
        <v/>
      </c>
      <c r="BF208" s="88" t="str">
        <f>IFERROR(IF(VLOOKUP(AI208,'Acompanhamento (DMP)'!$B$17:$V$400,20,FALSE)="","",VLOOKUP(AI208,'Acompanhamento (DMP)'!$B$17:$V$400,20,FALSE)),"")</f>
        <v/>
      </c>
      <c r="BG208" s="88" t="str">
        <f>IFERROR(IF(VLOOKUP(AI208,'Acompanhamento (DMP)'!$B$17:$V$400,21,FALSE)="","",VLOOKUP(AI208,'Acompanhamento (DMP)'!$B$17:$V$400,21,FALSE)),"")</f>
        <v/>
      </c>
      <c r="BH208" s="239" t="str">
        <f t="shared" si="3"/>
        <v/>
      </c>
    </row>
    <row r="209" spans="1:60" ht="15" customHeight="1" x14ac:dyDescent="0.2">
      <c r="A209" s="73"/>
      <c r="B209" s="74"/>
      <c r="C209" s="73"/>
      <c r="D209" s="74"/>
      <c r="E209" s="73" t="str">
        <v>Reforma Global e Ampliação Fórum São João Batista</v>
      </c>
      <c r="F209" s="73"/>
      <c r="G209" s="73"/>
      <c r="H209" s="73"/>
      <c r="I209" s="73"/>
      <c r="J209" s="73"/>
      <c r="K209" s="73"/>
      <c r="L209" s="75"/>
      <c r="M209" s="75"/>
      <c r="N209" s="75"/>
      <c r="O209" s="75"/>
      <c r="P209" s="75"/>
      <c r="Q209" s="73"/>
      <c r="R209" s="75"/>
      <c r="AD209" s="251">
        <v>196</v>
      </c>
      <c r="AI209" t="str">
        <f>IF('PCA Licitação, Dispensa e Inex.'!B213="","",'PCA Licitação, Dispensa e Inex.'!B213)</f>
        <v/>
      </c>
      <c r="AJ209" t="str">
        <f>IF('PCA Licitação, Dispensa e Inex.'!C213="","",'PCA Licitação, Dispensa e Inex.'!C213)</f>
        <v/>
      </c>
      <c r="AK209" t="str">
        <f>IF('PCA Licitação, Dispensa e Inex.'!D213="","",'PCA Licitação, Dispensa e Inex.'!D213)</f>
        <v/>
      </c>
      <c r="AL209" t="str">
        <f>IF('PCA Licitação, Dispensa e Inex.'!H213="","",'PCA Licitação, Dispensa e Inex.'!H213)</f>
        <v/>
      </c>
      <c r="AM209" t="str">
        <f>IF('PCA Licitação, Dispensa e Inex.'!K213="","",'PCA Licitação, Dispensa e Inex.'!K213)</f>
        <v/>
      </c>
      <c r="AN209" t="str">
        <f>IF('PCA Licitação, Dispensa e Inex.'!L213="","",'PCA Licitação, Dispensa e Inex.'!L213)</f>
        <v/>
      </c>
      <c r="AO209" t="str">
        <f>IF('PCA Licitação, Dispensa e Inex.'!M213="","",'PCA Licitação, Dispensa e Inex.'!M213)</f>
        <v/>
      </c>
      <c r="AP209" t="str">
        <f>IF('PCA Licitação, Dispensa e Inex.'!N213="","",'PCA Licitação, Dispensa e Inex.'!N213)</f>
        <v/>
      </c>
      <c r="AQ209" s="88" t="str">
        <f>IF('PCA Licitação, Dispensa e Inex.'!O213="","",'PCA Licitação, Dispensa e Inex.'!O213)</f>
        <v/>
      </c>
      <c r="AR209" s="88" t="str">
        <f>IF('PCA Licitação, Dispensa e Inex.'!P213="","",'PCA Licitação, Dispensa e Inex.'!P213)</f>
        <v/>
      </c>
      <c r="AS209" s="88" t="str">
        <f>IF('PCA Licitação, Dispensa e Inex.'!Q213="","",'PCA Licitação, Dispensa e Inex.'!Q213)</f>
        <v/>
      </c>
      <c r="AT209" s="88" t="str">
        <f>IF('PCA Licitação, Dispensa e Inex.'!R213="","",'PCA Licitação, Dispensa e Inex.'!R213)</f>
        <v/>
      </c>
      <c r="AU209" s="88" t="str">
        <f>IF('PCA Licitação, Dispensa e Inex.'!S213="","",'PCA Licitação, Dispensa e Inex.'!S213)</f>
        <v/>
      </c>
      <c r="AV209" s="88" t="str">
        <f>IFERROR(VLOOKUP(AI209,'Acompanhamento (DMP)'!$B$17:$L$400,10,FALSE),"")</f>
        <v/>
      </c>
      <c r="AW209" t="str">
        <f>IFERROR(IF(VLOOKUP(AI209,'Acompanhamento (DMP)'!$B$17:$V$400,11,FALSE)="","",VLOOKUP(AI209,'Acompanhamento (DMP)'!$B$17:$V$400,11,FALSE)),"")</f>
        <v/>
      </c>
      <c r="AX209" s="88" t="str">
        <f>IFERROR(VLOOKUP(AI209,'Acompanhamento (DMP)'!$B$17:$V$400,12,FALSE),"")</f>
        <v/>
      </c>
      <c r="AY209" s="88" t="str">
        <f>IFERROR(IF(VLOOKUP(AI209,'Acompanhamento (DMP)'!$B$17:$V$400,13,FALSE)="","",VLOOKUP(AI209,'Acompanhamento (DMP)'!$B$17:$V$400,13,FALSE)),"")</f>
        <v/>
      </c>
      <c r="AZ209" t="str">
        <f>IFERROR(IF(VLOOKUP(AI209,'Acompanhamento (DMP)'!$B$17:$V$400,14,FALSE)="","",VLOOKUP(AI209,'Acompanhamento (DMP)'!$B$17:$V$400,14,FALSE)),"")</f>
        <v/>
      </c>
      <c r="BA209" t="str">
        <f>IFERROR(IF(VLOOKUP(AI209,'Acompanhamento (DMP)'!$B$17:$V$400,15,FALSE)="","",VLOOKUP(AI209,'Acompanhamento (DMP)'!$B$17:$V$400,15,FALSE)),"")</f>
        <v/>
      </c>
      <c r="BB209" s="88" t="str">
        <f>IFERROR(IF(VLOOKUP(AI209,'Acompanhamento (DMP)'!$B$17:$V$400,16,FALSE)="","",VLOOKUP(AI209,'Acompanhamento (DMP)'!$B$17:$V$400,16,FALSE)),"")</f>
        <v/>
      </c>
      <c r="BC209" s="88" t="str">
        <f>IFERROR(IF(VLOOKUP(AI209,'Acompanhamento (DMP)'!$B$17:$V$400,17,FALSE)="","",VLOOKUP(AI209,'Acompanhamento (DMP)'!$B$17:$V$400,17,FALSE)),"")</f>
        <v/>
      </c>
      <c r="BD209" s="88" t="str">
        <f>IFERROR(IF(VLOOKUP(AI209,'Acompanhamento (DMP)'!$B$17:$V$400,18,FALSE)="","",VLOOKUP(AI209,'Acompanhamento (DMP)'!$B$17:$V$400,18,FALSE)),"")</f>
        <v/>
      </c>
      <c r="BE209" s="88" t="str">
        <f>IFERROR(IF(VLOOKUP(AI209,'Acompanhamento (DMP)'!$B$17:$V$400,19,FALSE)="","",VLOOKUP(AI209,'Acompanhamento (DMP)'!$B$17:$V$400,19,FALSE)),"")</f>
        <v/>
      </c>
      <c r="BF209" s="88" t="str">
        <f>IFERROR(IF(VLOOKUP(AI209,'Acompanhamento (DMP)'!$B$17:$V$400,20,FALSE)="","",VLOOKUP(AI209,'Acompanhamento (DMP)'!$B$17:$V$400,20,FALSE)),"")</f>
        <v/>
      </c>
      <c r="BG209" s="88" t="str">
        <f>IFERROR(IF(VLOOKUP(AI209,'Acompanhamento (DMP)'!$B$17:$V$400,21,FALSE)="","",VLOOKUP(AI209,'Acompanhamento (DMP)'!$B$17:$V$400,21,FALSE)),"")</f>
        <v/>
      </c>
      <c r="BH209" s="239" t="str">
        <f t="shared" si="3"/>
        <v/>
      </c>
    </row>
    <row r="210" spans="1:60" ht="15" customHeight="1" x14ac:dyDescent="0.2">
      <c r="A210" s="73"/>
      <c r="B210" s="74"/>
      <c r="C210" s="73"/>
      <c r="D210" s="74"/>
      <c r="E210" s="73" t="str">
        <v>Reforço estrutural das lajes do canal Fórum São José Anexo</v>
      </c>
      <c r="F210" s="73"/>
      <c r="G210" s="73"/>
      <c r="H210" s="73"/>
      <c r="I210" s="73"/>
      <c r="J210" s="73"/>
      <c r="K210" s="73"/>
      <c r="L210" s="75"/>
      <c r="M210" s="75"/>
      <c r="N210" s="75"/>
      <c r="O210" s="75"/>
      <c r="P210" s="75"/>
      <c r="Q210" s="73"/>
      <c r="R210" s="75"/>
      <c r="AD210" s="252">
        <v>197</v>
      </c>
      <c r="AI210" t="str">
        <f>IF('PCA Licitação, Dispensa e Inex.'!B214="","",'PCA Licitação, Dispensa e Inex.'!B214)</f>
        <v/>
      </c>
      <c r="AJ210" t="str">
        <f>IF('PCA Licitação, Dispensa e Inex.'!C214="","",'PCA Licitação, Dispensa e Inex.'!C214)</f>
        <v/>
      </c>
      <c r="AK210" t="str">
        <f>IF('PCA Licitação, Dispensa e Inex.'!D214="","",'PCA Licitação, Dispensa e Inex.'!D214)</f>
        <v/>
      </c>
      <c r="AL210" t="str">
        <f>IF('PCA Licitação, Dispensa e Inex.'!H214="","",'PCA Licitação, Dispensa e Inex.'!H214)</f>
        <v/>
      </c>
      <c r="AM210" t="str">
        <f>IF('PCA Licitação, Dispensa e Inex.'!K214="","",'PCA Licitação, Dispensa e Inex.'!K214)</f>
        <v/>
      </c>
      <c r="AN210" t="str">
        <f>IF('PCA Licitação, Dispensa e Inex.'!L214="","",'PCA Licitação, Dispensa e Inex.'!L214)</f>
        <v/>
      </c>
      <c r="AO210" t="str">
        <f>IF('PCA Licitação, Dispensa e Inex.'!M214="","",'PCA Licitação, Dispensa e Inex.'!M214)</f>
        <v/>
      </c>
      <c r="AP210" t="str">
        <f>IF('PCA Licitação, Dispensa e Inex.'!N214="","",'PCA Licitação, Dispensa e Inex.'!N214)</f>
        <v/>
      </c>
      <c r="AQ210" s="88" t="str">
        <f>IF('PCA Licitação, Dispensa e Inex.'!O214="","",'PCA Licitação, Dispensa e Inex.'!O214)</f>
        <v/>
      </c>
      <c r="AR210" s="88" t="str">
        <f>IF('PCA Licitação, Dispensa e Inex.'!P214="","",'PCA Licitação, Dispensa e Inex.'!P214)</f>
        <v/>
      </c>
      <c r="AS210" s="88" t="str">
        <f>IF('PCA Licitação, Dispensa e Inex.'!Q214="","",'PCA Licitação, Dispensa e Inex.'!Q214)</f>
        <v/>
      </c>
      <c r="AT210" s="88" t="str">
        <f>IF('PCA Licitação, Dispensa e Inex.'!R214="","",'PCA Licitação, Dispensa e Inex.'!R214)</f>
        <v/>
      </c>
      <c r="AU210" s="88" t="str">
        <f>IF('PCA Licitação, Dispensa e Inex.'!S214="","",'PCA Licitação, Dispensa e Inex.'!S214)</f>
        <v/>
      </c>
      <c r="AV210" s="88" t="str">
        <f>IFERROR(VLOOKUP(AI210,'Acompanhamento (DMP)'!$B$17:$L$400,10,FALSE),"")</f>
        <v/>
      </c>
      <c r="AW210" t="str">
        <f>IFERROR(IF(VLOOKUP(AI210,'Acompanhamento (DMP)'!$B$17:$V$400,11,FALSE)="","",VLOOKUP(AI210,'Acompanhamento (DMP)'!$B$17:$V$400,11,FALSE)),"")</f>
        <v/>
      </c>
      <c r="AX210" s="88" t="str">
        <f>IFERROR(VLOOKUP(AI210,'Acompanhamento (DMP)'!$B$17:$V$400,12,FALSE),"")</f>
        <v/>
      </c>
      <c r="AY210" s="88" t="str">
        <f>IFERROR(IF(VLOOKUP(AI210,'Acompanhamento (DMP)'!$B$17:$V$400,13,FALSE)="","",VLOOKUP(AI210,'Acompanhamento (DMP)'!$B$17:$V$400,13,FALSE)),"")</f>
        <v/>
      </c>
      <c r="AZ210" t="str">
        <f>IFERROR(IF(VLOOKUP(AI210,'Acompanhamento (DMP)'!$B$17:$V$400,14,FALSE)="","",VLOOKUP(AI210,'Acompanhamento (DMP)'!$B$17:$V$400,14,FALSE)),"")</f>
        <v/>
      </c>
      <c r="BA210" t="str">
        <f>IFERROR(IF(VLOOKUP(AI210,'Acompanhamento (DMP)'!$B$17:$V$400,15,FALSE)="","",VLOOKUP(AI210,'Acompanhamento (DMP)'!$B$17:$V$400,15,FALSE)),"")</f>
        <v/>
      </c>
      <c r="BB210" s="88" t="str">
        <f>IFERROR(IF(VLOOKUP(AI210,'Acompanhamento (DMP)'!$B$17:$V$400,16,FALSE)="","",VLOOKUP(AI210,'Acompanhamento (DMP)'!$B$17:$V$400,16,FALSE)),"")</f>
        <v/>
      </c>
      <c r="BC210" s="88" t="str">
        <f>IFERROR(IF(VLOOKUP(AI210,'Acompanhamento (DMP)'!$B$17:$V$400,17,FALSE)="","",VLOOKUP(AI210,'Acompanhamento (DMP)'!$B$17:$V$400,17,FALSE)),"")</f>
        <v/>
      </c>
      <c r="BD210" s="88" t="str">
        <f>IFERROR(IF(VLOOKUP(AI210,'Acompanhamento (DMP)'!$B$17:$V$400,18,FALSE)="","",VLOOKUP(AI210,'Acompanhamento (DMP)'!$B$17:$V$400,18,FALSE)),"")</f>
        <v/>
      </c>
      <c r="BE210" s="88" t="str">
        <f>IFERROR(IF(VLOOKUP(AI210,'Acompanhamento (DMP)'!$B$17:$V$400,19,FALSE)="","",VLOOKUP(AI210,'Acompanhamento (DMP)'!$B$17:$V$400,19,FALSE)),"")</f>
        <v/>
      </c>
      <c r="BF210" s="88" t="str">
        <f>IFERROR(IF(VLOOKUP(AI210,'Acompanhamento (DMP)'!$B$17:$V$400,20,FALSE)="","",VLOOKUP(AI210,'Acompanhamento (DMP)'!$B$17:$V$400,20,FALSE)),"")</f>
        <v/>
      </c>
      <c r="BG210" s="88" t="str">
        <f>IFERROR(IF(VLOOKUP(AI210,'Acompanhamento (DMP)'!$B$17:$V$400,21,FALSE)="","",VLOOKUP(AI210,'Acompanhamento (DMP)'!$B$17:$V$400,21,FALSE)),"")</f>
        <v/>
      </c>
      <c r="BH210" s="239" t="str">
        <f t="shared" si="3"/>
        <v/>
      </c>
    </row>
    <row r="211" spans="1:60" ht="15" customHeight="1" x14ac:dyDescent="0.2">
      <c r="A211" s="73"/>
      <c r="B211" s="74"/>
      <c r="C211" s="73"/>
      <c r="D211" s="74"/>
      <c r="E211" s="73" t="str">
        <v>Reforma global do prédio anexo ao fórum São José</v>
      </c>
      <c r="F211" s="73"/>
      <c r="G211" s="73"/>
      <c r="H211" s="73"/>
      <c r="I211" s="73"/>
      <c r="J211" s="73"/>
      <c r="K211" s="73"/>
      <c r="L211" s="75"/>
      <c r="M211" s="75"/>
      <c r="N211" s="75"/>
      <c r="O211" s="75"/>
      <c r="P211" s="75"/>
      <c r="Q211" s="73"/>
      <c r="R211" s="75"/>
      <c r="AD211" s="250">
        <v>198</v>
      </c>
      <c r="AI211" t="str">
        <f>IF('PCA Licitação, Dispensa e Inex.'!B215="","",'PCA Licitação, Dispensa e Inex.'!B215)</f>
        <v/>
      </c>
      <c r="AJ211" t="str">
        <f>IF('PCA Licitação, Dispensa e Inex.'!C215="","",'PCA Licitação, Dispensa e Inex.'!C215)</f>
        <v/>
      </c>
      <c r="AK211" t="str">
        <f>IF('PCA Licitação, Dispensa e Inex.'!D215="","",'PCA Licitação, Dispensa e Inex.'!D215)</f>
        <v/>
      </c>
      <c r="AL211" t="str">
        <f>IF('PCA Licitação, Dispensa e Inex.'!H215="","",'PCA Licitação, Dispensa e Inex.'!H215)</f>
        <v/>
      </c>
      <c r="AM211" t="str">
        <f>IF('PCA Licitação, Dispensa e Inex.'!K215="","",'PCA Licitação, Dispensa e Inex.'!K215)</f>
        <v/>
      </c>
      <c r="AN211" t="str">
        <f>IF('PCA Licitação, Dispensa e Inex.'!L215="","",'PCA Licitação, Dispensa e Inex.'!L215)</f>
        <v/>
      </c>
      <c r="AO211" t="str">
        <f>IF('PCA Licitação, Dispensa e Inex.'!M215="","",'PCA Licitação, Dispensa e Inex.'!M215)</f>
        <v/>
      </c>
      <c r="AP211" t="str">
        <f>IF('PCA Licitação, Dispensa e Inex.'!N215="","",'PCA Licitação, Dispensa e Inex.'!N215)</f>
        <v/>
      </c>
      <c r="AQ211" s="88" t="str">
        <f>IF('PCA Licitação, Dispensa e Inex.'!O215="","",'PCA Licitação, Dispensa e Inex.'!O215)</f>
        <v/>
      </c>
      <c r="AR211" s="88" t="str">
        <f>IF('PCA Licitação, Dispensa e Inex.'!P215="","",'PCA Licitação, Dispensa e Inex.'!P215)</f>
        <v/>
      </c>
      <c r="AS211" s="88" t="str">
        <f>IF('PCA Licitação, Dispensa e Inex.'!Q215="","",'PCA Licitação, Dispensa e Inex.'!Q215)</f>
        <v/>
      </c>
      <c r="AT211" s="88" t="str">
        <f>IF('PCA Licitação, Dispensa e Inex.'!R215="","",'PCA Licitação, Dispensa e Inex.'!R215)</f>
        <v/>
      </c>
      <c r="AU211" s="88" t="str">
        <f>IF('PCA Licitação, Dispensa e Inex.'!S215="","",'PCA Licitação, Dispensa e Inex.'!S215)</f>
        <v/>
      </c>
      <c r="AV211" s="88" t="str">
        <f>IFERROR(VLOOKUP(AI211,'Acompanhamento (DMP)'!$B$17:$L$400,10,FALSE),"")</f>
        <v/>
      </c>
      <c r="AW211" t="str">
        <f>IFERROR(IF(VLOOKUP(AI211,'Acompanhamento (DMP)'!$B$17:$V$400,11,FALSE)="","",VLOOKUP(AI211,'Acompanhamento (DMP)'!$B$17:$V$400,11,FALSE)),"")</f>
        <v/>
      </c>
      <c r="AX211" s="88" t="str">
        <f>IFERROR(VLOOKUP(AI211,'Acompanhamento (DMP)'!$B$17:$V$400,12,FALSE),"")</f>
        <v/>
      </c>
      <c r="AY211" s="88" t="str">
        <f>IFERROR(IF(VLOOKUP(AI211,'Acompanhamento (DMP)'!$B$17:$V$400,13,FALSE)="","",VLOOKUP(AI211,'Acompanhamento (DMP)'!$B$17:$V$400,13,FALSE)),"")</f>
        <v/>
      </c>
      <c r="AZ211" t="str">
        <f>IFERROR(IF(VLOOKUP(AI211,'Acompanhamento (DMP)'!$B$17:$V$400,14,FALSE)="","",VLOOKUP(AI211,'Acompanhamento (DMP)'!$B$17:$V$400,14,FALSE)),"")</f>
        <v/>
      </c>
      <c r="BA211" t="str">
        <f>IFERROR(IF(VLOOKUP(AI211,'Acompanhamento (DMP)'!$B$17:$V$400,15,FALSE)="","",VLOOKUP(AI211,'Acompanhamento (DMP)'!$B$17:$V$400,15,FALSE)),"")</f>
        <v/>
      </c>
      <c r="BB211" s="88" t="str">
        <f>IFERROR(IF(VLOOKUP(AI211,'Acompanhamento (DMP)'!$B$17:$V$400,16,FALSE)="","",VLOOKUP(AI211,'Acompanhamento (DMP)'!$B$17:$V$400,16,FALSE)),"")</f>
        <v/>
      </c>
      <c r="BC211" s="88" t="str">
        <f>IFERROR(IF(VLOOKUP(AI211,'Acompanhamento (DMP)'!$B$17:$V$400,17,FALSE)="","",VLOOKUP(AI211,'Acompanhamento (DMP)'!$B$17:$V$400,17,FALSE)),"")</f>
        <v/>
      </c>
      <c r="BD211" s="88" t="str">
        <f>IFERROR(IF(VLOOKUP(AI211,'Acompanhamento (DMP)'!$B$17:$V$400,18,FALSE)="","",VLOOKUP(AI211,'Acompanhamento (DMP)'!$B$17:$V$400,18,FALSE)),"")</f>
        <v/>
      </c>
      <c r="BE211" s="88" t="str">
        <f>IFERROR(IF(VLOOKUP(AI211,'Acompanhamento (DMP)'!$B$17:$V$400,19,FALSE)="","",VLOOKUP(AI211,'Acompanhamento (DMP)'!$B$17:$V$400,19,FALSE)),"")</f>
        <v/>
      </c>
      <c r="BF211" s="88" t="str">
        <f>IFERROR(IF(VLOOKUP(AI211,'Acompanhamento (DMP)'!$B$17:$V$400,20,FALSE)="","",VLOOKUP(AI211,'Acompanhamento (DMP)'!$B$17:$V$400,20,FALSE)),"")</f>
        <v/>
      </c>
      <c r="BG211" s="88" t="str">
        <f>IFERROR(IF(VLOOKUP(AI211,'Acompanhamento (DMP)'!$B$17:$V$400,21,FALSE)="","",VLOOKUP(AI211,'Acompanhamento (DMP)'!$B$17:$V$400,21,FALSE)),"")</f>
        <v/>
      </c>
      <c r="BH211" s="239" t="str">
        <f t="shared" si="3"/>
        <v/>
      </c>
    </row>
    <row r="212" spans="1:60" ht="15" customHeight="1" x14ac:dyDescent="0.2">
      <c r="A212" s="73"/>
      <c r="B212" s="74"/>
      <c r="C212" s="73"/>
      <c r="D212" s="74"/>
      <c r="E212" s="73" t="str">
        <v>Modernização do espaço físico do hall superior TJSC</v>
      </c>
      <c r="F212" s="73"/>
      <c r="G212" s="73"/>
      <c r="H212" s="73"/>
      <c r="I212" s="73"/>
      <c r="J212" s="73"/>
      <c r="K212" s="73"/>
      <c r="L212" s="75"/>
      <c r="M212" s="75"/>
      <c r="N212" s="75"/>
      <c r="O212" s="75"/>
      <c r="P212" s="75"/>
      <c r="Q212" s="73"/>
      <c r="R212" s="75"/>
      <c r="AD212" s="249">
        <v>199</v>
      </c>
      <c r="AI212" t="str">
        <f>IF('PCA Licitação, Dispensa e Inex.'!B216="","",'PCA Licitação, Dispensa e Inex.'!B216)</f>
        <v/>
      </c>
      <c r="AJ212" t="str">
        <f>IF('PCA Licitação, Dispensa e Inex.'!C216="","",'PCA Licitação, Dispensa e Inex.'!C216)</f>
        <v/>
      </c>
      <c r="AK212" t="str">
        <f>IF('PCA Licitação, Dispensa e Inex.'!D216="","",'PCA Licitação, Dispensa e Inex.'!D216)</f>
        <v/>
      </c>
      <c r="AL212" t="str">
        <f>IF('PCA Licitação, Dispensa e Inex.'!H216="","",'PCA Licitação, Dispensa e Inex.'!H216)</f>
        <v/>
      </c>
      <c r="AM212" t="str">
        <f>IF('PCA Licitação, Dispensa e Inex.'!K216="","",'PCA Licitação, Dispensa e Inex.'!K216)</f>
        <v/>
      </c>
      <c r="AN212" t="str">
        <f>IF('PCA Licitação, Dispensa e Inex.'!L216="","",'PCA Licitação, Dispensa e Inex.'!L216)</f>
        <v/>
      </c>
      <c r="AO212" t="str">
        <f>IF('PCA Licitação, Dispensa e Inex.'!M216="","",'PCA Licitação, Dispensa e Inex.'!M216)</f>
        <v/>
      </c>
      <c r="AP212" t="str">
        <f>IF('PCA Licitação, Dispensa e Inex.'!N216="","",'PCA Licitação, Dispensa e Inex.'!N216)</f>
        <v/>
      </c>
      <c r="AQ212" s="88" t="str">
        <f>IF('PCA Licitação, Dispensa e Inex.'!O216="","",'PCA Licitação, Dispensa e Inex.'!O216)</f>
        <v/>
      </c>
      <c r="AR212" s="88" t="str">
        <f>IF('PCA Licitação, Dispensa e Inex.'!P216="","",'PCA Licitação, Dispensa e Inex.'!P216)</f>
        <v/>
      </c>
      <c r="AS212" s="88" t="str">
        <f>IF('PCA Licitação, Dispensa e Inex.'!Q216="","",'PCA Licitação, Dispensa e Inex.'!Q216)</f>
        <v/>
      </c>
      <c r="AT212" s="88" t="str">
        <f>IF('PCA Licitação, Dispensa e Inex.'!R216="","",'PCA Licitação, Dispensa e Inex.'!R216)</f>
        <v/>
      </c>
      <c r="AU212" s="88" t="str">
        <f>IF('PCA Licitação, Dispensa e Inex.'!S216="","",'PCA Licitação, Dispensa e Inex.'!S216)</f>
        <v/>
      </c>
      <c r="AV212" s="88" t="str">
        <f>IFERROR(VLOOKUP(AI212,'Acompanhamento (DMP)'!$B$17:$L$400,10,FALSE),"")</f>
        <v/>
      </c>
      <c r="AW212" t="str">
        <f>IFERROR(IF(VLOOKUP(AI212,'Acompanhamento (DMP)'!$B$17:$V$400,11,FALSE)="","",VLOOKUP(AI212,'Acompanhamento (DMP)'!$B$17:$V$400,11,FALSE)),"")</f>
        <v/>
      </c>
      <c r="AX212" s="88" t="str">
        <f>IFERROR(VLOOKUP(AI212,'Acompanhamento (DMP)'!$B$17:$V$400,12,FALSE),"")</f>
        <v/>
      </c>
      <c r="AY212" s="88" t="str">
        <f>IFERROR(IF(VLOOKUP(AI212,'Acompanhamento (DMP)'!$B$17:$V$400,13,FALSE)="","",VLOOKUP(AI212,'Acompanhamento (DMP)'!$B$17:$V$400,13,FALSE)),"")</f>
        <v/>
      </c>
      <c r="AZ212" t="str">
        <f>IFERROR(IF(VLOOKUP(AI212,'Acompanhamento (DMP)'!$B$17:$V$400,14,FALSE)="","",VLOOKUP(AI212,'Acompanhamento (DMP)'!$B$17:$V$400,14,FALSE)),"")</f>
        <v/>
      </c>
      <c r="BA212" t="str">
        <f>IFERROR(IF(VLOOKUP(AI212,'Acompanhamento (DMP)'!$B$17:$V$400,15,FALSE)="","",VLOOKUP(AI212,'Acompanhamento (DMP)'!$B$17:$V$400,15,FALSE)),"")</f>
        <v/>
      </c>
      <c r="BB212" s="88" t="str">
        <f>IFERROR(IF(VLOOKUP(AI212,'Acompanhamento (DMP)'!$B$17:$V$400,16,FALSE)="","",VLOOKUP(AI212,'Acompanhamento (DMP)'!$B$17:$V$400,16,FALSE)),"")</f>
        <v/>
      </c>
      <c r="BC212" s="88" t="str">
        <f>IFERROR(IF(VLOOKUP(AI212,'Acompanhamento (DMP)'!$B$17:$V$400,17,FALSE)="","",VLOOKUP(AI212,'Acompanhamento (DMP)'!$B$17:$V$400,17,FALSE)),"")</f>
        <v/>
      </c>
      <c r="BD212" s="88" t="str">
        <f>IFERROR(IF(VLOOKUP(AI212,'Acompanhamento (DMP)'!$B$17:$V$400,18,FALSE)="","",VLOOKUP(AI212,'Acompanhamento (DMP)'!$B$17:$V$400,18,FALSE)),"")</f>
        <v/>
      </c>
      <c r="BE212" s="88" t="str">
        <f>IFERROR(IF(VLOOKUP(AI212,'Acompanhamento (DMP)'!$B$17:$V$400,19,FALSE)="","",VLOOKUP(AI212,'Acompanhamento (DMP)'!$B$17:$V$400,19,FALSE)),"")</f>
        <v/>
      </c>
      <c r="BF212" s="88" t="str">
        <f>IFERROR(IF(VLOOKUP(AI212,'Acompanhamento (DMP)'!$B$17:$V$400,20,FALSE)="","",VLOOKUP(AI212,'Acompanhamento (DMP)'!$B$17:$V$400,20,FALSE)),"")</f>
        <v/>
      </c>
      <c r="BG212" s="88" t="str">
        <f>IFERROR(IF(VLOOKUP(AI212,'Acompanhamento (DMP)'!$B$17:$V$400,21,FALSE)="","",VLOOKUP(AI212,'Acompanhamento (DMP)'!$B$17:$V$400,21,FALSE)),"")</f>
        <v/>
      </c>
      <c r="BH212" s="239" t="str">
        <f t="shared" si="3"/>
        <v/>
      </c>
    </row>
    <row r="213" spans="1:60" ht="15" customHeight="1" x14ac:dyDescent="0.2">
      <c r="A213" s="73"/>
      <c r="B213" s="74"/>
      <c r="C213" s="73"/>
      <c r="D213" s="74"/>
      <c r="E213" s="73" t="str">
        <v>Contratação de projeto arquitetônico (concurso) para construção no terreno permutado com a DPU</v>
      </c>
      <c r="F213" s="73"/>
      <c r="G213" s="73"/>
      <c r="H213" s="73"/>
      <c r="I213" s="73"/>
      <c r="J213" s="73"/>
      <c r="K213" s="73"/>
      <c r="L213" s="75"/>
      <c r="M213" s="75"/>
      <c r="N213" s="75"/>
      <c r="O213" s="75"/>
      <c r="P213" s="75"/>
      <c r="Q213" s="73"/>
      <c r="R213" s="75"/>
      <c r="AD213" s="250">
        <v>200</v>
      </c>
      <c r="AI213" t="str">
        <f>IF('PCA Licitação, Dispensa e Inex.'!B217="","",'PCA Licitação, Dispensa e Inex.'!B217)</f>
        <v/>
      </c>
      <c r="AJ213" t="str">
        <f>IF('PCA Licitação, Dispensa e Inex.'!C217="","",'PCA Licitação, Dispensa e Inex.'!C217)</f>
        <v/>
      </c>
      <c r="AK213" t="str">
        <f>IF('PCA Licitação, Dispensa e Inex.'!D217="","",'PCA Licitação, Dispensa e Inex.'!D217)</f>
        <v/>
      </c>
      <c r="AL213" t="str">
        <f>IF('PCA Licitação, Dispensa e Inex.'!H217="","",'PCA Licitação, Dispensa e Inex.'!H217)</f>
        <v/>
      </c>
      <c r="AM213" t="str">
        <f>IF('PCA Licitação, Dispensa e Inex.'!K217="","",'PCA Licitação, Dispensa e Inex.'!K217)</f>
        <v/>
      </c>
      <c r="AN213" t="str">
        <f>IF('PCA Licitação, Dispensa e Inex.'!L217="","",'PCA Licitação, Dispensa e Inex.'!L217)</f>
        <v/>
      </c>
      <c r="AO213" t="str">
        <f>IF('PCA Licitação, Dispensa e Inex.'!M217="","",'PCA Licitação, Dispensa e Inex.'!M217)</f>
        <v/>
      </c>
      <c r="AP213" t="str">
        <f>IF('PCA Licitação, Dispensa e Inex.'!N217="","",'PCA Licitação, Dispensa e Inex.'!N217)</f>
        <v/>
      </c>
      <c r="AQ213" s="88" t="str">
        <f>IF('PCA Licitação, Dispensa e Inex.'!O217="","",'PCA Licitação, Dispensa e Inex.'!O217)</f>
        <v/>
      </c>
      <c r="AR213" s="88" t="str">
        <f>IF('PCA Licitação, Dispensa e Inex.'!P217="","",'PCA Licitação, Dispensa e Inex.'!P217)</f>
        <v/>
      </c>
      <c r="AS213" s="88" t="str">
        <f>IF('PCA Licitação, Dispensa e Inex.'!Q217="","",'PCA Licitação, Dispensa e Inex.'!Q217)</f>
        <v/>
      </c>
      <c r="AT213" s="88" t="str">
        <f>IF('PCA Licitação, Dispensa e Inex.'!R217="","",'PCA Licitação, Dispensa e Inex.'!R217)</f>
        <v/>
      </c>
      <c r="AU213" s="88" t="str">
        <f>IF('PCA Licitação, Dispensa e Inex.'!S217="","",'PCA Licitação, Dispensa e Inex.'!S217)</f>
        <v/>
      </c>
      <c r="AV213" s="88" t="str">
        <f>IFERROR(VLOOKUP(AI213,'Acompanhamento (DMP)'!$B$17:$L$400,10,FALSE),"")</f>
        <v/>
      </c>
      <c r="AW213" t="str">
        <f>IFERROR(IF(VLOOKUP(AI213,'Acompanhamento (DMP)'!$B$17:$V$400,11,FALSE)="","",VLOOKUP(AI213,'Acompanhamento (DMP)'!$B$17:$V$400,11,FALSE)),"")</f>
        <v/>
      </c>
      <c r="AX213" s="88" t="str">
        <f>IFERROR(VLOOKUP(AI213,'Acompanhamento (DMP)'!$B$17:$V$400,12,FALSE),"")</f>
        <v/>
      </c>
      <c r="AY213" s="88" t="str">
        <f>IFERROR(IF(VLOOKUP(AI213,'Acompanhamento (DMP)'!$B$17:$V$400,13,FALSE)="","",VLOOKUP(AI213,'Acompanhamento (DMP)'!$B$17:$V$400,13,FALSE)),"")</f>
        <v/>
      </c>
      <c r="AZ213" t="str">
        <f>IFERROR(IF(VLOOKUP(AI213,'Acompanhamento (DMP)'!$B$17:$V$400,14,FALSE)="","",VLOOKUP(AI213,'Acompanhamento (DMP)'!$B$17:$V$400,14,FALSE)),"")</f>
        <v/>
      </c>
      <c r="BA213" t="str">
        <f>IFERROR(IF(VLOOKUP(AI213,'Acompanhamento (DMP)'!$B$17:$V$400,15,FALSE)="","",VLOOKUP(AI213,'Acompanhamento (DMP)'!$B$17:$V$400,15,FALSE)),"")</f>
        <v/>
      </c>
      <c r="BB213" s="88" t="str">
        <f>IFERROR(IF(VLOOKUP(AI213,'Acompanhamento (DMP)'!$B$17:$V$400,16,FALSE)="","",VLOOKUP(AI213,'Acompanhamento (DMP)'!$B$17:$V$400,16,FALSE)),"")</f>
        <v/>
      </c>
      <c r="BC213" s="88" t="str">
        <f>IFERROR(IF(VLOOKUP(AI213,'Acompanhamento (DMP)'!$B$17:$V$400,17,FALSE)="","",VLOOKUP(AI213,'Acompanhamento (DMP)'!$B$17:$V$400,17,FALSE)),"")</f>
        <v/>
      </c>
      <c r="BD213" s="88" t="str">
        <f>IFERROR(IF(VLOOKUP(AI213,'Acompanhamento (DMP)'!$B$17:$V$400,18,FALSE)="","",VLOOKUP(AI213,'Acompanhamento (DMP)'!$B$17:$V$400,18,FALSE)),"")</f>
        <v/>
      </c>
      <c r="BE213" s="88" t="str">
        <f>IFERROR(IF(VLOOKUP(AI213,'Acompanhamento (DMP)'!$B$17:$V$400,19,FALSE)="","",VLOOKUP(AI213,'Acompanhamento (DMP)'!$B$17:$V$400,19,FALSE)),"")</f>
        <v/>
      </c>
      <c r="BF213" s="88" t="str">
        <f>IFERROR(IF(VLOOKUP(AI213,'Acompanhamento (DMP)'!$B$17:$V$400,20,FALSE)="","",VLOOKUP(AI213,'Acompanhamento (DMP)'!$B$17:$V$400,20,FALSE)),"")</f>
        <v/>
      </c>
      <c r="BG213" s="88" t="str">
        <f>IFERROR(IF(VLOOKUP(AI213,'Acompanhamento (DMP)'!$B$17:$V$400,21,FALSE)="","",VLOOKUP(AI213,'Acompanhamento (DMP)'!$B$17:$V$400,21,FALSE)),"")</f>
        <v/>
      </c>
      <c r="BH213" s="239" t="str">
        <f t="shared" si="3"/>
        <v/>
      </c>
    </row>
    <row r="214" spans="1:60" ht="15" customHeight="1" x14ac:dyDescent="0.2">
      <c r="A214" s="73"/>
      <c r="B214" s="74"/>
      <c r="C214" s="73"/>
      <c r="D214" s="74"/>
      <c r="E214" s="73" t="str">
        <v>Demolição prédio DPU</v>
      </c>
      <c r="F214" s="73"/>
      <c r="G214" s="73"/>
      <c r="H214" s="73"/>
      <c r="I214" s="73"/>
      <c r="J214" s="73"/>
      <c r="K214" s="73"/>
      <c r="L214" s="75"/>
      <c r="M214" s="75"/>
      <c r="N214" s="75"/>
      <c r="O214" s="75"/>
      <c r="P214" s="75"/>
      <c r="Q214" s="73"/>
      <c r="R214" s="75"/>
      <c r="AD214" s="252">
        <v>201</v>
      </c>
      <c r="AI214" t="str">
        <f>IF('PCA Licitação, Dispensa e Inex.'!B218="","",'PCA Licitação, Dispensa e Inex.'!B218)</f>
        <v/>
      </c>
      <c r="AJ214" t="str">
        <f>IF('PCA Licitação, Dispensa e Inex.'!C218="","",'PCA Licitação, Dispensa e Inex.'!C218)</f>
        <v/>
      </c>
      <c r="AK214" t="str">
        <f>IF('PCA Licitação, Dispensa e Inex.'!D218="","",'PCA Licitação, Dispensa e Inex.'!D218)</f>
        <v/>
      </c>
      <c r="AL214" t="str">
        <f>IF('PCA Licitação, Dispensa e Inex.'!H218="","",'PCA Licitação, Dispensa e Inex.'!H218)</f>
        <v/>
      </c>
      <c r="AM214" t="str">
        <f>IF('PCA Licitação, Dispensa e Inex.'!K218="","",'PCA Licitação, Dispensa e Inex.'!K218)</f>
        <v/>
      </c>
      <c r="AN214" t="str">
        <f>IF('PCA Licitação, Dispensa e Inex.'!L218="","",'PCA Licitação, Dispensa e Inex.'!L218)</f>
        <v/>
      </c>
      <c r="AO214" t="str">
        <f>IF('PCA Licitação, Dispensa e Inex.'!M218="","",'PCA Licitação, Dispensa e Inex.'!M218)</f>
        <v/>
      </c>
      <c r="AP214" t="str">
        <f>IF('PCA Licitação, Dispensa e Inex.'!N218="","",'PCA Licitação, Dispensa e Inex.'!N218)</f>
        <v/>
      </c>
      <c r="AQ214" s="88" t="str">
        <f>IF('PCA Licitação, Dispensa e Inex.'!O218="","",'PCA Licitação, Dispensa e Inex.'!O218)</f>
        <v/>
      </c>
      <c r="AR214" s="88" t="str">
        <f>IF('PCA Licitação, Dispensa e Inex.'!P218="","",'PCA Licitação, Dispensa e Inex.'!P218)</f>
        <v/>
      </c>
      <c r="AS214" s="88" t="str">
        <f>IF('PCA Licitação, Dispensa e Inex.'!Q218="","",'PCA Licitação, Dispensa e Inex.'!Q218)</f>
        <v/>
      </c>
      <c r="AT214" s="88" t="str">
        <f>IF('PCA Licitação, Dispensa e Inex.'!R218="","",'PCA Licitação, Dispensa e Inex.'!R218)</f>
        <v/>
      </c>
      <c r="AU214" s="88" t="str">
        <f>IF('PCA Licitação, Dispensa e Inex.'!S218="","",'PCA Licitação, Dispensa e Inex.'!S218)</f>
        <v/>
      </c>
      <c r="AV214" s="88" t="str">
        <f>IFERROR(VLOOKUP(AI214,'Acompanhamento (DMP)'!$B$17:$L$400,10,FALSE),"")</f>
        <v/>
      </c>
      <c r="AW214" t="str">
        <f>IFERROR(IF(VLOOKUP(AI214,'Acompanhamento (DMP)'!$B$17:$V$400,11,FALSE)="","",VLOOKUP(AI214,'Acompanhamento (DMP)'!$B$17:$V$400,11,FALSE)),"")</f>
        <v/>
      </c>
      <c r="AX214" s="88" t="str">
        <f>IFERROR(VLOOKUP(AI214,'Acompanhamento (DMP)'!$B$17:$V$400,12,FALSE),"")</f>
        <v/>
      </c>
      <c r="AY214" s="88" t="str">
        <f>IFERROR(IF(VLOOKUP(AI214,'Acompanhamento (DMP)'!$B$17:$V$400,13,FALSE)="","",VLOOKUP(AI214,'Acompanhamento (DMP)'!$B$17:$V$400,13,FALSE)),"")</f>
        <v/>
      </c>
      <c r="AZ214" t="str">
        <f>IFERROR(IF(VLOOKUP(AI214,'Acompanhamento (DMP)'!$B$17:$V$400,14,FALSE)="","",VLOOKUP(AI214,'Acompanhamento (DMP)'!$B$17:$V$400,14,FALSE)),"")</f>
        <v/>
      </c>
      <c r="BA214" t="str">
        <f>IFERROR(IF(VLOOKUP(AI214,'Acompanhamento (DMP)'!$B$17:$V$400,15,FALSE)="","",VLOOKUP(AI214,'Acompanhamento (DMP)'!$B$17:$V$400,15,FALSE)),"")</f>
        <v/>
      </c>
      <c r="BB214" s="88" t="str">
        <f>IFERROR(IF(VLOOKUP(AI214,'Acompanhamento (DMP)'!$B$17:$V$400,16,FALSE)="","",VLOOKUP(AI214,'Acompanhamento (DMP)'!$B$17:$V$400,16,FALSE)),"")</f>
        <v/>
      </c>
      <c r="BC214" s="88" t="str">
        <f>IFERROR(IF(VLOOKUP(AI214,'Acompanhamento (DMP)'!$B$17:$V$400,17,FALSE)="","",VLOOKUP(AI214,'Acompanhamento (DMP)'!$B$17:$V$400,17,FALSE)),"")</f>
        <v/>
      </c>
      <c r="BD214" s="88" t="str">
        <f>IFERROR(IF(VLOOKUP(AI214,'Acompanhamento (DMP)'!$B$17:$V$400,18,FALSE)="","",VLOOKUP(AI214,'Acompanhamento (DMP)'!$B$17:$V$400,18,FALSE)),"")</f>
        <v/>
      </c>
      <c r="BE214" s="88" t="str">
        <f>IFERROR(IF(VLOOKUP(AI214,'Acompanhamento (DMP)'!$B$17:$V$400,19,FALSE)="","",VLOOKUP(AI214,'Acompanhamento (DMP)'!$B$17:$V$400,19,FALSE)),"")</f>
        <v/>
      </c>
      <c r="BF214" s="88" t="str">
        <f>IFERROR(IF(VLOOKUP(AI214,'Acompanhamento (DMP)'!$B$17:$V$400,20,FALSE)="","",VLOOKUP(AI214,'Acompanhamento (DMP)'!$B$17:$V$400,20,FALSE)),"")</f>
        <v/>
      </c>
      <c r="BG214" s="88" t="str">
        <f>IFERROR(IF(VLOOKUP(AI214,'Acompanhamento (DMP)'!$B$17:$V$400,21,FALSE)="","",VLOOKUP(AI214,'Acompanhamento (DMP)'!$B$17:$V$400,21,FALSE)),"")</f>
        <v/>
      </c>
      <c r="BH214" s="239" t="str">
        <f t="shared" si="3"/>
        <v/>
      </c>
    </row>
    <row r="215" spans="1:60" ht="15" customHeight="1" x14ac:dyDescent="0.2">
      <c r="A215" s="73"/>
      <c r="B215" s="74"/>
      <c r="C215" s="73"/>
      <c r="D215" s="74"/>
      <c r="E215" s="73" t="str">
        <v>Estabilização de talude no terreno que abriga o Almoxarifado (ASTJ)</v>
      </c>
      <c r="F215" s="73"/>
      <c r="G215" s="73"/>
      <c r="H215" s="73"/>
      <c r="I215" s="73"/>
      <c r="J215" s="73"/>
      <c r="K215" s="73"/>
      <c r="L215" s="75"/>
      <c r="M215" s="75"/>
      <c r="N215" s="75"/>
      <c r="O215" s="75"/>
      <c r="P215" s="75"/>
      <c r="Q215" s="73"/>
      <c r="R215" s="75"/>
      <c r="AD215" s="251">
        <v>202</v>
      </c>
      <c r="AI215" t="str">
        <f>IF('PCA Licitação, Dispensa e Inex.'!B219="","",'PCA Licitação, Dispensa e Inex.'!B219)</f>
        <v/>
      </c>
      <c r="AJ215" t="str">
        <f>IF('PCA Licitação, Dispensa e Inex.'!C219="","",'PCA Licitação, Dispensa e Inex.'!C219)</f>
        <v/>
      </c>
      <c r="AK215" t="str">
        <f>IF('PCA Licitação, Dispensa e Inex.'!D219="","",'PCA Licitação, Dispensa e Inex.'!D219)</f>
        <v/>
      </c>
      <c r="AL215" t="str">
        <f>IF('PCA Licitação, Dispensa e Inex.'!H219="","",'PCA Licitação, Dispensa e Inex.'!H219)</f>
        <v/>
      </c>
      <c r="AM215" t="str">
        <f>IF('PCA Licitação, Dispensa e Inex.'!K219="","",'PCA Licitação, Dispensa e Inex.'!K219)</f>
        <v/>
      </c>
      <c r="AN215" t="str">
        <f>IF('PCA Licitação, Dispensa e Inex.'!L219="","",'PCA Licitação, Dispensa e Inex.'!L219)</f>
        <v/>
      </c>
      <c r="AO215" t="str">
        <f>IF('PCA Licitação, Dispensa e Inex.'!M219="","",'PCA Licitação, Dispensa e Inex.'!M219)</f>
        <v/>
      </c>
      <c r="AP215" t="str">
        <f>IF('PCA Licitação, Dispensa e Inex.'!N219="","",'PCA Licitação, Dispensa e Inex.'!N219)</f>
        <v/>
      </c>
      <c r="AQ215" s="88" t="str">
        <f>IF('PCA Licitação, Dispensa e Inex.'!O219="","",'PCA Licitação, Dispensa e Inex.'!O219)</f>
        <v/>
      </c>
      <c r="AR215" s="88" t="str">
        <f>IF('PCA Licitação, Dispensa e Inex.'!P219="","",'PCA Licitação, Dispensa e Inex.'!P219)</f>
        <v/>
      </c>
      <c r="AS215" s="88" t="str">
        <f>IF('PCA Licitação, Dispensa e Inex.'!Q219="","",'PCA Licitação, Dispensa e Inex.'!Q219)</f>
        <v/>
      </c>
      <c r="AT215" s="88" t="str">
        <f>IF('PCA Licitação, Dispensa e Inex.'!R219="","",'PCA Licitação, Dispensa e Inex.'!R219)</f>
        <v/>
      </c>
      <c r="AU215" s="88" t="str">
        <f>IF('PCA Licitação, Dispensa e Inex.'!S219="","",'PCA Licitação, Dispensa e Inex.'!S219)</f>
        <v/>
      </c>
      <c r="AV215" s="88" t="str">
        <f>IFERROR(VLOOKUP(AI215,'Acompanhamento (DMP)'!$B$17:$L$400,10,FALSE),"")</f>
        <v/>
      </c>
      <c r="AW215" t="str">
        <f>IFERROR(IF(VLOOKUP(AI215,'Acompanhamento (DMP)'!$B$17:$V$400,11,FALSE)="","",VLOOKUP(AI215,'Acompanhamento (DMP)'!$B$17:$V$400,11,FALSE)),"")</f>
        <v/>
      </c>
      <c r="AX215" s="88" t="str">
        <f>IFERROR(VLOOKUP(AI215,'Acompanhamento (DMP)'!$B$17:$V$400,12,FALSE),"")</f>
        <v/>
      </c>
      <c r="AY215" s="88" t="str">
        <f>IFERROR(IF(VLOOKUP(AI215,'Acompanhamento (DMP)'!$B$17:$V$400,13,FALSE)="","",VLOOKUP(AI215,'Acompanhamento (DMP)'!$B$17:$V$400,13,FALSE)),"")</f>
        <v/>
      </c>
      <c r="AZ215" t="str">
        <f>IFERROR(IF(VLOOKUP(AI215,'Acompanhamento (DMP)'!$B$17:$V$400,14,FALSE)="","",VLOOKUP(AI215,'Acompanhamento (DMP)'!$B$17:$V$400,14,FALSE)),"")</f>
        <v/>
      </c>
      <c r="BA215" t="str">
        <f>IFERROR(IF(VLOOKUP(AI215,'Acompanhamento (DMP)'!$B$17:$V$400,15,FALSE)="","",VLOOKUP(AI215,'Acompanhamento (DMP)'!$B$17:$V$400,15,FALSE)),"")</f>
        <v/>
      </c>
      <c r="BB215" s="88" t="str">
        <f>IFERROR(IF(VLOOKUP(AI215,'Acompanhamento (DMP)'!$B$17:$V$400,16,FALSE)="","",VLOOKUP(AI215,'Acompanhamento (DMP)'!$B$17:$V$400,16,FALSE)),"")</f>
        <v/>
      </c>
      <c r="BC215" s="88" t="str">
        <f>IFERROR(IF(VLOOKUP(AI215,'Acompanhamento (DMP)'!$B$17:$V$400,17,FALSE)="","",VLOOKUP(AI215,'Acompanhamento (DMP)'!$B$17:$V$400,17,FALSE)),"")</f>
        <v/>
      </c>
      <c r="BD215" s="88" t="str">
        <f>IFERROR(IF(VLOOKUP(AI215,'Acompanhamento (DMP)'!$B$17:$V$400,18,FALSE)="","",VLOOKUP(AI215,'Acompanhamento (DMP)'!$B$17:$V$400,18,FALSE)),"")</f>
        <v/>
      </c>
      <c r="BE215" s="88" t="str">
        <f>IFERROR(IF(VLOOKUP(AI215,'Acompanhamento (DMP)'!$B$17:$V$400,19,FALSE)="","",VLOOKUP(AI215,'Acompanhamento (DMP)'!$B$17:$V$400,19,FALSE)),"")</f>
        <v/>
      </c>
      <c r="BF215" s="88" t="str">
        <f>IFERROR(IF(VLOOKUP(AI215,'Acompanhamento (DMP)'!$B$17:$V$400,20,FALSE)="","",VLOOKUP(AI215,'Acompanhamento (DMP)'!$B$17:$V$400,20,FALSE)),"")</f>
        <v/>
      </c>
      <c r="BG215" s="88" t="str">
        <f>IFERROR(IF(VLOOKUP(AI215,'Acompanhamento (DMP)'!$B$17:$V$400,21,FALSE)="","",VLOOKUP(AI215,'Acompanhamento (DMP)'!$B$17:$V$400,21,FALSE)),"")</f>
        <v/>
      </c>
      <c r="BH215" s="239" t="str">
        <f t="shared" si="3"/>
        <v/>
      </c>
    </row>
    <row r="216" spans="1:60" ht="15" customHeight="1" x14ac:dyDescent="0.2">
      <c r="A216" s="73"/>
      <c r="B216" s="74"/>
      <c r="C216" s="73"/>
      <c r="D216" s="74"/>
      <c r="E216" s="73" t="str">
        <v>Ampliação da rede sprinkler Arquivo Central</v>
      </c>
      <c r="F216" s="73"/>
      <c r="G216" s="73"/>
      <c r="H216" s="73"/>
      <c r="I216" s="73"/>
      <c r="J216" s="73"/>
      <c r="K216" s="73"/>
      <c r="L216" s="75"/>
      <c r="M216" s="75"/>
      <c r="N216" s="75"/>
      <c r="O216" s="75"/>
      <c r="P216" s="75"/>
      <c r="Q216" s="73"/>
      <c r="R216" s="75"/>
      <c r="AD216" s="252">
        <v>203</v>
      </c>
      <c r="AI216" t="str">
        <f>IF('PCA Licitação, Dispensa e Inex.'!B220="","",'PCA Licitação, Dispensa e Inex.'!B220)</f>
        <v/>
      </c>
      <c r="AJ216" t="str">
        <f>IF('PCA Licitação, Dispensa e Inex.'!C220="","",'PCA Licitação, Dispensa e Inex.'!C220)</f>
        <v/>
      </c>
      <c r="AK216" t="str">
        <f>IF('PCA Licitação, Dispensa e Inex.'!D220="","",'PCA Licitação, Dispensa e Inex.'!D220)</f>
        <v/>
      </c>
      <c r="AL216" t="str">
        <f>IF('PCA Licitação, Dispensa e Inex.'!H220="","",'PCA Licitação, Dispensa e Inex.'!H220)</f>
        <v/>
      </c>
      <c r="AM216" t="str">
        <f>IF('PCA Licitação, Dispensa e Inex.'!K220="","",'PCA Licitação, Dispensa e Inex.'!K220)</f>
        <v/>
      </c>
      <c r="AN216" t="str">
        <f>IF('PCA Licitação, Dispensa e Inex.'!L220="","",'PCA Licitação, Dispensa e Inex.'!L220)</f>
        <v/>
      </c>
      <c r="AO216" t="str">
        <f>IF('PCA Licitação, Dispensa e Inex.'!M220="","",'PCA Licitação, Dispensa e Inex.'!M220)</f>
        <v/>
      </c>
      <c r="AP216" t="str">
        <f>IF('PCA Licitação, Dispensa e Inex.'!N220="","",'PCA Licitação, Dispensa e Inex.'!N220)</f>
        <v/>
      </c>
      <c r="AQ216" s="88" t="str">
        <f>IF('PCA Licitação, Dispensa e Inex.'!O220="","",'PCA Licitação, Dispensa e Inex.'!O220)</f>
        <v/>
      </c>
      <c r="AR216" s="88" t="str">
        <f>IF('PCA Licitação, Dispensa e Inex.'!P220="","",'PCA Licitação, Dispensa e Inex.'!P220)</f>
        <v/>
      </c>
      <c r="AS216" s="88" t="str">
        <f>IF('PCA Licitação, Dispensa e Inex.'!Q220="","",'PCA Licitação, Dispensa e Inex.'!Q220)</f>
        <v/>
      </c>
      <c r="AT216" s="88" t="str">
        <f>IF('PCA Licitação, Dispensa e Inex.'!R220="","",'PCA Licitação, Dispensa e Inex.'!R220)</f>
        <v/>
      </c>
      <c r="AU216" s="88" t="str">
        <f>IF('PCA Licitação, Dispensa e Inex.'!S220="","",'PCA Licitação, Dispensa e Inex.'!S220)</f>
        <v/>
      </c>
      <c r="AV216" s="88" t="str">
        <f>IFERROR(VLOOKUP(AI216,'Acompanhamento (DMP)'!$B$17:$L$400,10,FALSE),"")</f>
        <v/>
      </c>
      <c r="AW216" t="str">
        <f>IFERROR(IF(VLOOKUP(AI216,'Acompanhamento (DMP)'!$B$17:$V$400,11,FALSE)="","",VLOOKUP(AI216,'Acompanhamento (DMP)'!$B$17:$V$400,11,FALSE)),"")</f>
        <v/>
      </c>
      <c r="AX216" s="88" t="str">
        <f>IFERROR(VLOOKUP(AI216,'Acompanhamento (DMP)'!$B$17:$V$400,12,FALSE),"")</f>
        <v/>
      </c>
      <c r="AY216" s="88" t="str">
        <f>IFERROR(IF(VLOOKUP(AI216,'Acompanhamento (DMP)'!$B$17:$V$400,13,FALSE)="","",VLOOKUP(AI216,'Acompanhamento (DMP)'!$B$17:$V$400,13,FALSE)),"")</f>
        <v/>
      </c>
      <c r="AZ216" t="str">
        <f>IFERROR(IF(VLOOKUP(AI216,'Acompanhamento (DMP)'!$B$17:$V$400,14,FALSE)="","",VLOOKUP(AI216,'Acompanhamento (DMP)'!$B$17:$V$400,14,FALSE)),"")</f>
        <v/>
      </c>
      <c r="BA216" t="str">
        <f>IFERROR(IF(VLOOKUP(AI216,'Acompanhamento (DMP)'!$B$17:$V$400,15,FALSE)="","",VLOOKUP(AI216,'Acompanhamento (DMP)'!$B$17:$V$400,15,FALSE)),"")</f>
        <v/>
      </c>
      <c r="BB216" s="88" t="str">
        <f>IFERROR(IF(VLOOKUP(AI216,'Acompanhamento (DMP)'!$B$17:$V$400,16,FALSE)="","",VLOOKUP(AI216,'Acompanhamento (DMP)'!$B$17:$V$400,16,FALSE)),"")</f>
        <v/>
      </c>
      <c r="BC216" s="88" t="str">
        <f>IFERROR(IF(VLOOKUP(AI216,'Acompanhamento (DMP)'!$B$17:$V$400,17,FALSE)="","",VLOOKUP(AI216,'Acompanhamento (DMP)'!$B$17:$V$400,17,FALSE)),"")</f>
        <v/>
      </c>
      <c r="BD216" s="88" t="str">
        <f>IFERROR(IF(VLOOKUP(AI216,'Acompanhamento (DMP)'!$B$17:$V$400,18,FALSE)="","",VLOOKUP(AI216,'Acompanhamento (DMP)'!$B$17:$V$400,18,FALSE)),"")</f>
        <v/>
      </c>
      <c r="BE216" s="88" t="str">
        <f>IFERROR(IF(VLOOKUP(AI216,'Acompanhamento (DMP)'!$B$17:$V$400,19,FALSE)="","",VLOOKUP(AI216,'Acompanhamento (DMP)'!$B$17:$V$400,19,FALSE)),"")</f>
        <v/>
      </c>
      <c r="BF216" s="88" t="str">
        <f>IFERROR(IF(VLOOKUP(AI216,'Acompanhamento (DMP)'!$B$17:$V$400,20,FALSE)="","",VLOOKUP(AI216,'Acompanhamento (DMP)'!$B$17:$V$400,20,FALSE)),"")</f>
        <v/>
      </c>
      <c r="BG216" s="88" t="str">
        <f>IFERROR(IF(VLOOKUP(AI216,'Acompanhamento (DMP)'!$B$17:$V$400,21,FALSE)="","",VLOOKUP(AI216,'Acompanhamento (DMP)'!$B$17:$V$400,21,FALSE)),"")</f>
        <v/>
      </c>
      <c r="BH216" s="239" t="str">
        <f t="shared" si="3"/>
        <v/>
      </c>
    </row>
    <row r="217" spans="1:60" ht="15" customHeight="1" x14ac:dyDescent="0.2">
      <c r="A217" s="73"/>
      <c r="B217" s="74"/>
      <c r="C217" s="73"/>
      <c r="D217" s="74"/>
      <c r="E217" s="73" t="str">
        <v>Construção do Fórum da Comarca de Penha</v>
      </c>
      <c r="F217" s="73"/>
      <c r="G217" s="73"/>
      <c r="H217" s="73"/>
      <c r="I217" s="73"/>
      <c r="J217" s="73"/>
      <c r="K217" s="73"/>
      <c r="L217" s="75"/>
      <c r="M217" s="75"/>
      <c r="N217" s="75"/>
      <c r="O217" s="75"/>
      <c r="P217" s="75"/>
      <c r="Q217" s="73" t="e">
        <f>IF(#REF!="","",IF(VLOOKUP(#REF!,#REF!,9,FALSE)="","",VLOOKUP(#REF!,#REF!,9,FALSE)))</f>
        <v>#REF!</v>
      </c>
      <c r="R217" s="75" t="e">
        <f>IF(#REF!="","",IF(VLOOKUP(#REF!,#REF!,10,FALSE)="","",VLOOKUP(#REF!,#REF!,10,FALSE)))</f>
        <v>#REF!</v>
      </c>
      <c r="AD217" s="250">
        <v>204</v>
      </c>
      <c r="AI217" t="str">
        <f>IF('PCA Licitação, Dispensa e Inex.'!B221="","",'PCA Licitação, Dispensa e Inex.'!B221)</f>
        <v/>
      </c>
      <c r="AJ217" t="str">
        <f>IF('PCA Licitação, Dispensa e Inex.'!C221="","",'PCA Licitação, Dispensa e Inex.'!C221)</f>
        <v/>
      </c>
      <c r="AK217" t="str">
        <f>IF('PCA Licitação, Dispensa e Inex.'!D221="","",'PCA Licitação, Dispensa e Inex.'!D221)</f>
        <v/>
      </c>
      <c r="AL217" t="str">
        <f>IF('PCA Licitação, Dispensa e Inex.'!H221="","",'PCA Licitação, Dispensa e Inex.'!H221)</f>
        <v/>
      </c>
      <c r="AM217" t="str">
        <f>IF('PCA Licitação, Dispensa e Inex.'!K221="","",'PCA Licitação, Dispensa e Inex.'!K221)</f>
        <v/>
      </c>
      <c r="AN217" t="str">
        <f>IF('PCA Licitação, Dispensa e Inex.'!L221="","",'PCA Licitação, Dispensa e Inex.'!L221)</f>
        <v/>
      </c>
      <c r="AO217" t="str">
        <f>IF('PCA Licitação, Dispensa e Inex.'!M221="","",'PCA Licitação, Dispensa e Inex.'!M221)</f>
        <v/>
      </c>
      <c r="AP217" t="str">
        <f>IF('PCA Licitação, Dispensa e Inex.'!N221="","",'PCA Licitação, Dispensa e Inex.'!N221)</f>
        <v/>
      </c>
      <c r="AQ217" s="88" t="str">
        <f>IF('PCA Licitação, Dispensa e Inex.'!O221="","",'PCA Licitação, Dispensa e Inex.'!O221)</f>
        <v/>
      </c>
      <c r="AR217" s="88" t="str">
        <f>IF('PCA Licitação, Dispensa e Inex.'!P221="","",'PCA Licitação, Dispensa e Inex.'!P221)</f>
        <v/>
      </c>
      <c r="AS217" s="88" t="str">
        <f>IF('PCA Licitação, Dispensa e Inex.'!Q221="","",'PCA Licitação, Dispensa e Inex.'!Q221)</f>
        <v/>
      </c>
      <c r="AT217" s="88" t="str">
        <f>IF('PCA Licitação, Dispensa e Inex.'!R221="","",'PCA Licitação, Dispensa e Inex.'!R221)</f>
        <v/>
      </c>
      <c r="AU217" s="88" t="str">
        <f>IF('PCA Licitação, Dispensa e Inex.'!S221="","",'PCA Licitação, Dispensa e Inex.'!S221)</f>
        <v/>
      </c>
      <c r="AV217" s="88" t="str">
        <f>IFERROR(VLOOKUP(AI217,'Acompanhamento (DMP)'!$B$17:$L$400,10,FALSE),"")</f>
        <v/>
      </c>
      <c r="AW217" t="str">
        <f>IFERROR(IF(VLOOKUP(AI217,'Acompanhamento (DMP)'!$B$17:$V$400,11,FALSE)="","",VLOOKUP(AI217,'Acompanhamento (DMP)'!$B$17:$V$400,11,FALSE)),"")</f>
        <v/>
      </c>
      <c r="AX217" s="88" t="str">
        <f>IFERROR(VLOOKUP(AI217,'Acompanhamento (DMP)'!$B$17:$V$400,12,FALSE),"")</f>
        <v/>
      </c>
      <c r="AY217" s="88" t="str">
        <f>IFERROR(IF(VLOOKUP(AI217,'Acompanhamento (DMP)'!$B$17:$V$400,13,FALSE)="","",VLOOKUP(AI217,'Acompanhamento (DMP)'!$B$17:$V$400,13,FALSE)),"")</f>
        <v/>
      </c>
      <c r="AZ217" t="str">
        <f>IFERROR(IF(VLOOKUP(AI217,'Acompanhamento (DMP)'!$B$17:$V$400,14,FALSE)="","",VLOOKUP(AI217,'Acompanhamento (DMP)'!$B$17:$V$400,14,FALSE)),"")</f>
        <v/>
      </c>
      <c r="BA217" t="str">
        <f>IFERROR(IF(VLOOKUP(AI217,'Acompanhamento (DMP)'!$B$17:$V$400,15,FALSE)="","",VLOOKUP(AI217,'Acompanhamento (DMP)'!$B$17:$V$400,15,FALSE)),"")</f>
        <v/>
      </c>
      <c r="BB217" s="88" t="str">
        <f>IFERROR(IF(VLOOKUP(AI217,'Acompanhamento (DMP)'!$B$17:$V$400,16,FALSE)="","",VLOOKUP(AI217,'Acompanhamento (DMP)'!$B$17:$V$400,16,FALSE)),"")</f>
        <v/>
      </c>
      <c r="BC217" s="88" t="str">
        <f>IFERROR(IF(VLOOKUP(AI217,'Acompanhamento (DMP)'!$B$17:$V$400,17,FALSE)="","",VLOOKUP(AI217,'Acompanhamento (DMP)'!$B$17:$V$400,17,FALSE)),"")</f>
        <v/>
      </c>
      <c r="BD217" s="88" t="str">
        <f>IFERROR(IF(VLOOKUP(AI217,'Acompanhamento (DMP)'!$B$17:$V$400,18,FALSE)="","",VLOOKUP(AI217,'Acompanhamento (DMP)'!$B$17:$V$400,18,FALSE)),"")</f>
        <v/>
      </c>
      <c r="BE217" s="88" t="str">
        <f>IFERROR(IF(VLOOKUP(AI217,'Acompanhamento (DMP)'!$B$17:$V$400,19,FALSE)="","",VLOOKUP(AI217,'Acompanhamento (DMP)'!$B$17:$V$400,19,FALSE)),"")</f>
        <v/>
      </c>
      <c r="BF217" s="88" t="str">
        <f>IFERROR(IF(VLOOKUP(AI217,'Acompanhamento (DMP)'!$B$17:$V$400,20,FALSE)="","",VLOOKUP(AI217,'Acompanhamento (DMP)'!$B$17:$V$400,20,FALSE)),"")</f>
        <v/>
      </c>
      <c r="BG217" s="88" t="str">
        <f>IFERROR(IF(VLOOKUP(AI217,'Acompanhamento (DMP)'!$B$17:$V$400,21,FALSE)="","",VLOOKUP(AI217,'Acompanhamento (DMP)'!$B$17:$V$400,21,FALSE)),"")</f>
        <v/>
      </c>
      <c r="BH217" s="239" t="str">
        <f t="shared" si="3"/>
        <v/>
      </c>
    </row>
    <row r="218" spans="1:60" ht="15" customHeight="1" x14ac:dyDescent="0.2">
      <c r="A218" s="73"/>
      <c r="B218" s="74"/>
      <c r="C218" s="73"/>
      <c r="D218" s="74"/>
      <c r="E218" s="73" t="str">
        <v>Serviços de instalação de Sistemas de Alarme de Incêndio.</v>
      </c>
      <c r="F218" s="73"/>
      <c r="G218" s="73"/>
      <c r="H218" s="73"/>
      <c r="I218" s="73"/>
      <c r="J218" s="73"/>
      <c r="K218" s="73"/>
      <c r="L218" s="75"/>
      <c r="M218" s="75"/>
      <c r="N218" s="75"/>
      <c r="O218" s="75"/>
      <c r="P218" s="75"/>
      <c r="Q218" s="73" t="e">
        <f>IF(#REF!="","",IF(VLOOKUP(#REF!,#REF!,9,FALSE)="","",VLOOKUP(#REF!,#REF!,9,FALSE)))</f>
        <v>#REF!</v>
      </c>
      <c r="R218" s="75" t="e">
        <f>IF(#REF!="","",IF(VLOOKUP(#REF!,#REF!,10,FALSE)="","",VLOOKUP(#REF!,#REF!,10,FALSE)))</f>
        <v>#REF!</v>
      </c>
      <c r="AD218" s="249">
        <v>205</v>
      </c>
      <c r="AI218" t="str">
        <f>IF('PCA Licitação, Dispensa e Inex.'!B222="","",'PCA Licitação, Dispensa e Inex.'!B222)</f>
        <v/>
      </c>
      <c r="AJ218" t="str">
        <f>IF('PCA Licitação, Dispensa e Inex.'!C222="","",'PCA Licitação, Dispensa e Inex.'!C222)</f>
        <v/>
      </c>
      <c r="AK218" t="str">
        <f>IF('PCA Licitação, Dispensa e Inex.'!D222="","",'PCA Licitação, Dispensa e Inex.'!D222)</f>
        <v/>
      </c>
      <c r="AL218" t="str">
        <f>IF('PCA Licitação, Dispensa e Inex.'!H222="","",'PCA Licitação, Dispensa e Inex.'!H222)</f>
        <v/>
      </c>
      <c r="AM218" t="str">
        <f>IF('PCA Licitação, Dispensa e Inex.'!K222="","",'PCA Licitação, Dispensa e Inex.'!K222)</f>
        <v/>
      </c>
      <c r="AN218" t="str">
        <f>IF('PCA Licitação, Dispensa e Inex.'!L222="","",'PCA Licitação, Dispensa e Inex.'!L222)</f>
        <v/>
      </c>
      <c r="AO218" t="str">
        <f>IF('PCA Licitação, Dispensa e Inex.'!M222="","",'PCA Licitação, Dispensa e Inex.'!M222)</f>
        <v/>
      </c>
      <c r="AP218" t="str">
        <f>IF('PCA Licitação, Dispensa e Inex.'!N222="","",'PCA Licitação, Dispensa e Inex.'!N222)</f>
        <v/>
      </c>
      <c r="AQ218" s="88" t="str">
        <f>IF('PCA Licitação, Dispensa e Inex.'!O222="","",'PCA Licitação, Dispensa e Inex.'!O222)</f>
        <v/>
      </c>
      <c r="AR218" s="88" t="str">
        <f>IF('PCA Licitação, Dispensa e Inex.'!P222="","",'PCA Licitação, Dispensa e Inex.'!P222)</f>
        <v/>
      </c>
      <c r="AS218" s="88" t="str">
        <f>IF('PCA Licitação, Dispensa e Inex.'!Q222="","",'PCA Licitação, Dispensa e Inex.'!Q222)</f>
        <v/>
      </c>
      <c r="AT218" s="88" t="str">
        <f>IF('PCA Licitação, Dispensa e Inex.'!R222="","",'PCA Licitação, Dispensa e Inex.'!R222)</f>
        <v/>
      </c>
      <c r="AU218" s="88" t="str">
        <f>IF('PCA Licitação, Dispensa e Inex.'!S222="","",'PCA Licitação, Dispensa e Inex.'!S222)</f>
        <v/>
      </c>
      <c r="AV218" s="88" t="str">
        <f>IFERROR(VLOOKUP(AI218,'Acompanhamento (DMP)'!$B$17:$L$400,10,FALSE),"")</f>
        <v/>
      </c>
      <c r="AW218" t="str">
        <f>IFERROR(IF(VLOOKUP(AI218,'Acompanhamento (DMP)'!$B$17:$V$400,11,FALSE)="","",VLOOKUP(AI218,'Acompanhamento (DMP)'!$B$17:$V$400,11,FALSE)),"")</f>
        <v/>
      </c>
      <c r="AX218" s="88" t="str">
        <f>IFERROR(VLOOKUP(AI218,'Acompanhamento (DMP)'!$B$17:$V$400,12,FALSE),"")</f>
        <v/>
      </c>
      <c r="AY218" s="88" t="str">
        <f>IFERROR(IF(VLOOKUP(AI218,'Acompanhamento (DMP)'!$B$17:$V$400,13,FALSE)="","",VLOOKUP(AI218,'Acompanhamento (DMP)'!$B$17:$V$400,13,FALSE)),"")</f>
        <v/>
      </c>
      <c r="AZ218" t="str">
        <f>IFERROR(IF(VLOOKUP(AI218,'Acompanhamento (DMP)'!$B$17:$V$400,14,FALSE)="","",VLOOKUP(AI218,'Acompanhamento (DMP)'!$B$17:$V$400,14,FALSE)),"")</f>
        <v/>
      </c>
      <c r="BA218" t="str">
        <f>IFERROR(IF(VLOOKUP(AI218,'Acompanhamento (DMP)'!$B$17:$V$400,15,FALSE)="","",VLOOKUP(AI218,'Acompanhamento (DMP)'!$B$17:$V$400,15,FALSE)),"")</f>
        <v/>
      </c>
      <c r="BB218" s="88" t="str">
        <f>IFERROR(IF(VLOOKUP(AI218,'Acompanhamento (DMP)'!$B$17:$V$400,16,FALSE)="","",VLOOKUP(AI218,'Acompanhamento (DMP)'!$B$17:$V$400,16,FALSE)),"")</f>
        <v/>
      </c>
      <c r="BC218" s="88" t="str">
        <f>IFERROR(IF(VLOOKUP(AI218,'Acompanhamento (DMP)'!$B$17:$V$400,17,FALSE)="","",VLOOKUP(AI218,'Acompanhamento (DMP)'!$B$17:$V$400,17,FALSE)),"")</f>
        <v/>
      </c>
      <c r="BD218" s="88" t="str">
        <f>IFERROR(IF(VLOOKUP(AI218,'Acompanhamento (DMP)'!$B$17:$V$400,18,FALSE)="","",VLOOKUP(AI218,'Acompanhamento (DMP)'!$B$17:$V$400,18,FALSE)),"")</f>
        <v/>
      </c>
      <c r="BE218" s="88" t="str">
        <f>IFERROR(IF(VLOOKUP(AI218,'Acompanhamento (DMP)'!$B$17:$V$400,19,FALSE)="","",VLOOKUP(AI218,'Acompanhamento (DMP)'!$B$17:$V$400,19,FALSE)),"")</f>
        <v/>
      </c>
      <c r="BF218" s="88" t="str">
        <f>IFERROR(IF(VLOOKUP(AI218,'Acompanhamento (DMP)'!$B$17:$V$400,20,FALSE)="","",VLOOKUP(AI218,'Acompanhamento (DMP)'!$B$17:$V$400,20,FALSE)),"")</f>
        <v/>
      </c>
      <c r="BG218" s="88" t="str">
        <f>IFERROR(IF(VLOOKUP(AI218,'Acompanhamento (DMP)'!$B$17:$V$400,21,FALSE)="","",VLOOKUP(AI218,'Acompanhamento (DMP)'!$B$17:$V$400,21,FALSE)),"")</f>
        <v/>
      </c>
      <c r="BH218" s="239" t="str">
        <f t="shared" si="3"/>
        <v/>
      </c>
    </row>
    <row r="219" spans="1:60" ht="15" customHeight="1" x14ac:dyDescent="0.2">
      <c r="A219" s="73"/>
      <c r="B219" s="74"/>
      <c r="C219" s="73"/>
      <c r="D219" s="74"/>
      <c r="E219" s="73" t="str">
        <v>Serviços continuado de manutenção preventiva e corretiva em bombas auxiliares de sistema preventivo de incendio nas Comarcas de Caçador, Criciuma, Blumenau.</v>
      </c>
      <c r="F219" s="73"/>
      <c r="G219" s="73"/>
      <c r="H219" s="73"/>
      <c r="I219" s="73"/>
      <c r="J219" s="73"/>
      <c r="K219" s="73"/>
      <c r="L219" s="75"/>
      <c r="M219" s="75"/>
      <c r="N219" s="75"/>
      <c r="O219" s="75"/>
      <c r="P219" s="75"/>
      <c r="Q219" s="73" t="e">
        <f>IF(#REF!="","",IF(VLOOKUP(#REF!,#REF!,9,FALSE)="","",VLOOKUP(#REF!,#REF!,9,FALSE)))</f>
        <v>#REF!</v>
      </c>
      <c r="R219" s="75" t="e">
        <f>IF(#REF!="","",IF(VLOOKUP(#REF!,#REF!,10,FALSE)="","",VLOOKUP(#REF!,#REF!,10,FALSE)))</f>
        <v>#REF!</v>
      </c>
      <c r="AD219" s="250">
        <v>206</v>
      </c>
      <c r="AI219" t="str">
        <f>IF('PCA Licitação, Dispensa e Inex.'!B223="","",'PCA Licitação, Dispensa e Inex.'!B223)</f>
        <v/>
      </c>
      <c r="AJ219" t="str">
        <f>IF('PCA Licitação, Dispensa e Inex.'!C223="","",'PCA Licitação, Dispensa e Inex.'!C223)</f>
        <v/>
      </c>
      <c r="AK219" t="str">
        <f>IF('PCA Licitação, Dispensa e Inex.'!D223="","",'PCA Licitação, Dispensa e Inex.'!D223)</f>
        <v/>
      </c>
      <c r="AL219" t="str">
        <f>IF('PCA Licitação, Dispensa e Inex.'!H223="","",'PCA Licitação, Dispensa e Inex.'!H223)</f>
        <v/>
      </c>
      <c r="AM219" t="str">
        <f>IF('PCA Licitação, Dispensa e Inex.'!K223="","",'PCA Licitação, Dispensa e Inex.'!K223)</f>
        <v/>
      </c>
      <c r="AN219" t="str">
        <f>IF('PCA Licitação, Dispensa e Inex.'!L223="","",'PCA Licitação, Dispensa e Inex.'!L223)</f>
        <v/>
      </c>
      <c r="AO219" t="str">
        <f>IF('PCA Licitação, Dispensa e Inex.'!M223="","",'PCA Licitação, Dispensa e Inex.'!M223)</f>
        <v/>
      </c>
      <c r="AP219" t="str">
        <f>IF('PCA Licitação, Dispensa e Inex.'!N223="","",'PCA Licitação, Dispensa e Inex.'!N223)</f>
        <v/>
      </c>
      <c r="AQ219" s="88" t="str">
        <f>IF('PCA Licitação, Dispensa e Inex.'!O223="","",'PCA Licitação, Dispensa e Inex.'!O223)</f>
        <v/>
      </c>
      <c r="AR219" s="88" t="str">
        <f>IF('PCA Licitação, Dispensa e Inex.'!P223="","",'PCA Licitação, Dispensa e Inex.'!P223)</f>
        <v/>
      </c>
      <c r="AS219" s="88" t="str">
        <f>IF('PCA Licitação, Dispensa e Inex.'!Q223="","",'PCA Licitação, Dispensa e Inex.'!Q223)</f>
        <v/>
      </c>
      <c r="AT219" s="88" t="str">
        <f>IF('PCA Licitação, Dispensa e Inex.'!R223="","",'PCA Licitação, Dispensa e Inex.'!R223)</f>
        <v/>
      </c>
      <c r="AU219" s="88" t="str">
        <f>IF('PCA Licitação, Dispensa e Inex.'!S223="","",'PCA Licitação, Dispensa e Inex.'!S223)</f>
        <v/>
      </c>
      <c r="AV219" s="88" t="str">
        <f>IFERROR(VLOOKUP(AI219,'Acompanhamento (DMP)'!$B$17:$L$400,10,FALSE),"")</f>
        <v/>
      </c>
      <c r="AW219" t="str">
        <f>IFERROR(IF(VLOOKUP(AI219,'Acompanhamento (DMP)'!$B$17:$V$400,11,FALSE)="","",VLOOKUP(AI219,'Acompanhamento (DMP)'!$B$17:$V$400,11,FALSE)),"")</f>
        <v/>
      </c>
      <c r="AX219" s="88" t="str">
        <f>IFERROR(VLOOKUP(AI219,'Acompanhamento (DMP)'!$B$17:$V$400,12,FALSE),"")</f>
        <v/>
      </c>
      <c r="AY219" s="88" t="str">
        <f>IFERROR(IF(VLOOKUP(AI219,'Acompanhamento (DMP)'!$B$17:$V$400,13,FALSE)="","",VLOOKUP(AI219,'Acompanhamento (DMP)'!$B$17:$V$400,13,FALSE)),"")</f>
        <v/>
      </c>
      <c r="AZ219" t="str">
        <f>IFERROR(IF(VLOOKUP(AI219,'Acompanhamento (DMP)'!$B$17:$V$400,14,FALSE)="","",VLOOKUP(AI219,'Acompanhamento (DMP)'!$B$17:$V$400,14,FALSE)),"")</f>
        <v/>
      </c>
      <c r="BA219" t="str">
        <f>IFERROR(IF(VLOOKUP(AI219,'Acompanhamento (DMP)'!$B$17:$V$400,15,FALSE)="","",VLOOKUP(AI219,'Acompanhamento (DMP)'!$B$17:$V$400,15,FALSE)),"")</f>
        <v/>
      </c>
      <c r="BB219" s="88" t="str">
        <f>IFERROR(IF(VLOOKUP(AI219,'Acompanhamento (DMP)'!$B$17:$V$400,16,FALSE)="","",VLOOKUP(AI219,'Acompanhamento (DMP)'!$B$17:$V$400,16,FALSE)),"")</f>
        <v/>
      </c>
      <c r="BC219" s="88" t="str">
        <f>IFERROR(IF(VLOOKUP(AI219,'Acompanhamento (DMP)'!$B$17:$V$400,17,FALSE)="","",VLOOKUP(AI219,'Acompanhamento (DMP)'!$B$17:$V$400,17,FALSE)),"")</f>
        <v/>
      </c>
      <c r="BD219" s="88" t="str">
        <f>IFERROR(IF(VLOOKUP(AI219,'Acompanhamento (DMP)'!$B$17:$V$400,18,FALSE)="","",VLOOKUP(AI219,'Acompanhamento (DMP)'!$B$17:$V$400,18,FALSE)),"")</f>
        <v/>
      </c>
      <c r="BE219" s="88" t="str">
        <f>IFERROR(IF(VLOOKUP(AI219,'Acompanhamento (DMP)'!$B$17:$V$400,19,FALSE)="","",VLOOKUP(AI219,'Acompanhamento (DMP)'!$B$17:$V$400,19,FALSE)),"")</f>
        <v/>
      </c>
      <c r="BF219" s="88" t="str">
        <f>IFERROR(IF(VLOOKUP(AI219,'Acompanhamento (DMP)'!$B$17:$V$400,20,FALSE)="","",VLOOKUP(AI219,'Acompanhamento (DMP)'!$B$17:$V$400,20,FALSE)),"")</f>
        <v/>
      </c>
      <c r="BG219" s="88" t="str">
        <f>IFERROR(IF(VLOOKUP(AI219,'Acompanhamento (DMP)'!$B$17:$V$400,21,FALSE)="","",VLOOKUP(AI219,'Acompanhamento (DMP)'!$B$17:$V$400,21,FALSE)),"")</f>
        <v/>
      </c>
      <c r="BH219" s="239" t="str">
        <f t="shared" si="3"/>
        <v/>
      </c>
    </row>
    <row r="220" spans="1:60" ht="15" customHeight="1" x14ac:dyDescent="0.2">
      <c r="A220" s="73"/>
      <c r="B220" s="74"/>
      <c r="C220" s="73"/>
      <c r="D220" s="74"/>
      <c r="E220" s="73" t="str">
        <v>Serviços continuado de manutenção preventiva e corretiva em sistema de tratamento de agua da chuva - Herval do Oeste</v>
      </c>
      <c r="F220" s="73"/>
      <c r="G220" s="73"/>
      <c r="H220" s="73"/>
      <c r="I220" s="73"/>
      <c r="J220" s="73"/>
      <c r="K220" s="73"/>
      <c r="L220" s="75"/>
      <c r="M220" s="75"/>
      <c r="N220" s="75"/>
      <c r="O220" s="75"/>
      <c r="P220" s="75"/>
      <c r="Q220" s="73" t="e">
        <f>IF(#REF!="","",IF(VLOOKUP(#REF!,#REF!,9,FALSE)="","",VLOOKUP(#REF!,#REF!,9,FALSE)))</f>
        <v>#REF!</v>
      </c>
      <c r="R220" s="75" t="e">
        <f>IF(#REF!="","",IF(VLOOKUP(#REF!,#REF!,10,FALSE)="","",VLOOKUP(#REF!,#REF!,10,FALSE)))</f>
        <v>#REF!</v>
      </c>
      <c r="AD220" s="252">
        <v>207</v>
      </c>
      <c r="AI220" t="str">
        <f>IF('PCA Licitação, Dispensa e Inex.'!B224="","",'PCA Licitação, Dispensa e Inex.'!B224)</f>
        <v/>
      </c>
      <c r="AJ220" t="str">
        <f>IF('PCA Licitação, Dispensa e Inex.'!C224="","",'PCA Licitação, Dispensa e Inex.'!C224)</f>
        <v/>
      </c>
      <c r="AK220" t="str">
        <f>IF('PCA Licitação, Dispensa e Inex.'!D224="","",'PCA Licitação, Dispensa e Inex.'!D224)</f>
        <v/>
      </c>
      <c r="AL220" t="str">
        <f>IF('PCA Licitação, Dispensa e Inex.'!H224="","",'PCA Licitação, Dispensa e Inex.'!H224)</f>
        <v/>
      </c>
      <c r="AM220" t="str">
        <f>IF('PCA Licitação, Dispensa e Inex.'!K224="","",'PCA Licitação, Dispensa e Inex.'!K224)</f>
        <v/>
      </c>
      <c r="AN220" t="str">
        <f>IF('PCA Licitação, Dispensa e Inex.'!L224="","",'PCA Licitação, Dispensa e Inex.'!L224)</f>
        <v/>
      </c>
      <c r="AO220" t="str">
        <f>IF('PCA Licitação, Dispensa e Inex.'!M224="","",'PCA Licitação, Dispensa e Inex.'!M224)</f>
        <v/>
      </c>
      <c r="AP220" t="str">
        <f>IF('PCA Licitação, Dispensa e Inex.'!N224="","",'PCA Licitação, Dispensa e Inex.'!N224)</f>
        <v/>
      </c>
      <c r="AQ220" s="88" t="str">
        <f>IF('PCA Licitação, Dispensa e Inex.'!O224="","",'PCA Licitação, Dispensa e Inex.'!O224)</f>
        <v/>
      </c>
      <c r="AR220" s="88" t="str">
        <f>IF('PCA Licitação, Dispensa e Inex.'!P224="","",'PCA Licitação, Dispensa e Inex.'!P224)</f>
        <v/>
      </c>
      <c r="AS220" s="88" t="str">
        <f>IF('PCA Licitação, Dispensa e Inex.'!Q224="","",'PCA Licitação, Dispensa e Inex.'!Q224)</f>
        <v/>
      </c>
      <c r="AT220" s="88" t="str">
        <f>IF('PCA Licitação, Dispensa e Inex.'!R224="","",'PCA Licitação, Dispensa e Inex.'!R224)</f>
        <v/>
      </c>
      <c r="AU220" s="88" t="str">
        <f>IF('PCA Licitação, Dispensa e Inex.'!S224="","",'PCA Licitação, Dispensa e Inex.'!S224)</f>
        <v/>
      </c>
      <c r="AV220" s="88" t="str">
        <f>IFERROR(VLOOKUP(AI220,'Acompanhamento (DMP)'!$B$17:$L$400,10,FALSE),"")</f>
        <v/>
      </c>
      <c r="AW220" t="str">
        <f>IFERROR(IF(VLOOKUP(AI220,'Acompanhamento (DMP)'!$B$17:$V$400,11,FALSE)="","",VLOOKUP(AI220,'Acompanhamento (DMP)'!$B$17:$V$400,11,FALSE)),"")</f>
        <v/>
      </c>
      <c r="AX220" s="88" t="str">
        <f>IFERROR(VLOOKUP(AI220,'Acompanhamento (DMP)'!$B$17:$V$400,12,FALSE),"")</f>
        <v/>
      </c>
      <c r="AY220" s="88" t="str">
        <f>IFERROR(IF(VLOOKUP(AI220,'Acompanhamento (DMP)'!$B$17:$V$400,13,FALSE)="","",VLOOKUP(AI220,'Acompanhamento (DMP)'!$B$17:$V$400,13,FALSE)),"")</f>
        <v/>
      </c>
      <c r="AZ220" t="str">
        <f>IFERROR(IF(VLOOKUP(AI220,'Acompanhamento (DMP)'!$B$17:$V$400,14,FALSE)="","",VLOOKUP(AI220,'Acompanhamento (DMP)'!$B$17:$V$400,14,FALSE)),"")</f>
        <v/>
      </c>
      <c r="BA220" t="str">
        <f>IFERROR(IF(VLOOKUP(AI220,'Acompanhamento (DMP)'!$B$17:$V$400,15,FALSE)="","",VLOOKUP(AI220,'Acompanhamento (DMP)'!$B$17:$V$400,15,FALSE)),"")</f>
        <v/>
      </c>
      <c r="BB220" s="88" t="str">
        <f>IFERROR(IF(VLOOKUP(AI220,'Acompanhamento (DMP)'!$B$17:$V$400,16,FALSE)="","",VLOOKUP(AI220,'Acompanhamento (DMP)'!$B$17:$V$400,16,FALSE)),"")</f>
        <v/>
      </c>
      <c r="BC220" s="88" t="str">
        <f>IFERROR(IF(VLOOKUP(AI220,'Acompanhamento (DMP)'!$B$17:$V$400,17,FALSE)="","",VLOOKUP(AI220,'Acompanhamento (DMP)'!$B$17:$V$400,17,FALSE)),"")</f>
        <v/>
      </c>
      <c r="BD220" s="88" t="str">
        <f>IFERROR(IF(VLOOKUP(AI220,'Acompanhamento (DMP)'!$B$17:$V$400,18,FALSE)="","",VLOOKUP(AI220,'Acompanhamento (DMP)'!$B$17:$V$400,18,FALSE)),"")</f>
        <v/>
      </c>
      <c r="BE220" s="88" t="str">
        <f>IFERROR(IF(VLOOKUP(AI220,'Acompanhamento (DMP)'!$B$17:$V$400,19,FALSE)="","",VLOOKUP(AI220,'Acompanhamento (DMP)'!$B$17:$V$400,19,FALSE)),"")</f>
        <v/>
      </c>
      <c r="BF220" s="88" t="str">
        <f>IFERROR(IF(VLOOKUP(AI220,'Acompanhamento (DMP)'!$B$17:$V$400,20,FALSE)="","",VLOOKUP(AI220,'Acompanhamento (DMP)'!$B$17:$V$400,20,FALSE)),"")</f>
        <v/>
      </c>
      <c r="BG220" s="88" t="str">
        <f>IFERROR(IF(VLOOKUP(AI220,'Acompanhamento (DMP)'!$B$17:$V$400,21,FALSE)="","",VLOOKUP(AI220,'Acompanhamento (DMP)'!$B$17:$V$400,21,FALSE)),"")</f>
        <v/>
      </c>
      <c r="BH220" s="239" t="str">
        <f t="shared" si="3"/>
        <v/>
      </c>
    </row>
    <row r="221" spans="1:60" ht="15" customHeight="1" x14ac:dyDescent="0.2">
      <c r="A221" s="73"/>
      <c r="B221" s="74"/>
      <c r="C221" s="73"/>
      <c r="D221" s="74"/>
      <c r="E221" s="73" t="str">
        <v>Serviços continuado de manutenção preventiva e corretiva em sistema de tratamento de agua da chuva -  Imbituba</v>
      </c>
      <c r="F221" s="73"/>
      <c r="G221" s="73"/>
      <c r="H221" s="73"/>
      <c r="I221" s="73"/>
      <c r="J221" s="73"/>
      <c r="K221" s="73"/>
      <c r="L221" s="75"/>
      <c r="M221" s="75"/>
      <c r="N221" s="75"/>
      <c r="O221" s="75"/>
      <c r="P221" s="75"/>
      <c r="Q221" s="73" t="e">
        <f>IF(#REF!="","",IF(VLOOKUP(#REF!,#REF!,9,FALSE)="","",VLOOKUP(#REF!,#REF!,9,FALSE)))</f>
        <v>#REF!</v>
      </c>
      <c r="R221" s="75" t="e">
        <f>IF(#REF!="","",IF(VLOOKUP(#REF!,#REF!,10,FALSE)="","",VLOOKUP(#REF!,#REF!,10,FALSE)))</f>
        <v>#REF!</v>
      </c>
      <c r="AD221" s="251">
        <v>208</v>
      </c>
      <c r="AI221" t="str">
        <f>IF('PCA Licitação, Dispensa e Inex.'!B225="","",'PCA Licitação, Dispensa e Inex.'!B225)</f>
        <v/>
      </c>
      <c r="AJ221" t="str">
        <f>IF('PCA Licitação, Dispensa e Inex.'!C225="","",'PCA Licitação, Dispensa e Inex.'!C225)</f>
        <v/>
      </c>
      <c r="AK221" t="str">
        <f>IF('PCA Licitação, Dispensa e Inex.'!D225="","",'PCA Licitação, Dispensa e Inex.'!D225)</f>
        <v/>
      </c>
      <c r="AL221" t="str">
        <f>IF('PCA Licitação, Dispensa e Inex.'!H225="","",'PCA Licitação, Dispensa e Inex.'!H225)</f>
        <v/>
      </c>
      <c r="AM221" t="str">
        <f>IF('PCA Licitação, Dispensa e Inex.'!K225="","",'PCA Licitação, Dispensa e Inex.'!K225)</f>
        <v/>
      </c>
      <c r="AN221" t="str">
        <f>IF('PCA Licitação, Dispensa e Inex.'!L225="","",'PCA Licitação, Dispensa e Inex.'!L225)</f>
        <v/>
      </c>
      <c r="AO221" t="str">
        <f>IF('PCA Licitação, Dispensa e Inex.'!M225="","",'PCA Licitação, Dispensa e Inex.'!M225)</f>
        <v/>
      </c>
      <c r="AP221" t="str">
        <f>IF('PCA Licitação, Dispensa e Inex.'!N225="","",'PCA Licitação, Dispensa e Inex.'!N225)</f>
        <v/>
      </c>
      <c r="AQ221" s="88" t="str">
        <f>IF('PCA Licitação, Dispensa e Inex.'!O225="","",'PCA Licitação, Dispensa e Inex.'!O225)</f>
        <v/>
      </c>
      <c r="AR221" s="88" t="str">
        <f>IF('PCA Licitação, Dispensa e Inex.'!P225="","",'PCA Licitação, Dispensa e Inex.'!P225)</f>
        <v/>
      </c>
      <c r="AS221" s="88" t="str">
        <f>IF('PCA Licitação, Dispensa e Inex.'!Q225="","",'PCA Licitação, Dispensa e Inex.'!Q225)</f>
        <v/>
      </c>
      <c r="AT221" s="88" t="str">
        <f>IF('PCA Licitação, Dispensa e Inex.'!R225="","",'PCA Licitação, Dispensa e Inex.'!R225)</f>
        <v/>
      </c>
      <c r="AU221" s="88" t="str">
        <f>IF('PCA Licitação, Dispensa e Inex.'!S225="","",'PCA Licitação, Dispensa e Inex.'!S225)</f>
        <v/>
      </c>
      <c r="AV221" s="88" t="str">
        <f>IFERROR(VLOOKUP(AI221,'Acompanhamento (DMP)'!$B$17:$L$400,10,FALSE),"")</f>
        <v/>
      </c>
      <c r="AW221" t="str">
        <f>IFERROR(IF(VLOOKUP(AI221,'Acompanhamento (DMP)'!$B$17:$V$400,11,FALSE)="","",VLOOKUP(AI221,'Acompanhamento (DMP)'!$B$17:$V$400,11,FALSE)),"")</f>
        <v/>
      </c>
      <c r="AX221" s="88" t="str">
        <f>IFERROR(VLOOKUP(AI221,'Acompanhamento (DMP)'!$B$17:$V$400,12,FALSE),"")</f>
        <v/>
      </c>
      <c r="AY221" s="88" t="str">
        <f>IFERROR(IF(VLOOKUP(AI221,'Acompanhamento (DMP)'!$B$17:$V$400,13,FALSE)="","",VLOOKUP(AI221,'Acompanhamento (DMP)'!$B$17:$V$400,13,FALSE)),"")</f>
        <v/>
      </c>
      <c r="AZ221" t="str">
        <f>IFERROR(IF(VLOOKUP(AI221,'Acompanhamento (DMP)'!$B$17:$V$400,14,FALSE)="","",VLOOKUP(AI221,'Acompanhamento (DMP)'!$B$17:$V$400,14,FALSE)),"")</f>
        <v/>
      </c>
      <c r="BA221" t="str">
        <f>IFERROR(IF(VLOOKUP(AI221,'Acompanhamento (DMP)'!$B$17:$V$400,15,FALSE)="","",VLOOKUP(AI221,'Acompanhamento (DMP)'!$B$17:$V$400,15,FALSE)),"")</f>
        <v/>
      </c>
      <c r="BB221" s="88" t="str">
        <f>IFERROR(IF(VLOOKUP(AI221,'Acompanhamento (DMP)'!$B$17:$V$400,16,FALSE)="","",VLOOKUP(AI221,'Acompanhamento (DMP)'!$B$17:$V$400,16,FALSE)),"")</f>
        <v/>
      </c>
      <c r="BC221" s="88" t="str">
        <f>IFERROR(IF(VLOOKUP(AI221,'Acompanhamento (DMP)'!$B$17:$V$400,17,FALSE)="","",VLOOKUP(AI221,'Acompanhamento (DMP)'!$B$17:$V$400,17,FALSE)),"")</f>
        <v/>
      </c>
      <c r="BD221" s="88" t="str">
        <f>IFERROR(IF(VLOOKUP(AI221,'Acompanhamento (DMP)'!$B$17:$V$400,18,FALSE)="","",VLOOKUP(AI221,'Acompanhamento (DMP)'!$B$17:$V$400,18,FALSE)),"")</f>
        <v/>
      </c>
      <c r="BE221" s="88" t="str">
        <f>IFERROR(IF(VLOOKUP(AI221,'Acompanhamento (DMP)'!$B$17:$V$400,19,FALSE)="","",VLOOKUP(AI221,'Acompanhamento (DMP)'!$B$17:$V$400,19,FALSE)),"")</f>
        <v/>
      </c>
      <c r="BF221" s="88" t="str">
        <f>IFERROR(IF(VLOOKUP(AI221,'Acompanhamento (DMP)'!$B$17:$V$400,20,FALSE)="","",VLOOKUP(AI221,'Acompanhamento (DMP)'!$B$17:$V$400,20,FALSE)),"")</f>
        <v/>
      </c>
      <c r="BG221" s="88" t="str">
        <f>IFERROR(IF(VLOOKUP(AI221,'Acompanhamento (DMP)'!$B$17:$V$400,21,FALSE)="","",VLOOKUP(AI221,'Acompanhamento (DMP)'!$B$17:$V$400,21,FALSE)),"")</f>
        <v/>
      </c>
      <c r="BH221" s="239" t="str">
        <f t="shared" si="3"/>
        <v/>
      </c>
    </row>
    <row r="222" spans="1:60" ht="15" customHeight="1" x14ac:dyDescent="0.2">
      <c r="A222" s="73"/>
      <c r="B222" s="73"/>
      <c r="C222" s="73"/>
      <c r="D222" s="74"/>
      <c r="E222" s="73" t="str">
        <v>Serviços continuado de manutenção preventiva e corretiva em sistema de tratamento de agua da chuva -São Lourenço do Oeste</v>
      </c>
      <c r="F222" s="73"/>
      <c r="G222" s="73"/>
      <c r="H222" s="73"/>
      <c r="I222" s="73"/>
      <c r="J222" s="73"/>
      <c r="K222" s="73"/>
      <c r="L222" s="75"/>
      <c r="M222" s="75"/>
      <c r="N222" s="75"/>
      <c r="O222" s="75"/>
      <c r="P222" s="75"/>
      <c r="Q222" s="73" t="e">
        <f>IF(#REF!="","",IF(VLOOKUP(#REF!,#REF!,9,FALSE)="","",VLOOKUP(#REF!,#REF!,9,FALSE)))</f>
        <v>#REF!</v>
      </c>
      <c r="R222" s="75" t="e">
        <f>IF(#REF!="","",IF(VLOOKUP(#REF!,#REF!,10,FALSE)="","",VLOOKUP(#REF!,#REF!,10,FALSE)))</f>
        <v>#REF!</v>
      </c>
      <c r="AD222" s="252">
        <v>209</v>
      </c>
      <c r="AI222" t="str">
        <f>IF('PCA Licitação, Dispensa e Inex.'!B226="","",'PCA Licitação, Dispensa e Inex.'!B226)</f>
        <v/>
      </c>
      <c r="AJ222" t="str">
        <f>IF('PCA Licitação, Dispensa e Inex.'!C226="","",'PCA Licitação, Dispensa e Inex.'!C226)</f>
        <v/>
      </c>
      <c r="AK222" t="str">
        <f>IF('PCA Licitação, Dispensa e Inex.'!D226="","",'PCA Licitação, Dispensa e Inex.'!D226)</f>
        <v/>
      </c>
      <c r="AL222" t="str">
        <f>IF('PCA Licitação, Dispensa e Inex.'!H226="","",'PCA Licitação, Dispensa e Inex.'!H226)</f>
        <v/>
      </c>
      <c r="AM222" t="str">
        <f>IF('PCA Licitação, Dispensa e Inex.'!K226="","",'PCA Licitação, Dispensa e Inex.'!K226)</f>
        <v/>
      </c>
      <c r="AN222" t="str">
        <f>IF('PCA Licitação, Dispensa e Inex.'!L226="","",'PCA Licitação, Dispensa e Inex.'!L226)</f>
        <v/>
      </c>
      <c r="AO222" t="str">
        <f>IF('PCA Licitação, Dispensa e Inex.'!M226="","",'PCA Licitação, Dispensa e Inex.'!M226)</f>
        <v/>
      </c>
      <c r="AP222" t="str">
        <f>IF('PCA Licitação, Dispensa e Inex.'!N226="","",'PCA Licitação, Dispensa e Inex.'!N226)</f>
        <v/>
      </c>
      <c r="AQ222" s="88" t="str">
        <f>IF('PCA Licitação, Dispensa e Inex.'!O226="","",'PCA Licitação, Dispensa e Inex.'!O226)</f>
        <v/>
      </c>
      <c r="AR222" s="88" t="str">
        <f>IF('PCA Licitação, Dispensa e Inex.'!P226="","",'PCA Licitação, Dispensa e Inex.'!P226)</f>
        <v/>
      </c>
      <c r="AS222" s="88" t="str">
        <f>IF('PCA Licitação, Dispensa e Inex.'!Q226="","",'PCA Licitação, Dispensa e Inex.'!Q226)</f>
        <v/>
      </c>
      <c r="AT222" s="88" t="str">
        <f>IF('PCA Licitação, Dispensa e Inex.'!R226="","",'PCA Licitação, Dispensa e Inex.'!R226)</f>
        <v/>
      </c>
      <c r="AU222" s="88" t="str">
        <f>IF('PCA Licitação, Dispensa e Inex.'!S226="","",'PCA Licitação, Dispensa e Inex.'!S226)</f>
        <v/>
      </c>
      <c r="AV222" s="88" t="str">
        <f>IFERROR(VLOOKUP(AI222,'Acompanhamento (DMP)'!$B$17:$L$400,10,FALSE),"")</f>
        <v/>
      </c>
      <c r="AW222" t="str">
        <f>IFERROR(IF(VLOOKUP(AI222,'Acompanhamento (DMP)'!$B$17:$V$400,11,FALSE)="","",VLOOKUP(AI222,'Acompanhamento (DMP)'!$B$17:$V$400,11,FALSE)),"")</f>
        <v/>
      </c>
      <c r="AX222" s="88" t="str">
        <f>IFERROR(VLOOKUP(AI222,'Acompanhamento (DMP)'!$B$17:$V$400,12,FALSE),"")</f>
        <v/>
      </c>
      <c r="AY222" s="88" t="str">
        <f>IFERROR(IF(VLOOKUP(AI222,'Acompanhamento (DMP)'!$B$17:$V$400,13,FALSE)="","",VLOOKUP(AI222,'Acompanhamento (DMP)'!$B$17:$V$400,13,FALSE)),"")</f>
        <v/>
      </c>
      <c r="AZ222" t="str">
        <f>IFERROR(IF(VLOOKUP(AI222,'Acompanhamento (DMP)'!$B$17:$V$400,14,FALSE)="","",VLOOKUP(AI222,'Acompanhamento (DMP)'!$B$17:$V$400,14,FALSE)),"")</f>
        <v/>
      </c>
      <c r="BA222" t="str">
        <f>IFERROR(IF(VLOOKUP(AI222,'Acompanhamento (DMP)'!$B$17:$V$400,15,FALSE)="","",VLOOKUP(AI222,'Acompanhamento (DMP)'!$B$17:$V$400,15,FALSE)),"")</f>
        <v/>
      </c>
      <c r="BB222" s="88" t="str">
        <f>IFERROR(IF(VLOOKUP(AI222,'Acompanhamento (DMP)'!$B$17:$V$400,16,FALSE)="","",VLOOKUP(AI222,'Acompanhamento (DMP)'!$B$17:$V$400,16,FALSE)),"")</f>
        <v/>
      </c>
      <c r="BC222" s="88" t="str">
        <f>IFERROR(IF(VLOOKUP(AI222,'Acompanhamento (DMP)'!$B$17:$V$400,17,FALSE)="","",VLOOKUP(AI222,'Acompanhamento (DMP)'!$B$17:$V$400,17,FALSE)),"")</f>
        <v/>
      </c>
      <c r="BD222" s="88" t="str">
        <f>IFERROR(IF(VLOOKUP(AI222,'Acompanhamento (DMP)'!$B$17:$V$400,18,FALSE)="","",VLOOKUP(AI222,'Acompanhamento (DMP)'!$B$17:$V$400,18,FALSE)),"")</f>
        <v/>
      </c>
      <c r="BE222" s="88" t="str">
        <f>IFERROR(IF(VLOOKUP(AI222,'Acompanhamento (DMP)'!$B$17:$V$400,19,FALSE)="","",VLOOKUP(AI222,'Acompanhamento (DMP)'!$B$17:$V$400,19,FALSE)),"")</f>
        <v/>
      </c>
      <c r="BF222" s="88" t="str">
        <f>IFERROR(IF(VLOOKUP(AI222,'Acompanhamento (DMP)'!$B$17:$V$400,20,FALSE)="","",VLOOKUP(AI222,'Acompanhamento (DMP)'!$B$17:$V$400,20,FALSE)),"")</f>
        <v/>
      </c>
      <c r="BG222" s="88" t="str">
        <f>IFERROR(IF(VLOOKUP(AI222,'Acompanhamento (DMP)'!$B$17:$V$400,21,FALSE)="","",VLOOKUP(AI222,'Acompanhamento (DMP)'!$B$17:$V$400,21,FALSE)),"")</f>
        <v/>
      </c>
      <c r="BH222" s="239" t="str">
        <f t="shared" si="3"/>
        <v/>
      </c>
    </row>
    <row r="223" spans="1:60" ht="15" customHeight="1" x14ac:dyDescent="0.2">
      <c r="A223" s="73"/>
      <c r="B223" s="73"/>
      <c r="C223" s="73"/>
      <c r="D223" s="74"/>
      <c r="E223" s="73" t="str">
        <v>Serviços continuado de manutenção preventiva e corretiva em sistema de tratamento de agua da chuva - Garuva</v>
      </c>
      <c r="F223" s="73"/>
      <c r="G223" s="73"/>
      <c r="H223" s="73"/>
      <c r="I223" s="73"/>
      <c r="J223" s="73"/>
      <c r="K223" s="73"/>
      <c r="L223" s="75"/>
      <c r="M223" s="75"/>
      <c r="N223" s="75"/>
      <c r="O223" s="75"/>
      <c r="P223" s="75"/>
      <c r="Q223" s="73" t="e">
        <f>IF(#REF!="","",IF(VLOOKUP(#REF!,#REF!,9,FALSE)="","",VLOOKUP(#REF!,#REF!,9,FALSE)))</f>
        <v>#REF!</v>
      </c>
      <c r="R223" s="75" t="e">
        <f>IF(#REF!="","",IF(VLOOKUP(#REF!,#REF!,10,FALSE)="","",VLOOKUP(#REF!,#REF!,10,FALSE)))</f>
        <v>#REF!</v>
      </c>
      <c r="AD223" s="250">
        <v>210</v>
      </c>
      <c r="AI223" t="str">
        <f>IF('PCA Licitação, Dispensa e Inex.'!B227="","",'PCA Licitação, Dispensa e Inex.'!B227)</f>
        <v/>
      </c>
      <c r="AJ223" t="str">
        <f>IF('PCA Licitação, Dispensa e Inex.'!C227="","",'PCA Licitação, Dispensa e Inex.'!C227)</f>
        <v/>
      </c>
      <c r="AK223" t="str">
        <f>IF('PCA Licitação, Dispensa e Inex.'!D227="","",'PCA Licitação, Dispensa e Inex.'!D227)</f>
        <v/>
      </c>
      <c r="AL223" t="str">
        <f>IF('PCA Licitação, Dispensa e Inex.'!H227="","",'PCA Licitação, Dispensa e Inex.'!H227)</f>
        <v/>
      </c>
      <c r="AM223" t="str">
        <f>IF('PCA Licitação, Dispensa e Inex.'!K227="","",'PCA Licitação, Dispensa e Inex.'!K227)</f>
        <v/>
      </c>
      <c r="AN223" t="str">
        <f>IF('PCA Licitação, Dispensa e Inex.'!L227="","",'PCA Licitação, Dispensa e Inex.'!L227)</f>
        <v/>
      </c>
      <c r="AO223" t="str">
        <f>IF('PCA Licitação, Dispensa e Inex.'!M227="","",'PCA Licitação, Dispensa e Inex.'!M227)</f>
        <v/>
      </c>
      <c r="AP223" t="str">
        <f>IF('PCA Licitação, Dispensa e Inex.'!N227="","",'PCA Licitação, Dispensa e Inex.'!N227)</f>
        <v/>
      </c>
      <c r="AQ223" s="88" t="str">
        <f>IF('PCA Licitação, Dispensa e Inex.'!O227="","",'PCA Licitação, Dispensa e Inex.'!O227)</f>
        <v/>
      </c>
      <c r="AR223" s="88" t="str">
        <f>IF('PCA Licitação, Dispensa e Inex.'!P227="","",'PCA Licitação, Dispensa e Inex.'!P227)</f>
        <v/>
      </c>
      <c r="AS223" s="88" t="str">
        <f>IF('PCA Licitação, Dispensa e Inex.'!Q227="","",'PCA Licitação, Dispensa e Inex.'!Q227)</f>
        <v/>
      </c>
      <c r="AT223" s="88" t="str">
        <f>IF('PCA Licitação, Dispensa e Inex.'!R227="","",'PCA Licitação, Dispensa e Inex.'!R227)</f>
        <v/>
      </c>
      <c r="AU223" s="88" t="str">
        <f>IF('PCA Licitação, Dispensa e Inex.'!S227="","",'PCA Licitação, Dispensa e Inex.'!S227)</f>
        <v/>
      </c>
      <c r="AV223" s="88" t="str">
        <f>IFERROR(VLOOKUP(AI223,'Acompanhamento (DMP)'!$B$17:$L$400,10,FALSE),"")</f>
        <v/>
      </c>
      <c r="AW223" t="str">
        <f>IFERROR(IF(VLOOKUP(AI223,'Acompanhamento (DMP)'!$B$17:$V$400,11,FALSE)="","",VLOOKUP(AI223,'Acompanhamento (DMP)'!$B$17:$V$400,11,FALSE)),"")</f>
        <v/>
      </c>
      <c r="AX223" s="88" t="str">
        <f>IFERROR(VLOOKUP(AI223,'Acompanhamento (DMP)'!$B$17:$V$400,12,FALSE),"")</f>
        <v/>
      </c>
      <c r="AY223" s="88" t="str">
        <f>IFERROR(IF(VLOOKUP(AI223,'Acompanhamento (DMP)'!$B$17:$V$400,13,FALSE)="","",VLOOKUP(AI223,'Acompanhamento (DMP)'!$B$17:$V$400,13,FALSE)),"")</f>
        <v/>
      </c>
      <c r="AZ223" t="str">
        <f>IFERROR(IF(VLOOKUP(AI223,'Acompanhamento (DMP)'!$B$17:$V$400,14,FALSE)="","",VLOOKUP(AI223,'Acompanhamento (DMP)'!$B$17:$V$400,14,FALSE)),"")</f>
        <v/>
      </c>
      <c r="BA223" t="str">
        <f>IFERROR(IF(VLOOKUP(AI223,'Acompanhamento (DMP)'!$B$17:$V$400,15,FALSE)="","",VLOOKUP(AI223,'Acompanhamento (DMP)'!$B$17:$V$400,15,FALSE)),"")</f>
        <v/>
      </c>
      <c r="BB223" s="88" t="str">
        <f>IFERROR(IF(VLOOKUP(AI223,'Acompanhamento (DMP)'!$B$17:$V$400,16,FALSE)="","",VLOOKUP(AI223,'Acompanhamento (DMP)'!$B$17:$V$400,16,FALSE)),"")</f>
        <v/>
      </c>
      <c r="BC223" s="88" t="str">
        <f>IFERROR(IF(VLOOKUP(AI223,'Acompanhamento (DMP)'!$B$17:$V$400,17,FALSE)="","",VLOOKUP(AI223,'Acompanhamento (DMP)'!$B$17:$V$400,17,FALSE)),"")</f>
        <v/>
      </c>
      <c r="BD223" s="88" t="str">
        <f>IFERROR(IF(VLOOKUP(AI223,'Acompanhamento (DMP)'!$B$17:$V$400,18,FALSE)="","",VLOOKUP(AI223,'Acompanhamento (DMP)'!$B$17:$V$400,18,FALSE)),"")</f>
        <v/>
      </c>
      <c r="BE223" s="88" t="str">
        <f>IFERROR(IF(VLOOKUP(AI223,'Acompanhamento (DMP)'!$B$17:$V$400,19,FALSE)="","",VLOOKUP(AI223,'Acompanhamento (DMP)'!$B$17:$V$400,19,FALSE)),"")</f>
        <v/>
      </c>
      <c r="BF223" s="88" t="str">
        <f>IFERROR(IF(VLOOKUP(AI223,'Acompanhamento (DMP)'!$B$17:$V$400,20,FALSE)="","",VLOOKUP(AI223,'Acompanhamento (DMP)'!$B$17:$V$400,20,FALSE)),"")</f>
        <v/>
      </c>
      <c r="BG223" s="88" t="str">
        <f>IFERROR(IF(VLOOKUP(AI223,'Acompanhamento (DMP)'!$B$17:$V$400,21,FALSE)="","",VLOOKUP(AI223,'Acompanhamento (DMP)'!$B$17:$V$400,21,FALSE)),"")</f>
        <v/>
      </c>
      <c r="BH223" s="239" t="str">
        <f t="shared" si="3"/>
        <v/>
      </c>
    </row>
    <row r="224" spans="1:60" ht="15" customHeight="1" x14ac:dyDescent="0.2">
      <c r="A224" s="73"/>
      <c r="B224" s="73"/>
      <c r="C224" s="73"/>
      <c r="D224" s="74"/>
      <c r="E224" s="73" t="str">
        <v>Serviços continuado de manutenção preventiva e corretiva em sistema de tratamento de agua da chuva - Araquari</v>
      </c>
      <c r="F224" s="73"/>
      <c r="G224" s="73"/>
      <c r="H224" s="73"/>
      <c r="I224" s="73"/>
      <c r="J224" s="73"/>
      <c r="K224" s="73"/>
      <c r="L224" s="75"/>
      <c r="M224" s="75"/>
      <c r="N224" s="75"/>
      <c r="O224" s="75"/>
      <c r="P224" s="75"/>
      <c r="Q224" s="73" t="e">
        <f>IF(#REF!="","",IF(VLOOKUP(#REF!,#REF!,9,FALSE)="","",VLOOKUP(#REF!,#REF!,9,FALSE)))</f>
        <v>#REF!</v>
      </c>
      <c r="R224" s="75" t="e">
        <f>IF(#REF!="","",IF(VLOOKUP(#REF!,#REF!,10,FALSE)="","",VLOOKUP(#REF!,#REF!,10,FALSE)))</f>
        <v>#REF!</v>
      </c>
      <c r="AD224" s="249">
        <v>211</v>
      </c>
      <c r="AI224" t="str">
        <f>IF('PCA Licitação, Dispensa e Inex.'!B228="","",'PCA Licitação, Dispensa e Inex.'!B228)</f>
        <v/>
      </c>
      <c r="AJ224" t="str">
        <f>IF('PCA Licitação, Dispensa e Inex.'!C228="","",'PCA Licitação, Dispensa e Inex.'!C228)</f>
        <v/>
      </c>
      <c r="AK224" t="str">
        <f>IF('PCA Licitação, Dispensa e Inex.'!D228="","",'PCA Licitação, Dispensa e Inex.'!D228)</f>
        <v/>
      </c>
      <c r="AL224" t="str">
        <f>IF('PCA Licitação, Dispensa e Inex.'!H228="","",'PCA Licitação, Dispensa e Inex.'!H228)</f>
        <v/>
      </c>
      <c r="AM224" t="str">
        <f>IF('PCA Licitação, Dispensa e Inex.'!K228="","",'PCA Licitação, Dispensa e Inex.'!K228)</f>
        <v/>
      </c>
      <c r="AN224" t="str">
        <f>IF('PCA Licitação, Dispensa e Inex.'!L228="","",'PCA Licitação, Dispensa e Inex.'!L228)</f>
        <v/>
      </c>
      <c r="AO224" t="str">
        <f>IF('PCA Licitação, Dispensa e Inex.'!M228="","",'PCA Licitação, Dispensa e Inex.'!M228)</f>
        <v/>
      </c>
      <c r="AP224" t="str">
        <f>IF('PCA Licitação, Dispensa e Inex.'!N228="","",'PCA Licitação, Dispensa e Inex.'!N228)</f>
        <v/>
      </c>
      <c r="AQ224" s="88" t="str">
        <f>IF('PCA Licitação, Dispensa e Inex.'!O228="","",'PCA Licitação, Dispensa e Inex.'!O228)</f>
        <v/>
      </c>
      <c r="AR224" s="88" t="str">
        <f>IF('PCA Licitação, Dispensa e Inex.'!P228="","",'PCA Licitação, Dispensa e Inex.'!P228)</f>
        <v/>
      </c>
      <c r="AS224" s="88" t="str">
        <f>IF('PCA Licitação, Dispensa e Inex.'!Q228="","",'PCA Licitação, Dispensa e Inex.'!Q228)</f>
        <v/>
      </c>
      <c r="AT224" s="88" t="str">
        <f>IF('PCA Licitação, Dispensa e Inex.'!R228="","",'PCA Licitação, Dispensa e Inex.'!R228)</f>
        <v/>
      </c>
      <c r="AU224" s="88" t="str">
        <f>IF('PCA Licitação, Dispensa e Inex.'!S228="","",'PCA Licitação, Dispensa e Inex.'!S228)</f>
        <v/>
      </c>
      <c r="AV224" s="88" t="str">
        <f>IFERROR(VLOOKUP(AI224,'Acompanhamento (DMP)'!$B$17:$L$400,10,FALSE),"")</f>
        <v/>
      </c>
      <c r="AW224" t="str">
        <f>IFERROR(IF(VLOOKUP(AI224,'Acompanhamento (DMP)'!$B$17:$V$400,11,FALSE)="","",VLOOKUP(AI224,'Acompanhamento (DMP)'!$B$17:$V$400,11,FALSE)),"")</f>
        <v/>
      </c>
      <c r="AX224" s="88" t="str">
        <f>IFERROR(VLOOKUP(AI224,'Acompanhamento (DMP)'!$B$17:$V$400,12,FALSE),"")</f>
        <v/>
      </c>
      <c r="AY224" s="88" t="str">
        <f>IFERROR(IF(VLOOKUP(AI224,'Acompanhamento (DMP)'!$B$17:$V$400,13,FALSE)="","",VLOOKUP(AI224,'Acompanhamento (DMP)'!$B$17:$V$400,13,FALSE)),"")</f>
        <v/>
      </c>
      <c r="AZ224" t="str">
        <f>IFERROR(IF(VLOOKUP(AI224,'Acompanhamento (DMP)'!$B$17:$V$400,14,FALSE)="","",VLOOKUP(AI224,'Acompanhamento (DMP)'!$B$17:$V$400,14,FALSE)),"")</f>
        <v/>
      </c>
      <c r="BA224" t="str">
        <f>IFERROR(IF(VLOOKUP(AI224,'Acompanhamento (DMP)'!$B$17:$V$400,15,FALSE)="","",VLOOKUP(AI224,'Acompanhamento (DMP)'!$B$17:$V$400,15,FALSE)),"")</f>
        <v/>
      </c>
      <c r="BB224" s="88" t="str">
        <f>IFERROR(IF(VLOOKUP(AI224,'Acompanhamento (DMP)'!$B$17:$V$400,16,FALSE)="","",VLOOKUP(AI224,'Acompanhamento (DMP)'!$B$17:$V$400,16,FALSE)),"")</f>
        <v/>
      </c>
      <c r="BC224" s="88" t="str">
        <f>IFERROR(IF(VLOOKUP(AI224,'Acompanhamento (DMP)'!$B$17:$V$400,17,FALSE)="","",VLOOKUP(AI224,'Acompanhamento (DMP)'!$B$17:$V$400,17,FALSE)),"")</f>
        <v/>
      </c>
      <c r="BD224" s="88" t="str">
        <f>IFERROR(IF(VLOOKUP(AI224,'Acompanhamento (DMP)'!$B$17:$V$400,18,FALSE)="","",VLOOKUP(AI224,'Acompanhamento (DMP)'!$B$17:$V$400,18,FALSE)),"")</f>
        <v/>
      </c>
      <c r="BE224" s="88" t="str">
        <f>IFERROR(IF(VLOOKUP(AI224,'Acompanhamento (DMP)'!$B$17:$V$400,19,FALSE)="","",VLOOKUP(AI224,'Acompanhamento (DMP)'!$B$17:$V$400,19,FALSE)),"")</f>
        <v/>
      </c>
      <c r="BF224" s="88" t="str">
        <f>IFERROR(IF(VLOOKUP(AI224,'Acompanhamento (DMP)'!$B$17:$V$400,20,FALSE)="","",VLOOKUP(AI224,'Acompanhamento (DMP)'!$B$17:$V$400,20,FALSE)),"")</f>
        <v/>
      </c>
      <c r="BG224" s="88" t="str">
        <f>IFERROR(IF(VLOOKUP(AI224,'Acompanhamento (DMP)'!$B$17:$V$400,21,FALSE)="","",VLOOKUP(AI224,'Acompanhamento (DMP)'!$B$17:$V$400,21,FALSE)),"")</f>
        <v/>
      </c>
      <c r="BH224" s="239" t="str">
        <f t="shared" si="3"/>
        <v/>
      </c>
    </row>
    <row r="225" spans="1:60" ht="15" customHeight="1" x14ac:dyDescent="0.2">
      <c r="A225" s="73"/>
      <c r="B225" s="73"/>
      <c r="C225" s="73"/>
      <c r="D225" s="74"/>
      <c r="E225" s="73" t="str">
        <v>Aquisição de energia elétrica por meio do Ambiente de Contratação Livre (ACL)</v>
      </c>
      <c r="F225" s="73"/>
      <c r="G225" s="73"/>
      <c r="H225" s="73"/>
      <c r="I225" s="73"/>
      <c r="J225" s="73"/>
      <c r="K225" s="73"/>
      <c r="L225" s="75"/>
      <c r="M225" s="75"/>
      <c r="N225" s="75"/>
      <c r="O225" s="75"/>
      <c r="P225" s="75"/>
      <c r="Q225" s="73" t="e">
        <f>IF(#REF!="","",IF(VLOOKUP(#REF!,#REF!,9,FALSE)="","",VLOOKUP(#REF!,#REF!,9,FALSE)))</f>
        <v>#REF!</v>
      </c>
      <c r="R225" s="75" t="e">
        <f>IF(#REF!="","",IF(VLOOKUP(#REF!,#REF!,10,FALSE)="","",VLOOKUP(#REF!,#REF!,10,FALSE)))</f>
        <v>#REF!</v>
      </c>
      <c r="AD225" s="250">
        <v>212</v>
      </c>
      <c r="AI225" t="str">
        <f>IF('PCA Licitação, Dispensa e Inex.'!B229="","",'PCA Licitação, Dispensa e Inex.'!B229)</f>
        <v/>
      </c>
      <c r="AJ225" t="str">
        <f>IF('PCA Licitação, Dispensa e Inex.'!C229="","",'PCA Licitação, Dispensa e Inex.'!C229)</f>
        <v/>
      </c>
      <c r="AK225" t="str">
        <f>IF('PCA Licitação, Dispensa e Inex.'!D229="","",'PCA Licitação, Dispensa e Inex.'!D229)</f>
        <v/>
      </c>
      <c r="AL225" t="str">
        <f>IF('PCA Licitação, Dispensa e Inex.'!H229="","",'PCA Licitação, Dispensa e Inex.'!H229)</f>
        <v/>
      </c>
      <c r="AM225" t="str">
        <f>IF('PCA Licitação, Dispensa e Inex.'!K229="","",'PCA Licitação, Dispensa e Inex.'!K229)</f>
        <v/>
      </c>
      <c r="AN225" t="str">
        <f>IF('PCA Licitação, Dispensa e Inex.'!L229="","",'PCA Licitação, Dispensa e Inex.'!L229)</f>
        <v/>
      </c>
      <c r="AO225" t="str">
        <f>IF('PCA Licitação, Dispensa e Inex.'!M229="","",'PCA Licitação, Dispensa e Inex.'!M229)</f>
        <v/>
      </c>
      <c r="AP225" t="str">
        <f>IF('PCA Licitação, Dispensa e Inex.'!N229="","",'PCA Licitação, Dispensa e Inex.'!N229)</f>
        <v/>
      </c>
      <c r="AQ225" s="88" t="str">
        <f>IF('PCA Licitação, Dispensa e Inex.'!O229="","",'PCA Licitação, Dispensa e Inex.'!O229)</f>
        <v/>
      </c>
      <c r="AR225" s="88" t="str">
        <f>IF('PCA Licitação, Dispensa e Inex.'!P229="","",'PCA Licitação, Dispensa e Inex.'!P229)</f>
        <v/>
      </c>
      <c r="AS225" s="88" t="str">
        <f>IF('PCA Licitação, Dispensa e Inex.'!Q229="","",'PCA Licitação, Dispensa e Inex.'!Q229)</f>
        <v/>
      </c>
      <c r="AT225" s="88" t="str">
        <f>IF('PCA Licitação, Dispensa e Inex.'!R229="","",'PCA Licitação, Dispensa e Inex.'!R229)</f>
        <v/>
      </c>
      <c r="AU225" s="88" t="str">
        <f>IF('PCA Licitação, Dispensa e Inex.'!S229="","",'PCA Licitação, Dispensa e Inex.'!S229)</f>
        <v/>
      </c>
      <c r="AV225" s="88" t="str">
        <f>IFERROR(VLOOKUP(AI225,'Acompanhamento (DMP)'!$B$17:$L$400,10,FALSE),"")</f>
        <v/>
      </c>
      <c r="AW225" t="str">
        <f>IFERROR(IF(VLOOKUP(AI225,'Acompanhamento (DMP)'!$B$17:$V$400,11,FALSE)="","",VLOOKUP(AI225,'Acompanhamento (DMP)'!$B$17:$V$400,11,FALSE)),"")</f>
        <v/>
      </c>
      <c r="AX225" s="88" t="str">
        <f>IFERROR(VLOOKUP(AI225,'Acompanhamento (DMP)'!$B$17:$V$400,12,FALSE),"")</f>
        <v/>
      </c>
      <c r="AY225" s="88" t="str">
        <f>IFERROR(IF(VLOOKUP(AI225,'Acompanhamento (DMP)'!$B$17:$V$400,13,FALSE)="","",VLOOKUP(AI225,'Acompanhamento (DMP)'!$B$17:$V$400,13,FALSE)),"")</f>
        <v/>
      </c>
      <c r="AZ225" t="str">
        <f>IFERROR(IF(VLOOKUP(AI225,'Acompanhamento (DMP)'!$B$17:$V$400,14,FALSE)="","",VLOOKUP(AI225,'Acompanhamento (DMP)'!$B$17:$V$400,14,FALSE)),"")</f>
        <v/>
      </c>
      <c r="BA225" t="str">
        <f>IFERROR(IF(VLOOKUP(AI225,'Acompanhamento (DMP)'!$B$17:$V$400,15,FALSE)="","",VLOOKUP(AI225,'Acompanhamento (DMP)'!$B$17:$V$400,15,FALSE)),"")</f>
        <v/>
      </c>
      <c r="BB225" s="88" t="str">
        <f>IFERROR(IF(VLOOKUP(AI225,'Acompanhamento (DMP)'!$B$17:$V$400,16,FALSE)="","",VLOOKUP(AI225,'Acompanhamento (DMP)'!$B$17:$V$400,16,FALSE)),"")</f>
        <v/>
      </c>
      <c r="BC225" s="88" t="str">
        <f>IFERROR(IF(VLOOKUP(AI225,'Acompanhamento (DMP)'!$B$17:$V$400,17,FALSE)="","",VLOOKUP(AI225,'Acompanhamento (DMP)'!$B$17:$V$400,17,FALSE)),"")</f>
        <v/>
      </c>
      <c r="BD225" s="88" t="str">
        <f>IFERROR(IF(VLOOKUP(AI225,'Acompanhamento (DMP)'!$B$17:$V$400,18,FALSE)="","",VLOOKUP(AI225,'Acompanhamento (DMP)'!$B$17:$V$400,18,FALSE)),"")</f>
        <v/>
      </c>
      <c r="BE225" s="88" t="str">
        <f>IFERROR(IF(VLOOKUP(AI225,'Acompanhamento (DMP)'!$B$17:$V$400,19,FALSE)="","",VLOOKUP(AI225,'Acompanhamento (DMP)'!$B$17:$V$400,19,FALSE)),"")</f>
        <v/>
      </c>
      <c r="BF225" s="88" t="str">
        <f>IFERROR(IF(VLOOKUP(AI225,'Acompanhamento (DMP)'!$B$17:$V$400,20,FALSE)="","",VLOOKUP(AI225,'Acompanhamento (DMP)'!$B$17:$V$400,20,FALSE)),"")</f>
        <v/>
      </c>
      <c r="BG225" s="88" t="str">
        <f>IFERROR(IF(VLOOKUP(AI225,'Acompanhamento (DMP)'!$B$17:$V$400,21,FALSE)="","",VLOOKUP(AI225,'Acompanhamento (DMP)'!$B$17:$V$400,21,FALSE)),"")</f>
        <v/>
      </c>
      <c r="BH225" s="239" t="str">
        <f t="shared" si="3"/>
        <v/>
      </c>
    </row>
    <row r="226" spans="1:60" ht="15" customHeight="1" x14ac:dyDescent="0.2">
      <c r="A226" s="73"/>
      <c r="B226" s="73"/>
      <c r="C226" s="73"/>
      <c r="D226" s="74"/>
      <c r="E226" s="73" t="str">
        <v>Construção de nova cisterna TJSC</v>
      </c>
      <c r="F226" s="73"/>
      <c r="G226" s="73"/>
      <c r="H226" s="73"/>
      <c r="I226" s="73"/>
      <c r="J226" s="73"/>
      <c r="K226" s="73"/>
      <c r="L226" s="75"/>
      <c r="M226" s="75"/>
      <c r="N226" s="75"/>
      <c r="O226" s="75"/>
      <c r="P226" s="75"/>
      <c r="Q226" s="73" t="e">
        <f>IF(#REF!="","",IF(VLOOKUP(#REF!,#REF!,9,FALSE)="","",VLOOKUP(#REF!,#REF!,9,FALSE)))</f>
        <v>#REF!</v>
      </c>
      <c r="R226" s="75" t="e">
        <f>IF(#REF!="","",IF(VLOOKUP(#REF!,#REF!,10,FALSE)="","",VLOOKUP(#REF!,#REF!,10,FALSE)))</f>
        <v>#REF!</v>
      </c>
      <c r="AD226" s="252">
        <v>213</v>
      </c>
      <c r="AI226" t="str">
        <f>IF('PCA Licitação, Dispensa e Inex.'!B230="","",'PCA Licitação, Dispensa e Inex.'!B230)</f>
        <v/>
      </c>
      <c r="AJ226" t="str">
        <f>IF('PCA Licitação, Dispensa e Inex.'!C230="","",'PCA Licitação, Dispensa e Inex.'!C230)</f>
        <v/>
      </c>
      <c r="AK226" t="str">
        <f>IF('PCA Licitação, Dispensa e Inex.'!D230="","",'PCA Licitação, Dispensa e Inex.'!D230)</f>
        <v/>
      </c>
      <c r="AL226" t="str">
        <f>IF('PCA Licitação, Dispensa e Inex.'!H230="","",'PCA Licitação, Dispensa e Inex.'!H230)</f>
        <v/>
      </c>
      <c r="AM226" t="str">
        <f>IF('PCA Licitação, Dispensa e Inex.'!K230="","",'PCA Licitação, Dispensa e Inex.'!K230)</f>
        <v/>
      </c>
      <c r="AN226" t="str">
        <f>IF('PCA Licitação, Dispensa e Inex.'!L230="","",'PCA Licitação, Dispensa e Inex.'!L230)</f>
        <v/>
      </c>
      <c r="AO226" t="str">
        <f>IF('PCA Licitação, Dispensa e Inex.'!M230="","",'PCA Licitação, Dispensa e Inex.'!M230)</f>
        <v/>
      </c>
      <c r="AP226" t="str">
        <f>IF('PCA Licitação, Dispensa e Inex.'!N230="","",'PCA Licitação, Dispensa e Inex.'!N230)</f>
        <v/>
      </c>
      <c r="AQ226" s="88" t="str">
        <f>IF('PCA Licitação, Dispensa e Inex.'!O230="","",'PCA Licitação, Dispensa e Inex.'!O230)</f>
        <v/>
      </c>
      <c r="AR226" s="88" t="str">
        <f>IF('PCA Licitação, Dispensa e Inex.'!P230="","",'PCA Licitação, Dispensa e Inex.'!P230)</f>
        <v/>
      </c>
      <c r="AS226" s="88" t="str">
        <f>IF('PCA Licitação, Dispensa e Inex.'!Q230="","",'PCA Licitação, Dispensa e Inex.'!Q230)</f>
        <v/>
      </c>
      <c r="AT226" s="88" t="str">
        <f>IF('PCA Licitação, Dispensa e Inex.'!R230="","",'PCA Licitação, Dispensa e Inex.'!R230)</f>
        <v/>
      </c>
      <c r="AU226" s="88" t="str">
        <f>IF('PCA Licitação, Dispensa e Inex.'!S230="","",'PCA Licitação, Dispensa e Inex.'!S230)</f>
        <v/>
      </c>
      <c r="AV226" s="88" t="str">
        <f>IFERROR(VLOOKUP(AI226,'Acompanhamento (DMP)'!$B$17:$L$400,10,FALSE),"")</f>
        <v/>
      </c>
      <c r="AW226" t="str">
        <f>IFERROR(IF(VLOOKUP(AI226,'Acompanhamento (DMP)'!$B$17:$V$400,11,FALSE)="","",VLOOKUP(AI226,'Acompanhamento (DMP)'!$B$17:$V$400,11,FALSE)),"")</f>
        <v/>
      </c>
      <c r="AX226" s="88" t="str">
        <f>IFERROR(VLOOKUP(AI226,'Acompanhamento (DMP)'!$B$17:$V$400,12,FALSE),"")</f>
        <v/>
      </c>
      <c r="AY226" s="88" t="str">
        <f>IFERROR(IF(VLOOKUP(AI226,'Acompanhamento (DMP)'!$B$17:$V$400,13,FALSE)="","",VLOOKUP(AI226,'Acompanhamento (DMP)'!$B$17:$V$400,13,FALSE)),"")</f>
        <v/>
      </c>
      <c r="AZ226" t="str">
        <f>IFERROR(IF(VLOOKUP(AI226,'Acompanhamento (DMP)'!$B$17:$V$400,14,FALSE)="","",VLOOKUP(AI226,'Acompanhamento (DMP)'!$B$17:$V$400,14,FALSE)),"")</f>
        <v/>
      </c>
      <c r="BA226" t="str">
        <f>IFERROR(IF(VLOOKUP(AI226,'Acompanhamento (DMP)'!$B$17:$V$400,15,FALSE)="","",VLOOKUP(AI226,'Acompanhamento (DMP)'!$B$17:$V$400,15,FALSE)),"")</f>
        <v/>
      </c>
      <c r="BB226" s="88" t="str">
        <f>IFERROR(IF(VLOOKUP(AI226,'Acompanhamento (DMP)'!$B$17:$V$400,16,FALSE)="","",VLOOKUP(AI226,'Acompanhamento (DMP)'!$B$17:$V$400,16,FALSE)),"")</f>
        <v/>
      </c>
      <c r="BC226" s="88" t="str">
        <f>IFERROR(IF(VLOOKUP(AI226,'Acompanhamento (DMP)'!$B$17:$V$400,17,FALSE)="","",VLOOKUP(AI226,'Acompanhamento (DMP)'!$B$17:$V$400,17,FALSE)),"")</f>
        <v/>
      </c>
      <c r="BD226" s="88" t="str">
        <f>IFERROR(IF(VLOOKUP(AI226,'Acompanhamento (DMP)'!$B$17:$V$400,18,FALSE)="","",VLOOKUP(AI226,'Acompanhamento (DMP)'!$B$17:$V$400,18,FALSE)),"")</f>
        <v/>
      </c>
      <c r="BE226" s="88" t="str">
        <f>IFERROR(IF(VLOOKUP(AI226,'Acompanhamento (DMP)'!$B$17:$V$400,19,FALSE)="","",VLOOKUP(AI226,'Acompanhamento (DMP)'!$B$17:$V$400,19,FALSE)),"")</f>
        <v/>
      </c>
      <c r="BF226" s="88" t="str">
        <f>IFERROR(IF(VLOOKUP(AI226,'Acompanhamento (DMP)'!$B$17:$V$400,20,FALSE)="","",VLOOKUP(AI226,'Acompanhamento (DMP)'!$B$17:$V$400,20,FALSE)),"")</f>
        <v/>
      </c>
      <c r="BG226" s="88" t="str">
        <f>IFERROR(IF(VLOOKUP(AI226,'Acompanhamento (DMP)'!$B$17:$V$400,21,FALSE)="","",VLOOKUP(AI226,'Acompanhamento (DMP)'!$B$17:$V$400,21,FALSE)),"")</f>
        <v/>
      </c>
      <c r="BH226" s="239" t="str">
        <f t="shared" si="3"/>
        <v/>
      </c>
    </row>
    <row r="227" spans="1:60" ht="15" customHeight="1" x14ac:dyDescent="0.2">
      <c r="A227" s="73"/>
      <c r="B227" s="73"/>
      <c r="C227" s="73"/>
      <c r="D227" s="74"/>
      <c r="E227" s="73" t="str">
        <v>Serviço continuado de manutenção preventiva e corretivano sistema de climatização do Fórum de Família da Comarca de Balneário Camboriú</v>
      </c>
      <c r="F227" s="73"/>
      <c r="G227" s="73"/>
      <c r="H227" s="73"/>
      <c r="I227" s="73"/>
      <c r="J227" s="73"/>
      <c r="K227" s="73"/>
      <c r="L227" s="75"/>
      <c r="M227" s="75"/>
      <c r="N227" s="75"/>
      <c r="O227" s="75"/>
      <c r="P227" s="75"/>
      <c r="Q227" s="73" t="e">
        <f>IF(#REF!="","",IF(VLOOKUP(#REF!,#REF!,9,FALSE)="","",VLOOKUP(#REF!,#REF!,9,FALSE)))</f>
        <v>#REF!</v>
      </c>
      <c r="R227" s="75" t="e">
        <f>IF(#REF!="","",IF(VLOOKUP(#REF!,#REF!,10,FALSE)="","",VLOOKUP(#REF!,#REF!,10,FALSE)))</f>
        <v>#REF!</v>
      </c>
      <c r="AD227" s="251">
        <v>214</v>
      </c>
      <c r="AI227" t="str">
        <f>IF('PCA Licitação, Dispensa e Inex.'!B231="","",'PCA Licitação, Dispensa e Inex.'!B231)</f>
        <v/>
      </c>
      <c r="AJ227" t="str">
        <f>IF('PCA Licitação, Dispensa e Inex.'!C231="","",'PCA Licitação, Dispensa e Inex.'!C231)</f>
        <v/>
      </c>
      <c r="AK227" t="str">
        <f>IF('PCA Licitação, Dispensa e Inex.'!D231="","",'PCA Licitação, Dispensa e Inex.'!D231)</f>
        <v/>
      </c>
      <c r="AL227" t="str">
        <f>IF('PCA Licitação, Dispensa e Inex.'!H231="","",'PCA Licitação, Dispensa e Inex.'!H231)</f>
        <v/>
      </c>
      <c r="AM227" t="str">
        <f>IF('PCA Licitação, Dispensa e Inex.'!K231="","",'PCA Licitação, Dispensa e Inex.'!K231)</f>
        <v/>
      </c>
      <c r="AN227" t="str">
        <f>IF('PCA Licitação, Dispensa e Inex.'!L231="","",'PCA Licitação, Dispensa e Inex.'!L231)</f>
        <v/>
      </c>
      <c r="AO227" t="str">
        <f>IF('PCA Licitação, Dispensa e Inex.'!M231="","",'PCA Licitação, Dispensa e Inex.'!M231)</f>
        <v/>
      </c>
      <c r="AP227" t="str">
        <f>IF('PCA Licitação, Dispensa e Inex.'!N231="","",'PCA Licitação, Dispensa e Inex.'!N231)</f>
        <v/>
      </c>
      <c r="AQ227" s="88" t="str">
        <f>IF('PCA Licitação, Dispensa e Inex.'!O231="","",'PCA Licitação, Dispensa e Inex.'!O231)</f>
        <v/>
      </c>
      <c r="AR227" s="88" t="str">
        <f>IF('PCA Licitação, Dispensa e Inex.'!P231="","",'PCA Licitação, Dispensa e Inex.'!P231)</f>
        <v/>
      </c>
      <c r="AS227" s="88" t="str">
        <f>IF('PCA Licitação, Dispensa e Inex.'!Q231="","",'PCA Licitação, Dispensa e Inex.'!Q231)</f>
        <v/>
      </c>
      <c r="AT227" s="88" t="str">
        <f>IF('PCA Licitação, Dispensa e Inex.'!R231="","",'PCA Licitação, Dispensa e Inex.'!R231)</f>
        <v/>
      </c>
      <c r="AU227" s="88" t="str">
        <f>IF('PCA Licitação, Dispensa e Inex.'!S231="","",'PCA Licitação, Dispensa e Inex.'!S231)</f>
        <v/>
      </c>
      <c r="AV227" s="88" t="str">
        <f>IFERROR(VLOOKUP(AI227,'Acompanhamento (DMP)'!$B$17:$L$400,10,FALSE),"")</f>
        <v/>
      </c>
      <c r="AW227" t="str">
        <f>IFERROR(IF(VLOOKUP(AI227,'Acompanhamento (DMP)'!$B$17:$V$400,11,FALSE)="","",VLOOKUP(AI227,'Acompanhamento (DMP)'!$B$17:$V$400,11,FALSE)),"")</f>
        <v/>
      </c>
      <c r="AX227" s="88" t="str">
        <f>IFERROR(VLOOKUP(AI227,'Acompanhamento (DMP)'!$B$17:$V$400,12,FALSE),"")</f>
        <v/>
      </c>
      <c r="AY227" s="88" t="str">
        <f>IFERROR(IF(VLOOKUP(AI227,'Acompanhamento (DMP)'!$B$17:$V$400,13,FALSE)="","",VLOOKUP(AI227,'Acompanhamento (DMP)'!$B$17:$V$400,13,FALSE)),"")</f>
        <v/>
      </c>
      <c r="AZ227" t="str">
        <f>IFERROR(IF(VLOOKUP(AI227,'Acompanhamento (DMP)'!$B$17:$V$400,14,FALSE)="","",VLOOKUP(AI227,'Acompanhamento (DMP)'!$B$17:$V$400,14,FALSE)),"")</f>
        <v/>
      </c>
      <c r="BA227" t="str">
        <f>IFERROR(IF(VLOOKUP(AI227,'Acompanhamento (DMP)'!$B$17:$V$400,15,FALSE)="","",VLOOKUP(AI227,'Acompanhamento (DMP)'!$B$17:$V$400,15,FALSE)),"")</f>
        <v/>
      </c>
      <c r="BB227" s="88" t="str">
        <f>IFERROR(IF(VLOOKUP(AI227,'Acompanhamento (DMP)'!$B$17:$V$400,16,FALSE)="","",VLOOKUP(AI227,'Acompanhamento (DMP)'!$B$17:$V$400,16,FALSE)),"")</f>
        <v/>
      </c>
      <c r="BC227" s="88" t="str">
        <f>IFERROR(IF(VLOOKUP(AI227,'Acompanhamento (DMP)'!$B$17:$V$400,17,FALSE)="","",VLOOKUP(AI227,'Acompanhamento (DMP)'!$B$17:$V$400,17,FALSE)),"")</f>
        <v/>
      </c>
      <c r="BD227" s="88" t="str">
        <f>IFERROR(IF(VLOOKUP(AI227,'Acompanhamento (DMP)'!$B$17:$V$400,18,FALSE)="","",VLOOKUP(AI227,'Acompanhamento (DMP)'!$B$17:$V$400,18,FALSE)),"")</f>
        <v/>
      </c>
      <c r="BE227" s="88" t="str">
        <f>IFERROR(IF(VLOOKUP(AI227,'Acompanhamento (DMP)'!$B$17:$V$400,19,FALSE)="","",VLOOKUP(AI227,'Acompanhamento (DMP)'!$B$17:$V$400,19,FALSE)),"")</f>
        <v/>
      </c>
      <c r="BF227" s="88" t="str">
        <f>IFERROR(IF(VLOOKUP(AI227,'Acompanhamento (DMP)'!$B$17:$V$400,20,FALSE)="","",VLOOKUP(AI227,'Acompanhamento (DMP)'!$B$17:$V$400,20,FALSE)),"")</f>
        <v/>
      </c>
      <c r="BG227" s="88" t="str">
        <f>IFERROR(IF(VLOOKUP(AI227,'Acompanhamento (DMP)'!$B$17:$V$400,21,FALSE)="","",VLOOKUP(AI227,'Acompanhamento (DMP)'!$B$17:$V$400,21,FALSE)),"")</f>
        <v/>
      </c>
      <c r="BH227" s="239" t="str">
        <f t="shared" si="3"/>
        <v/>
      </c>
    </row>
    <row r="228" spans="1:60" ht="15" customHeight="1" x14ac:dyDescent="0.2">
      <c r="A228" s="73"/>
      <c r="B228" s="73"/>
      <c r="C228" s="73"/>
      <c r="D228" s="74"/>
      <c r="E228" s="73" t="str">
        <v>Serviço continuado de manutenção preventiva e corretivano sistema de climatização do Fórum da Comarca de Abelardo Luz</v>
      </c>
      <c r="F228" s="73"/>
      <c r="G228" s="73"/>
      <c r="H228" s="73"/>
      <c r="I228" s="73"/>
      <c r="J228" s="73"/>
      <c r="K228" s="73"/>
      <c r="L228" s="75"/>
      <c r="M228" s="75"/>
      <c r="N228" s="75"/>
      <c r="O228" s="75"/>
      <c r="P228" s="75"/>
      <c r="Q228" s="73" t="e">
        <f>IF(#REF!="","",IF(VLOOKUP(#REF!,#REF!,9,FALSE)="","",VLOOKUP(#REF!,#REF!,9,FALSE)))</f>
        <v>#REF!</v>
      </c>
      <c r="R228" s="75" t="e">
        <f>IF(#REF!="","",IF(VLOOKUP(#REF!,#REF!,10,FALSE)="","",VLOOKUP(#REF!,#REF!,10,FALSE)))</f>
        <v>#REF!</v>
      </c>
      <c r="AD228" s="252">
        <v>215</v>
      </c>
      <c r="AI228" t="str">
        <f>IF('PCA Licitação, Dispensa e Inex.'!B232="","",'PCA Licitação, Dispensa e Inex.'!B232)</f>
        <v/>
      </c>
      <c r="AJ228" t="str">
        <f>IF('PCA Licitação, Dispensa e Inex.'!C232="","",'PCA Licitação, Dispensa e Inex.'!C232)</f>
        <v/>
      </c>
      <c r="AK228" t="str">
        <f>IF('PCA Licitação, Dispensa e Inex.'!D232="","",'PCA Licitação, Dispensa e Inex.'!D232)</f>
        <v/>
      </c>
      <c r="AL228" t="str">
        <f>IF('PCA Licitação, Dispensa e Inex.'!H232="","",'PCA Licitação, Dispensa e Inex.'!H232)</f>
        <v/>
      </c>
      <c r="AM228" t="str">
        <f>IF('PCA Licitação, Dispensa e Inex.'!K232="","",'PCA Licitação, Dispensa e Inex.'!K232)</f>
        <v/>
      </c>
      <c r="AN228" t="str">
        <f>IF('PCA Licitação, Dispensa e Inex.'!L232="","",'PCA Licitação, Dispensa e Inex.'!L232)</f>
        <v/>
      </c>
      <c r="AO228" t="str">
        <f>IF('PCA Licitação, Dispensa e Inex.'!M232="","",'PCA Licitação, Dispensa e Inex.'!M232)</f>
        <v/>
      </c>
      <c r="AP228" t="str">
        <f>IF('PCA Licitação, Dispensa e Inex.'!N232="","",'PCA Licitação, Dispensa e Inex.'!N232)</f>
        <v/>
      </c>
      <c r="AQ228" s="88" t="str">
        <f>IF('PCA Licitação, Dispensa e Inex.'!O232="","",'PCA Licitação, Dispensa e Inex.'!O232)</f>
        <v/>
      </c>
      <c r="AR228" s="88" t="str">
        <f>IF('PCA Licitação, Dispensa e Inex.'!P232="","",'PCA Licitação, Dispensa e Inex.'!P232)</f>
        <v/>
      </c>
      <c r="AS228" s="88" t="str">
        <f>IF('PCA Licitação, Dispensa e Inex.'!Q232="","",'PCA Licitação, Dispensa e Inex.'!Q232)</f>
        <v/>
      </c>
      <c r="AT228" s="88" t="str">
        <f>IF('PCA Licitação, Dispensa e Inex.'!R232="","",'PCA Licitação, Dispensa e Inex.'!R232)</f>
        <v/>
      </c>
      <c r="AU228" s="88" t="str">
        <f>IF('PCA Licitação, Dispensa e Inex.'!S232="","",'PCA Licitação, Dispensa e Inex.'!S232)</f>
        <v/>
      </c>
      <c r="AV228" s="88" t="str">
        <f>IFERROR(VLOOKUP(AI228,'Acompanhamento (DMP)'!$B$17:$L$400,10,FALSE),"")</f>
        <v/>
      </c>
      <c r="AW228" t="str">
        <f>IFERROR(IF(VLOOKUP(AI228,'Acompanhamento (DMP)'!$B$17:$V$400,11,FALSE)="","",VLOOKUP(AI228,'Acompanhamento (DMP)'!$B$17:$V$400,11,FALSE)),"")</f>
        <v/>
      </c>
      <c r="AX228" s="88" t="str">
        <f>IFERROR(VLOOKUP(AI228,'Acompanhamento (DMP)'!$B$17:$V$400,12,FALSE),"")</f>
        <v/>
      </c>
      <c r="AY228" s="88" t="str">
        <f>IFERROR(IF(VLOOKUP(AI228,'Acompanhamento (DMP)'!$B$17:$V$400,13,FALSE)="","",VLOOKUP(AI228,'Acompanhamento (DMP)'!$B$17:$V$400,13,FALSE)),"")</f>
        <v/>
      </c>
      <c r="AZ228" t="str">
        <f>IFERROR(IF(VLOOKUP(AI228,'Acompanhamento (DMP)'!$B$17:$V$400,14,FALSE)="","",VLOOKUP(AI228,'Acompanhamento (DMP)'!$B$17:$V$400,14,FALSE)),"")</f>
        <v/>
      </c>
      <c r="BA228" t="str">
        <f>IFERROR(IF(VLOOKUP(AI228,'Acompanhamento (DMP)'!$B$17:$V$400,15,FALSE)="","",VLOOKUP(AI228,'Acompanhamento (DMP)'!$B$17:$V$400,15,FALSE)),"")</f>
        <v/>
      </c>
      <c r="BB228" s="88" t="str">
        <f>IFERROR(IF(VLOOKUP(AI228,'Acompanhamento (DMP)'!$B$17:$V$400,16,FALSE)="","",VLOOKUP(AI228,'Acompanhamento (DMP)'!$B$17:$V$400,16,FALSE)),"")</f>
        <v/>
      </c>
      <c r="BC228" s="88" t="str">
        <f>IFERROR(IF(VLOOKUP(AI228,'Acompanhamento (DMP)'!$B$17:$V$400,17,FALSE)="","",VLOOKUP(AI228,'Acompanhamento (DMP)'!$B$17:$V$400,17,FALSE)),"")</f>
        <v/>
      </c>
      <c r="BD228" s="88" t="str">
        <f>IFERROR(IF(VLOOKUP(AI228,'Acompanhamento (DMP)'!$B$17:$V$400,18,FALSE)="","",VLOOKUP(AI228,'Acompanhamento (DMP)'!$B$17:$V$400,18,FALSE)),"")</f>
        <v/>
      </c>
      <c r="BE228" s="88" t="str">
        <f>IFERROR(IF(VLOOKUP(AI228,'Acompanhamento (DMP)'!$B$17:$V$400,19,FALSE)="","",VLOOKUP(AI228,'Acompanhamento (DMP)'!$B$17:$V$400,19,FALSE)),"")</f>
        <v/>
      </c>
      <c r="BF228" s="88" t="str">
        <f>IFERROR(IF(VLOOKUP(AI228,'Acompanhamento (DMP)'!$B$17:$V$400,20,FALSE)="","",VLOOKUP(AI228,'Acompanhamento (DMP)'!$B$17:$V$400,20,FALSE)),"")</f>
        <v/>
      </c>
      <c r="BG228" s="88" t="str">
        <f>IFERROR(IF(VLOOKUP(AI228,'Acompanhamento (DMP)'!$B$17:$V$400,21,FALSE)="","",VLOOKUP(AI228,'Acompanhamento (DMP)'!$B$17:$V$400,21,FALSE)),"")</f>
        <v/>
      </c>
      <c r="BH228" s="239" t="str">
        <f t="shared" si="3"/>
        <v/>
      </c>
    </row>
    <row r="229" spans="1:60" ht="15" customHeight="1" x14ac:dyDescent="0.2">
      <c r="A229" s="73"/>
      <c r="B229" s="73"/>
      <c r="C229" s="73"/>
      <c r="D229" s="74"/>
      <c r="E229" s="73" t="str">
        <v>Serviço continuado de manutenção preventiva e corretivano sistema de climatização do Fórum da Comarca de Araquari</v>
      </c>
      <c r="F229" s="73"/>
      <c r="G229" s="73"/>
      <c r="H229" s="73"/>
      <c r="I229" s="73"/>
      <c r="J229" s="73"/>
      <c r="K229" s="73"/>
      <c r="L229" s="75"/>
      <c r="M229" s="75"/>
      <c r="N229" s="75"/>
      <c r="O229" s="75"/>
      <c r="P229" s="75"/>
      <c r="Q229" s="73" t="e">
        <f>IF(#REF!="","",IF(VLOOKUP(#REF!,#REF!,9,FALSE)="","",VLOOKUP(#REF!,#REF!,9,FALSE)))</f>
        <v>#REF!</v>
      </c>
      <c r="R229" s="75" t="e">
        <f>IF(#REF!="","",IF(VLOOKUP(#REF!,#REF!,10,FALSE)="","",VLOOKUP(#REF!,#REF!,10,FALSE)))</f>
        <v>#REF!</v>
      </c>
      <c r="AD229" s="250">
        <v>216</v>
      </c>
      <c r="AI229" t="str">
        <f>IF('PCA Licitação, Dispensa e Inex.'!B233="","",'PCA Licitação, Dispensa e Inex.'!B233)</f>
        <v/>
      </c>
      <c r="AJ229" t="str">
        <f>IF('PCA Licitação, Dispensa e Inex.'!C233="","",'PCA Licitação, Dispensa e Inex.'!C233)</f>
        <v/>
      </c>
      <c r="AK229" t="str">
        <f>IF('PCA Licitação, Dispensa e Inex.'!D233="","",'PCA Licitação, Dispensa e Inex.'!D233)</f>
        <v/>
      </c>
      <c r="AL229" t="str">
        <f>IF('PCA Licitação, Dispensa e Inex.'!H233="","",'PCA Licitação, Dispensa e Inex.'!H233)</f>
        <v/>
      </c>
      <c r="AM229" t="str">
        <f>IF('PCA Licitação, Dispensa e Inex.'!K233="","",'PCA Licitação, Dispensa e Inex.'!K233)</f>
        <v/>
      </c>
      <c r="AN229" t="str">
        <f>IF('PCA Licitação, Dispensa e Inex.'!L233="","",'PCA Licitação, Dispensa e Inex.'!L233)</f>
        <v/>
      </c>
      <c r="AO229" t="str">
        <f>IF('PCA Licitação, Dispensa e Inex.'!M233="","",'PCA Licitação, Dispensa e Inex.'!M233)</f>
        <v/>
      </c>
      <c r="AP229" t="str">
        <f>IF('PCA Licitação, Dispensa e Inex.'!N233="","",'PCA Licitação, Dispensa e Inex.'!N233)</f>
        <v/>
      </c>
      <c r="AQ229" s="88" t="str">
        <f>IF('PCA Licitação, Dispensa e Inex.'!O233="","",'PCA Licitação, Dispensa e Inex.'!O233)</f>
        <v/>
      </c>
      <c r="AR229" s="88" t="str">
        <f>IF('PCA Licitação, Dispensa e Inex.'!P233="","",'PCA Licitação, Dispensa e Inex.'!P233)</f>
        <v/>
      </c>
      <c r="AS229" s="88" t="str">
        <f>IF('PCA Licitação, Dispensa e Inex.'!Q233="","",'PCA Licitação, Dispensa e Inex.'!Q233)</f>
        <v/>
      </c>
      <c r="AT229" s="88" t="str">
        <f>IF('PCA Licitação, Dispensa e Inex.'!R233="","",'PCA Licitação, Dispensa e Inex.'!R233)</f>
        <v/>
      </c>
      <c r="AU229" s="88" t="str">
        <f>IF('PCA Licitação, Dispensa e Inex.'!S233="","",'PCA Licitação, Dispensa e Inex.'!S233)</f>
        <v/>
      </c>
      <c r="AV229" s="88" t="str">
        <f>IFERROR(VLOOKUP(AI229,'Acompanhamento (DMP)'!$B$17:$L$400,10,FALSE),"")</f>
        <v/>
      </c>
      <c r="AW229" t="str">
        <f>IFERROR(IF(VLOOKUP(AI229,'Acompanhamento (DMP)'!$B$17:$V$400,11,FALSE)="","",VLOOKUP(AI229,'Acompanhamento (DMP)'!$B$17:$V$400,11,FALSE)),"")</f>
        <v/>
      </c>
      <c r="AX229" s="88" t="str">
        <f>IFERROR(VLOOKUP(AI229,'Acompanhamento (DMP)'!$B$17:$V$400,12,FALSE),"")</f>
        <v/>
      </c>
      <c r="AY229" s="88" t="str">
        <f>IFERROR(IF(VLOOKUP(AI229,'Acompanhamento (DMP)'!$B$17:$V$400,13,FALSE)="","",VLOOKUP(AI229,'Acompanhamento (DMP)'!$B$17:$V$400,13,FALSE)),"")</f>
        <v/>
      </c>
      <c r="AZ229" t="str">
        <f>IFERROR(IF(VLOOKUP(AI229,'Acompanhamento (DMP)'!$B$17:$V$400,14,FALSE)="","",VLOOKUP(AI229,'Acompanhamento (DMP)'!$B$17:$V$400,14,FALSE)),"")</f>
        <v/>
      </c>
      <c r="BA229" t="str">
        <f>IFERROR(IF(VLOOKUP(AI229,'Acompanhamento (DMP)'!$B$17:$V$400,15,FALSE)="","",VLOOKUP(AI229,'Acompanhamento (DMP)'!$B$17:$V$400,15,FALSE)),"")</f>
        <v/>
      </c>
      <c r="BB229" s="88" t="str">
        <f>IFERROR(IF(VLOOKUP(AI229,'Acompanhamento (DMP)'!$B$17:$V$400,16,FALSE)="","",VLOOKUP(AI229,'Acompanhamento (DMP)'!$B$17:$V$400,16,FALSE)),"")</f>
        <v/>
      </c>
      <c r="BC229" s="88" t="str">
        <f>IFERROR(IF(VLOOKUP(AI229,'Acompanhamento (DMP)'!$B$17:$V$400,17,FALSE)="","",VLOOKUP(AI229,'Acompanhamento (DMP)'!$B$17:$V$400,17,FALSE)),"")</f>
        <v/>
      </c>
      <c r="BD229" s="88" t="str">
        <f>IFERROR(IF(VLOOKUP(AI229,'Acompanhamento (DMP)'!$B$17:$V$400,18,FALSE)="","",VLOOKUP(AI229,'Acompanhamento (DMP)'!$B$17:$V$400,18,FALSE)),"")</f>
        <v/>
      </c>
      <c r="BE229" s="88" t="str">
        <f>IFERROR(IF(VLOOKUP(AI229,'Acompanhamento (DMP)'!$B$17:$V$400,19,FALSE)="","",VLOOKUP(AI229,'Acompanhamento (DMP)'!$B$17:$V$400,19,FALSE)),"")</f>
        <v/>
      </c>
      <c r="BF229" s="88" t="str">
        <f>IFERROR(IF(VLOOKUP(AI229,'Acompanhamento (DMP)'!$B$17:$V$400,20,FALSE)="","",VLOOKUP(AI229,'Acompanhamento (DMP)'!$B$17:$V$400,20,FALSE)),"")</f>
        <v/>
      </c>
      <c r="BG229" s="88" t="str">
        <f>IFERROR(IF(VLOOKUP(AI229,'Acompanhamento (DMP)'!$B$17:$V$400,21,FALSE)="","",VLOOKUP(AI229,'Acompanhamento (DMP)'!$B$17:$V$400,21,FALSE)),"")</f>
        <v/>
      </c>
      <c r="BH229" s="239" t="str">
        <f t="shared" si="3"/>
        <v/>
      </c>
    </row>
    <row r="230" spans="1:60" ht="15" customHeight="1" x14ac:dyDescent="0.2">
      <c r="A230" s="73"/>
      <c r="B230" s="73"/>
      <c r="C230" s="73"/>
      <c r="D230" s="74"/>
      <c r="E230" s="73" t="str">
        <v>Instalação de um novo sistema de ar condicionado para a torre 2 do TJSC</v>
      </c>
      <c r="F230" s="73"/>
      <c r="G230" s="73"/>
      <c r="H230" s="73"/>
      <c r="I230" s="73"/>
      <c r="J230" s="73"/>
      <c r="K230" s="73"/>
      <c r="L230" s="75"/>
      <c r="M230" s="75"/>
      <c r="N230" s="75"/>
      <c r="O230" s="75"/>
      <c r="P230" s="75"/>
      <c r="Q230" s="73" t="e">
        <f>IF(#REF!="","",IF(VLOOKUP(#REF!,#REF!,9,FALSE)="","",VLOOKUP(#REF!,#REF!,9,FALSE)))</f>
        <v>#REF!</v>
      </c>
      <c r="R230" s="75" t="e">
        <f>IF(#REF!="","",IF(VLOOKUP(#REF!,#REF!,10,FALSE)="","",VLOOKUP(#REF!,#REF!,10,FALSE)))</f>
        <v>#REF!</v>
      </c>
      <c r="AD230" s="249">
        <v>217</v>
      </c>
      <c r="AI230" t="str">
        <f>IF('PCA Licitação, Dispensa e Inex.'!B234="","",'PCA Licitação, Dispensa e Inex.'!B234)</f>
        <v/>
      </c>
      <c r="AJ230" t="str">
        <f>IF('PCA Licitação, Dispensa e Inex.'!C234="","",'PCA Licitação, Dispensa e Inex.'!C234)</f>
        <v/>
      </c>
      <c r="AK230" t="str">
        <f>IF('PCA Licitação, Dispensa e Inex.'!D234="","",'PCA Licitação, Dispensa e Inex.'!D234)</f>
        <v/>
      </c>
      <c r="AL230" t="str">
        <f>IF('PCA Licitação, Dispensa e Inex.'!H234="","",'PCA Licitação, Dispensa e Inex.'!H234)</f>
        <v/>
      </c>
      <c r="AM230" t="str">
        <f>IF('PCA Licitação, Dispensa e Inex.'!K234="","",'PCA Licitação, Dispensa e Inex.'!K234)</f>
        <v/>
      </c>
      <c r="AN230" t="str">
        <f>IF('PCA Licitação, Dispensa e Inex.'!L234="","",'PCA Licitação, Dispensa e Inex.'!L234)</f>
        <v/>
      </c>
      <c r="AO230" t="str">
        <f>IF('PCA Licitação, Dispensa e Inex.'!M234="","",'PCA Licitação, Dispensa e Inex.'!M234)</f>
        <v/>
      </c>
      <c r="AP230" t="str">
        <f>IF('PCA Licitação, Dispensa e Inex.'!N234="","",'PCA Licitação, Dispensa e Inex.'!N234)</f>
        <v/>
      </c>
      <c r="AQ230" s="88" t="str">
        <f>IF('PCA Licitação, Dispensa e Inex.'!O234="","",'PCA Licitação, Dispensa e Inex.'!O234)</f>
        <v/>
      </c>
      <c r="AR230" s="88" t="str">
        <f>IF('PCA Licitação, Dispensa e Inex.'!P234="","",'PCA Licitação, Dispensa e Inex.'!P234)</f>
        <v/>
      </c>
      <c r="AS230" s="88" t="str">
        <f>IF('PCA Licitação, Dispensa e Inex.'!Q234="","",'PCA Licitação, Dispensa e Inex.'!Q234)</f>
        <v/>
      </c>
      <c r="AT230" s="88" t="str">
        <f>IF('PCA Licitação, Dispensa e Inex.'!R234="","",'PCA Licitação, Dispensa e Inex.'!R234)</f>
        <v/>
      </c>
      <c r="AU230" s="88" t="str">
        <f>IF('PCA Licitação, Dispensa e Inex.'!S234="","",'PCA Licitação, Dispensa e Inex.'!S234)</f>
        <v/>
      </c>
      <c r="AV230" s="88" t="str">
        <f>IFERROR(VLOOKUP(AI230,'Acompanhamento (DMP)'!$B$17:$L$400,10,FALSE),"")</f>
        <v/>
      </c>
      <c r="AW230" t="str">
        <f>IFERROR(IF(VLOOKUP(AI230,'Acompanhamento (DMP)'!$B$17:$V$400,11,FALSE)="","",VLOOKUP(AI230,'Acompanhamento (DMP)'!$B$17:$V$400,11,FALSE)),"")</f>
        <v/>
      </c>
      <c r="AX230" s="88" t="str">
        <f>IFERROR(VLOOKUP(AI230,'Acompanhamento (DMP)'!$B$17:$V$400,12,FALSE),"")</f>
        <v/>
      </c>
      <c r="AY230" s="88" t="str">
        <f>IFERROR(IF(VLOOKUP(AI230,'Acompanhamento (DMP)'!$B$17:$V$400,13,FALSE)="","",VLOOKUP(AI230,'Acompanhamento (DMP)'!$B$17:$V$400,13,FALSE)),"")</f>
        <v/>
      </c>
      <c r="AZ230" t="str">
        <f>IFERROR(IF(VLOOKUP(AI230,'Acompanhamento (DMP)'!$B$17:$V$400,14,FALSE)="","",VLOOKUP(AI230,'Acompanhamento (DMP)'!$B$17:$V$400,14,FALSE)),"")</f>
        <v/>
      </c>
      <c r="BA230" t="str">
        <f>IFERROR(IF(VLOOKUP(AI230,'Acompanhamento (DMP)'!$B$17:$V$400,15,FALSE)="","",VLOOKUP(AI230,'Acompanhamento (DMP)'!$B$17:$V$400,15,FALSE)),"")</f>
        <v/>
      </c>
      <c r="BB230" s="88" t="str">
        <f>IFERROR(IF(VLOOKUP(AI230,'Acompanhamento (DMP)'!$B$17:$V$400,16,FALSE)="","",VLOOKUP(AI230,'Acompanhamento (DMP)'!$B$17:$V$400,16,FALSE)),"")</f>
        <v/>
      </c>
      <c r="BC230" s="88" t="str">
        <f>IFERROR(IF(VLOOKUP(AI230,'Acompanhamento (DMP)'!$B$17:$V$400,17,FALSE)="","",VLOOKUP(AI230,'Acompanhamento (DMP)'!$B$17:$V$400,17,FALSE)),"")</f>
        <v/>
      </c>
      <c r="BD230" s="88" t="str">
        <f>IFERROR(IF(VLOOKUP(AI230,'Acompanhamento (DMP)'!$B$17:$V$400,18,FALSE)="","",VLOOKUP(AI230,'Acompanhamento (DMP)'!$B$17:$V$400,18,FALSE)),"")</f>
        <v/>
      </c>
      <c r="BE230" s="88" t="str">
        <f>IFERROR(IF(VLOOKUP(AI230,'Acompanhamento (DMP)'!$B$17:$V$400,19,FALSE)="","",VLOOKUP(AI230,'Acompanhamento (DMP)'!$B$17:$V$400,19,FALSE)),"")</f>
        <v/>
      </c>
      <c r="BF230" s="88" t="str">
        <f>IFERROR(IF(VLOOKUP(AI230,'Acompanhamento (DMP)'!$B$17:$V$400,20,FALSE)="","",VLOOKUP(AI230,'Acompanhamento (DMP)'!$B$17:$V$400,20,FALSE)),"")</f>
        <v/>
      </c>
      <c r="BG230" s="88" t="str">
        <f>IFERROR(IF(VLOOKUP(AI230,'Acompanhamento (DMP)'!$B$17:$V$400,21,FALSE)="","",VLOOKUP(AI230,'Acompanhamento (DMP)'!$B$17:$V$400,21,FALSE)),"")</f>
        <v/>
      </c>
      <c r="BH230" s="239" t="str">
        <f t="shared" si="3"/>
        <v/>
      </c>
    </row>
    <row r="231" spans="1:60" ht="15" customHeight="1" x14ac:dyDescent="0.2">
      <c r="A231" s="73"/>
      <c r="B231" s="73"/>
      <c r="C231" s="73"/>
      <c r="D231" s="74"/>
      <c r="E231" s="73" t="str">
        <v>Serviço continuado de manutenção preventiva e corretivano sistema de climatização do Fórum da Comarca de Campo Erê</v>
      </c>
      <c r="F231" s="73"/>
      <c r="G231" s="73"/>
      <c r="H231" s="73"/>
      <c r="I231" s="73"/>
      <c r="J231" s="73"/>
      <c r="K231" s="73"/>
      <c r="L231" s="75"/>
      <c r="M231" s="75"/>
      <c r="N231" s="75"/>
      <c r="O231" s="75"/>
      <c r="P231" s="75"/>
      <c r="Q231" s="73" t="e">
        <f>IF(#REF!="","",IF(VLOOKUP(#REF!,#REF!,9,FALSE)="","",VLOOKUP(#REF!,#REF!,9,FALSE)))</f>
        <v>#REF!</v>
      </c>
      <c r="R231" s="75" t="e">
        <f>IF(#REF!="","",IF(VLOOKUP(#REF!,#REF!,10,FALSE)="","",VLOOKUP(#REF!,#REF!,10,FALSE)))</f>
        <v>#REF!</v>
      </c>
      <c r="AD231" s="250">
        <v>218</v>
      </c>
      <c r="AI231" t="str">
        <f>IF('PCA Licitação, Dispensa e Inex.'!B235="","",'PCA Licitação, Dispensa e Inex.'!B235)</f>
        <v/>
      </c>
      <c r="AJ231" t="str">
        <f>IF('PCA Licitação, Dispensa e Inex.'!C235="","",'PCA Licitação, Dispensa e Inex.'!C235)</f>
        <v/>
      </c>
      <c r="AK231" t="str">
        <f>IF('PCA Licitação, Dispensa e Inex.'!D235="","",'PCA Licitação, Dispensa e Inex.'!D235)</f>
        <v/>
      </c>
      <c r="AL231" t="str">
        <f>IF('PCA Licitação, Dispensa e Inex.'!H235="","",'PCA Licitação, Dispensa e Inex.'!H235)</f>
        <v/>
      </c>
      <c r="AM231" t="str">
        <f>IF('PCA Licitação, Dispensa e Inex.'!K235="","",'PCA Licitação, Dispensa e Inex.'!K235)</f>
        <v/>
      </c>
      <c r="AN231" t="str">
        <f>IF('PCA Licitação, Dispensa e Inex.'!L235="","",'PCA Licitação, Dispensa e Inex.'!L235)</f>
        <v/>
      </c>
      <c r="AO231" t="str">
        <f>IF('PCA Licitação, Dispensa e Inex.'!M235="","",'PCA Licitação, Dispensa e Inex.'!M235)</f>
        <v/>
      </c>
      <c r="AP231" t="str">
        <f>IF('PCA Licitação, Dispensa e Inex.'!N235="","",'PCA Licitação, Dispensa e Inex.'!N235)</f>
        <v/>
      </c>
      <c r="AQ231" s="88" t="str">
        <f>IF('PCA Licitação, Dispensa e Inex.'!O235="","",'PCA Licitação, Dispensa e Inex.'!O235)</f>
        <v/>
      </c>
      <c r="AR231" s="88" t="str">
        <f>IF('PCA Licitação, Dispensa e Inex.'!P235="","",'PCA Licitação, Dispensa e Inex.'!P235)</f>
        <v/>
      </c>
      <c r="AS231" s="88" t="str">
        <f>IF('PCA Licitação, Dispensa e Inex.'!Q235="","",'PCA Licitação, Dispensa e Inex.'!Q235)</f>
        <v/>
      </c>
      <c r="AT231" s="88" t="str">
        <f>IF('PCA Licitação, Dispensa e Inex.'!R235="","",'PCA Licitação, Dispensa e Inex.'!R235)</f>
        <v/>
      </c>
      <c r="AU231" s="88" t="str">
        <f>IF('PCA Licitação, Dispensa e Inex.'!S235="","",'PCA Licitação, Dispensa e Inex.'!S235)</f>
        <v/>
      </c>
      <c r="AV231" s="88" t="str">
        <f>IFERROR(VLOOKUP(AI231,'Acompanhamento (DMP)'!$B$17:$L$400,10,FALSE),"")</f>
        <v/>
      </c>
      <c r="AW231" t="str">
        <f>IFERROR(IF(VLOOKUP(AI231,'Acompanhamento (DMP)'!$B$17:$V$400,11,FALSE)="","",VLOOKUP(AI231,'Acompanhamento (DMP)'!$B$17:$V$400,11,FALSE)),"")</f>
        <v/>
      </c>
      <c r="AX231" s="88" t="str">
        <f>IFERROR(VLOOKUP(AI231,'Acompanhamento (DMP)'!$B$17:$V$400,12,FALSE),"")</f>
        <v/>
      </c>
      <c r="AY231" s="88" t="str">
        <f>IFERROR(IF(VLOOKUP(AI231,'Acompanhamento (DMP)'!$B$17:$V$400,13,FALSE)="","",VLOOKUP(AI231,'Acompanhamento (DMP)'!$B$17:$V$400,13,FALSE)),"")</f>
        <v/>
      </c>
      <c r="AZ231" t="str">
        <f>IFERROR(IF(VLOOKUP(AI231,'Acompanhamento (DMP)'!$B$17:$V$400,14,FALSE)="","",VLOOKUP(AI231,'Acompanhamento (DMP)'!$B$17:$V$400,14,FALSE)),"")</f>
        <v/>
      </c>
      <c r="BA231" t="str">
        <f>IFERROR(IF(VLOOKUP(AI231,'Acompanhamento (DMP)'!$B$17:$V$400,15,FALSE)="","",VLOOKUP(AI231,'Acompanhamento (DMP)'!$B$17:$V$400,15,FALSE)),"")</f>
        <v/>
      </c>
      <c r="BB231" s="88" t="str">
        <f>IFERROR(IF(VLOOKUP(AI231,'Acompanhamento (DMP)'!$B$17:$V$400,16,FALSE)="","",VLOOKUP(AI231,'Acompanhamento (DMP)'!$B$17:$V$400,16,FALSE)),"")</f>
        <v/>
      </c>
      <c r="BC231" s="88" t="str">
        <f>IFERROR(IF(VLOOKUP(AI231,'Acompanhamento (DMP)'!$B$17:$V$400,17,FALSE)="","",VLOOKUP(AI231,'Acompanhamento (DMP)'!$B$17:$V$400,17,FALSE)),"")</f>
        <v/>
      </c>
      <c r="BD231" s="88" t="str">
        <f>IFERROR(IF(VLOOKUP(AI231,'Acompanhamento (DMP)'!$B$17:$V$400,18,FALSE)="","",VLOOKUP(AI231,'Acompanhamento (DMP)'!$B$17:$V$400,18,FALSE)),"")</f>
        <v/>
      </c>
      <c r="BE231" s="88" t="str">
        <f>IFERROR(IF(VLOOKUP(AI231,'Acompanhamento (DMP)'!$B$17:$V$400,19,FALSE)="","",VLOOKUP(AI231,'Acompanhamento (DMP)'!$B$17:$V$400,19,FALSE)),"")</f>
        <v/>
      </c>
      <c r="BF231" s="88" t="str">
        <f>IFERROR(IF(VLOOKUP(AI231,'Acompanhamento (DMP)'!$B$17:$V$400,20,FALSE)="","",VLOOKUP(AI231,'Acompanhamento (DMP)'!$B$17:$V$400,20,FALSE)),"")</f>
        <v/>
      </c>
      <c r="BG231" s="88" t="str">
        <f>IFERROR(IF(VLOOKUP(AI231,'Acompanhamento (DMP)'!$B$17:$V$400,21,FALSE)="","",VLOOKUP(AI231,'Acompanhamento (DMP)'!$B$17:$V$400,21,FALSE)),"")</f>
        <v/>
      </c>
      <c r="BH231" s="239" t="str">
        <f t="shared" si="3"/>
        <v/>
      </c>
    </row>
    <row r="232" spans="1:60" ht="15" customHeight="1" x14ac:dyDescent="0.2">
      <c r="A232" s="73"/>
      <c r="B232" s="73"/>
      <c r="C232" s="73"/>
      <c r="D232" s="74"/>
      <c r="E232" s="73" t="str">
        <v>Serviço continuado de manutenção preventiva e corretiva em Plataformas Elevatórias instaladas em edificações do Poder Judiciário do Estado de Santa Catarina</v>
      </c>
      <c r="F232" s="73"/>
      <c r="G232" s="73"/>
      <c r="H232" s="73"/>
      <c r="I232" s="73"/>
      <c r="J232" s="73"/>
      <c r="K232" s="73"/>
      <c r="L232" s="75"/>
      <c r="M232" s="75"/>
      <c r="N232" s="75"/>
      <c r="O232" s="75"/>
      <c r="P232" s="75"/>
      <c r="Q232" s="73" t="e">
        <f>IF(#REF!="","",IF(VLOOKUP(#REF!,#REF!,9,FALSE)="","",VLOOKUP(#REF!,#REF!,9,FALSE)))</f>
        <v>#REF!</v>
      </c>
      <c r="R232" s="75" t="e">
        <f>IF(#REF!="","",IF(VLOOKUP(#REF!,#REF!,10,FALSE)="","",VLOOKUP(#REF!,#REF!,10,FALSE)))</f>
        <v>#REF!</v>
      </c>
      <c r="AD232" s="252">
        <v>219</v>
      </c>
      <c r="AI232" t="str">
        <f>IF('PCA Licitação, Dispensa e Inex.'!B236="","",'PCA Licitação, Dispensa e Inex.'!B236)</f>
        <v/>
      </c>
      <c r="AJ232" t="str">
        <f>IF('PCA Licitação, Dispensa e Inex.'!C236="","",'PCA Licitação, Dispensa e Inex.'!C236)</f>
        <v/>
      </c>
      <c r="AK232" t="str">
        <f>IF('PCA Licitação, Dispensa e Inex.'!D236="","",'PCA Licitação, Dispensa e Inex.'!D236)</f>
        <v/>
      </c>
      <c r="AL232" t="str">
        <f>IF('PCA Licitação, Dispensa e Inex.'!H236="","",'PCA Licitação, Dispensa e Inex.'!H236)</f>
        <v/>
      </c>
      <c r="AM232" t="str">
        <f>IF('PCA Licitação, Dispensa e Inex.'!K236="","",'PCA Licitação, Dispensa e Inex.'!K236)</f>
        <v/>
      </c>
      <c r="AN232" t="str">
        <f>IF('PCA Licitação, Dispensa e Inex.'!L236="","",'PCA Licitação, Dispensa e Inex.'!L236)</f>
        <v/>
      </c>
      <c r="AO232" t="str">
        <f>IF('PCA Licitação, Dispensa e Inex.'!M236="","",'PCA Licitação, Dispensa e Inex.'!M236)</f>
        <v/>
      </c>
      <c r="AP232" t="str">
        <f>IF('PCA Licitação, Dispensa e Inex.'!N236="","",'PCA Licitação, Dispensa e Inex.'!N236)</f>
        <v/>
      </c>
      <c r="AQ232" s="88" t="str">
        <f>IF('PCA Licitação, Dispensa e Inex.'!O236="","",'PCA Licitação, Dispensa e Inex.'!O236)</f>
        <v/>
      </c>
      <c r="AR232" s="88" t="str">
        <f>IF('PCA Licitação, Dispensa e Inex.'!P236="","",'PCA Licitação, Dispensa e Inex.'!P236)</f>
        <v/>
      </c>
      <c r="AS232" s="88" t="str">
        <f>IF('PCA Licitação, Dispensa e Inex.'!Q236="","",'PCA Licitação, Dispensa e Inex.'!Q236)</f>
        <v/>
      </c>
      <c r="AT232" s="88" t="str">
        <f>IF('PCA Licitação, Dispensa e Inex.'!R236="","",'PCA Licitação, Dispensa e Inex.'!R236)</f>
        <v/>
      </c>
      <c r="AU232" s="88" t="str">
        <f>IF('PCA Licitação, Dispensa e Inex.'!S236="","",'PCA Licitação, Dispensa e Inex.'!S236)</f>
        <v/>
      </c>
      <c r="AV232" s="88" t="str">
        <f>IFERROR(VLOOKUP(AI232,'Acompanhamento (DMP)'!$B$17:$L$400,10,FALSE),"")</f>
        <v/>
      </c>
      <c r="AW232" t="str">
        <f>IFERROR(IF(VLOOKUP(AI232,'Acompanhamento (DMP)'!$B$17:$V$400,11,FALSE)="","",VLOOKUP(AI232,'Acompanhamento (DMP)'!$B$17:$V$400,11,FALSE)),"")</f>
        <v/>
      </c>
      <c r="AX232" s="88" t="str">
        <f>IFERROR(VLOOKUP(AI232,'Acompanhamento (DMP)'!$B$17:$V$400,12,FALSE),"")</f>
        <v/>
      </c>
      <c r="AY232" s="88" t="str">
        <f>IFERROR(IF(VLOOKUP(AI232,'Acompanhamento (DMP)'!$B$17:$V$400,13,FALSE)="","",VLOOKUP(AI232,'Acompanhamento (DMP)'!$B$17:$V$400,13,FALSE)),"")</f>
        <v/>
      </c>
      <c r="AZ232" t="str">
        <f>IFERROR(IF(VLOOKUP(AI232,'Acompanhamento (DMP)'!$B$17:$V$400,14,FALSE)="","",VLOOKUP(AI232,'Acompanhamento (DMP)'!$B$17:$V$400,14,FALSE)),"")</f>
        <v/>
      </c>
      <c r="BA232" t="str">
        <f>IFERROR(IF(VLOOKUP(AI232,'Acompanhamento (DMP)'!$B$17:$V$400,15,FALSE)="","",VLOOKUP(AI232,'Acompanhamento (DMP)'!$B$17:$V$400,15,FALSE)),"")</f>
        <v/>
      </c>
      <c r="BB232" s="88" t="str">
        <f>IFERROR(IF(VLOOKUP(AI232,'Acompanhamento (DMP)'!$B$17:$V$400,16,FALSE)="","",VLOOKUP(AI232,'Acompanhamento (DMP)'!$B$17:$V$400,16,FALSE)),"")</f>
        <v/>
      </c>
      <c r="BC232" s="88" t="str">
        <f>IFERROR(IF(VLOOKUP(AI232,'Acompanhamento (DMP)'!$B$17:$V$400,17,FALSE)="","",VLOOKUP(AI232,'Acompanhamento (DMP)'!$B$17:$V$400,17,FALSE)),"")</f>
        <v/>
      </c>
      <c r="BD232" s="88" t="str">
        <f>IFERROR(IF(VLOOKUP(AI232,'Acompanhamento (DMP)'!$B$17:$V$400,18,FALSE)="","",VLOOKUP(AI232,'Acompanhamento (DMP)'!$B$17:$V$400,18,FALSE)),"")</f>
        <v/>
      </c>
      <c r="BE232" s="88" t="str">
        <f>IFERROR(IF(VLOOKUP(AI232,'Acompanhamento (DMP)'!$B$17:$V$400,19,FALSE)="","",VLOOKUP(AI232,'Acompanhamento (DMP)'!$B$17:$V$400,19,FALSE)),"")</f>
        <v/>
      </c>
      <c r="BF232" s="88" t="str">
        <f>IFERROR(IF(VLOOKUP(AI232,'Acompanhamento (DMP)'!$B$17:$V$400,20,FALSE)="","",VLOOKUP(AI232,'Acompanhamento (DMP)'!$B$17:$V$400,20,FALSE)),"")</f>
        <v/>
      </c>
      <c r="BG232" s="88" t="str">
        <f>IFERROR(IF(VLOOKUP(AI232,'Acompanhamento (DMP)'!$B$17:$V$400,21,FALSE)="","",VLOOKUP(AI232,'Acompanhamento (DMP)'!$B$17:$V$400,21,FALSE)),"")</f>
        <v/>
      </c>
      <c r="BH232" s="239" t="str">
        <f t="shared" si="3"/>
        <v/>
      </c>
    </row>
    <row r="233" spans="1:60" ht="15" customHeight="1" x14ac:dyDescent="0.2">
      <c r="A233" s="73"/>
      <c r="B233" s="73"/>
      <c r="C233" s="73"/>
      <c r="D233" s="74"/>
      <c r="E233" s="73" t="str">
        <v>Manutenção Preventiva e Corretiva nos elevadores das torres 1  e 2 e do TJSC e nos dois elevadores da unidade UPC</v>
      </c>
      <c r="F233" s="73"/>
      <c r="G233" s="73"/>
      <c r="H233" s="73"/>
      <c r="I233" s="73"/>
      <c r="J233" s="73"/>
      <c r="K233" s="73"/>
      <c r="L233" s="75"/>
      <c r="M233" s="75"/>
      <c r="N233" s="75"/>
      <c r="O233" s="75"/>
      <c r="P233" s="75"/>
      <c r="Q233" s="73" t="e">
        <f>IF(#REF!="","",IF(VLOOKUP(#REF!,#REF!,9,FALSE)="","",VLOOKUP(#REF!,#REF!,9,FALSE)))</f>
        <v>#REF!</v>
      </c>
      <c r="R233" s="75" t="e">
        <f>IF(#REF!="","",IF(VLOOKUP(#REF!,#REF!,10,FALSE)="","",VLOOKUP(#REF!,#REF!,10,FALSE)))</f>
        <v>#REF!</v>
      </c>
      <c r="AD233" s="251">
        <v>220</v>
      </c>
      <c r="AI233" t="str">
        <f>IF('PCA Licitação, Dispensa e Inex.'!B237="","",'PCA Licitação, Dispensa e Inex.'!B237)</f>
        <v/>
      </c>
      <c r="AJ233" t="str">
        <f>IF('PCA Licitação, Dispensa e Inex.'!C237="","",'PCA Licitação, Dispensa e Inex.'!C237)</f>
        <v/>
      </c>
      <c r="AK233" t="str">
        <f>IF('PCA Licitação, Dispensa e Inex.'!D237="","",'PCA Licitação, Dispensa e Inex.'!D237)</f>
        <v/>
      </c>
      <c r="AL233" t="str">
        <f>IF('PCA Licitação, Dispensa e Inex.'!H237="","",'PCA Licitação, Dispensa e Inex.'!H237)</f>
        <v/>
      </c>
      <c r="AM233" t="str">
        <f>IF('PCA Licitação, Dispensa e Inex.'!K237="","",'PCA Licitação, Dispensa e Inex.'!K237)</f>
        <v/>
      </c>
      <c r="AN233" t="str">
        <f>IF('PCA Licitação, Dispensa e Inex.'!L237="","",'PCA Licitação, Dispensa e Inex.'!L237)</f>
        <v/>
      </c>
      <c r="AO233" t="str">
        <f>IF('PCA Licitação, Dispensa e Inex.'!M237="","",'PCA Licitação, Dispensa e Inex.'!M237)</f>
        <v/>
      </c>
      <c r="AP233" t="str">
        <f>IF('PCA Licitação, Dispensa e Inex.'!N237="","",'PCA Licitação, Dispensa e Inex.'!N237)</f>
        <v/>
      </c>
      <c r="AQ233" s="88" t="str">
        <f>IF('PCA Licitação, Dispensa e Inex.'!O237="","",'PCA Licitação, Dispensa e Inex.'!O237)</f>
        <v/>
      </c>
      <c r="AR233" s="88" t="str">
        <f>IF('PCA Licitação, Dispensa e Inex.'!P237="","",'PCA Licitação, Dispensa e Inex.'!P237)</f>
        <v/>
      </c>
      <c r="AS233" s="88" t="str">
        <f>IF('PCA Licitação, Dispensa e Inex.'!Q237="","",'PCA Licitação, Dispensa e Inex.'!Q237)</f>
        <v/>
      </c>
      <c r="AT233" s="88" t="str">
        <f>IF('PCA Licitação, Dispensa e Inex.'!R237="","",'PCA Licitação, Dispensa e Inex.'!R237)</f>
        <v/>
      </c>
      <c r="AU233" s="88" t="str">
        <f>IF('PCA Licitação, Dispensa e Inex.'!S237="","",'PCA Licitação, Dispensa e Inex.'!S237)</f>
        <v/>
      </c>
      <c r="AV233" s="88" t="str">
        <f>IFERROR(VLOOKUP(AI233,'Acompanhamento (DMP)'!$B$17:$L$400,10,FALSE),"")</f>
        <v/>
      </c>
      <c r="AW233" t="str">
        <f>IFERROR(IF(VLOOKUP(AI233,'Acompanhamento (DMP)'!$B$17:$V$400,11,FALSE)="","",VLOOKUP(AI233,'Acompanhamento (DMP)'!$B$17:$V$400,11,FALSE)),"")</f>
        <v/>
      </c>
      <c r="AX233" s="88" t="str">
        <f>IFERROR(VLOOKUP(AI233,'Acompanhamento (DMP)'!$B$17:$V$400,12,FALSE),"")</f>
        <v/>
      </c>
      <c r="AY233" s="88" t="str">
        <f>IFERROR(IF(VLOOKUP(AI233,'Acompanhamento (DMP)'!$B$17:$V$400,13,FALSE)="","",VLOOKUP(AI233,'Acompanhamento (DMP)'!$B$17:$V$400,13,FALSE)),"")</f>
        <v/>
      </c>
      <c r="AZ233" t="str">
        <f>IFERROR(IF(VLOOKUP(AI233,'Acompanhamento (DMP)'!$B$17:$V$400,14,FALSE)="","",VLOOKUP(AI233,'Acompanhamento (DMP)'!$B$17:$V$400,14,FALSE)),"")</f>
        <v/>
      </c>
      <c r="BA233" t="str">
        <f>IFERROR(IF(VLOOKUP(AI233,'Acompanhamento (DMP)'!$B$17:$V$400,15,FALSE)="","",VLOOKUP(AI233,'Acompanhamento (DMP)'!$B$17:$V$400,15,FALSE)),"")</f>
        <v/>
      </c>
      <c r="BB233" s="88" t="str">
        <f>IFERROR(IF(VLOOKUP(AI233,'Acompanhamento (DMP)'!$B$17:$V$400,16,FALSE)="","",VLOOKUP(AI233,'Acompanhamento (DMP)'!$B$17:$V$400,16,FALSE)),"")</f>
        <v/>
      </c>
      <c r="BC233" s="88" t="str">
        <f>IFERROR(IF(VLOOKUP(AI233,'Acompanhamento (DMP)'!$B$17:$V$400,17,FALSE)="","",VLOOKUP(AI233,'Acompanhamento (DMP)'!$B$17:$V$400,17,FALSE)),"")</f>
        <v/>
      </c>
      <c r="BD233" s="88" t="str">
        <f>IFERROR(IF(VLOOKUP(AI233,'Acompanhamento (DMP)'!$B$17:$V$400,18,FALSE)="","",VLOOKUP(AI233,'Acompanhamento (DMP)'!$B$17:$V$400,18,FALSE)),"")</f>
        <v/>
      </c>
      <c r="BE233" s="88" t="str">
        <f>IFERROR(IF(VLOOKUP(AI233,'Acompanhamento (DMP)'!$B$17:$V$400,19,FALSE)="","",VLOOKUP(AI233,'Acompanhamento (DMP)'!$B$17:$V$400,19,FALSE)),"")</f>
        <v/>
      </c>
      <c r="BF233" s="88" t="str">
        <f>IFERROR(IF(VLOOKUP(AI233,'Acompanhamento (DMP)'!$B$17:$V$400,20,FALSE)="","",VLOOKUP(AI233,'Acompanhamento (DMP)'!$B$17:$V$400,20,FALSE)),"")</f>
        <v/>
      </c>
      <c r="BG233" s="88" t="str">
        <f>IFERROR(IF(VLOOKUP(AI233,'Acompanhamento (DMP)'!$B$17:$V$400,21,FALSE)="","",VLOOKUP(AI233,'Acompanhamento (DMP)'!$B$17:$V$400,21,FALSE)),"")</f>
        <v/>
      </c>
      <c r="BH233" s="239" t="str">
        <f t="shared" si="3"/>
        <v/>
      </c>
    </row>
    <row r="234" spans="1:60" ht="15" customHeight="1" x14ac:dyDescent="0.2">
      <c r="A234" s="73"/>
      <c r="B234" s="73"/>
      <c r="C234" s="73"/>
      <c r="D234" s="74"/>
      <c r="E234" s="73" t="str">
        <v>Capacitação - Direção Defensiva, Evasiva e Ofensiva - Básico, Avançado e Baixa Luminosidade</v>
      </c>
      <c r="F234" s="73"/>
      <c r="G234" s="73"/>
      <c r="H234" s="73"/>
      <c r="I234" s="73"/>
      <c r="J234" s="73"/>
      <c r="K234" s="73"/>
      <c r="L234" s="75"/>
      <c r="M234" s="75"/>
      <c r="N234" s="75"/>
      <c r="O234" s="75"/>
      <c r="P234" s="75"/>
      <c r="Q234" s="73" t="e">
        <f>IF(#REF!="","",IF(VLOOKUP(#REF!,#REF!,9,FALSE)="","",VLOOKUP(#REF!,#REF!,9,FALSE)))</f>
        <v>#REF!</v>
      </c>
      <c r="R234" s="75" t="e">
        <f>IF(#REF!="","",IF(VLOOKUP(#REF!,#REF!,10,FALSE)="","",VLOOKUP(#REF!,#REF!,10,FALSE)))</f>
        <v>#REF!</v>
      </c>
      <c r="AD234" s="252">
        <v>221</v>
      </c>
      <c r="AI234" t="str">
        <f>IF('PCA Licitação, Dispensa e Inex.'!B238="","",'PCA Licitação, Dispensa e Inex.'!B238)</f>
        <v/>
      </c>
      <c r="AJ234" t="str">
        <f>IF('PCA Licitação, Dispensa e Inex.'!C238="","",'PCA Licitação, Dispensa e Inex.'!C238)</f>
        <v/>
      </c>
      <c r="AK234" t="str">
        <f>IF('PCA Licitação, Dispensa e Inex.'!D238="","",'PCA Licitação, Dispensa e Inex.'!D238)</f>
        <v/>
      </c>
      <c r="AL234" t="str">
        <f>IF('PCA Licitação, Dispensa e Inex.'!H238="","",'PCA Licitação, Dispensa e Inex.'!H238)</f>
        <v/>
      </c>
      <c r="AM234" t="str">
        <f>IF('PCA Licitação, Dispensa e Inex.'!K238="","",'PCA Licitação, Dispensa e Inex.'!K238)</f>
        <v/>
      </c>
      <c r="AN234" t="str">
        <f>IF('PCA Licitação, Dispensa e Inex.'!L238="","",'PCA Licitação, Dispensa e Inex.'!L238)</f>
        <v/>
      </c>
      <c r="AO234" t="str">
        <f>IF('PCA Licitação, Dispensa e Inex.'!M238="","",'PCA Licitação, Dispensa e Inex.'!M238)</f>
        <v/>
      </c>
      <c r="AP234" t="str">
        <f>IF('PCA Licitação, Dispensa e Inex.'!N238="","",'PCA Licitação, Dispensa e Inex.'!N238)</f>
        <v/>
      </c>
      <c r="AQ234" s="88" t="str">
        <f>IF('PCA Licitação, Dispensa e Inex.'!O238="","",'PCA Licitação, Dispensa e Inex.'!O238)</f>
        <v/>
      </c>
      <c r="AR234" s="88" t="str">
        <f>IF('PCA Licitação, Dispensa e Inex.'!P238="","",'PCA Licitação, Dispensa e Inex.'!P238)</f>
        <v/>
      </c>
      <c r="AS234" s="88" t="str">
        <f>IF('PCA Licitação, Dispensa e Inex.'!Q238="","",'PCA Licitação, Dispensa e Inex.'!Q238)</f>
        <v/>
      </c>
      <c r="AT234" s="88" t="str">
        <f>IF('PCA Licitação, Dispensa e Inex.'!R238="","",'PCA Licitação, Dispensa e Inex.'!R238)</f>
        <v/>
      </c>
      <c r="AU234" s="88" t="str">
        <f>IF('PCA Licitação, Dispensa e Inex.'!S238="","",'PCA Licitação, Dispensa e Inex.'!S238)</f>
        <v/>
      </c>
      <c r="AV234" s="88" t="str">
        <f>IFERROR(VLOOKUP(AI234,'Acompanhamento (DMP)'!$B$17:$L$400,10,FALSE),"")</f>
        <v/>
      </c>
      <c r="AW234" t="str">
        <f>IFERROR(IF(VLOOKUP(AI234,'Acompanhamento (DMP)'!$B$17:$V$400,11,FALSE)="","",VLOOKUP(AI234,'Acompanhamento (DMP)'!$B$17:$V$400,11,FALSE)),"")</f>
        <v/>
      </c>
      <c r="AX234" s="88" t="str">
        <f>IFERROR(VLOOKUP(AI234,'Acompanhamento (DMP)'!$B$17:$V$400,12,FALSE),"")</f>
        <v/>
      </c>
      <c r="AY234" s="88" t="str">
        <f>IFERROR(IF(VLOOKUP(AI234,'Acompanhamento (DMP)'!$B$17:$V$400,13,FALSE)="","",VLOOKUP(AI234,'Acompanhamento (DMP)'!$B$17:$V$400,13,FALSE)),"")</f>
        <v/>
      </c>
      <c r="AZ234" t="str">
        <f>IFERROR(IF(VLOOKUP(AI234,'Acompanhamento (DMP)'!$B$17:$V$400,14,FALSE)="","",VLOOKUP(AI234,'Acompanhamento (DMP)'!$B$17:$V$400,14,FALSE)),"")</f>
        <v/>
      </c>
      <c r="BA234" t="str">
        <f>IFERROR(IF(VLOOKUP(AI234,'Acompanhamento (DMP)'!$B$17:$V$400,15,FALSE)="","",VLOOKUP(AI234,'Acompanhamento (DMP)'!$B$17:$V$400,15,FALSE)),"")</f>
        <v/>
      </c>
      <c r="BB234" s="88" t="str">
        <f>IFERROR(IF(VLOOKUP(AI234,'Acompanhamento (DMP)'!$B$17:$V$400,16,FALSE)="","",VLOOKUP(AI234,'Acompanhamento (DMP)'!$B$17:$V$400,16,FALSE)),"")</f>
        <v/>
      </c>
      <c r="BC234" s="88" t="str">
        <f>IFERROR(IF(VLOOKUP(AI234,'Acompanhamento (DMP)'!$B$17:$V$400,17,FALSE)="","",VLOOKUP(AI234,'Acompanhamento (DMP)'!$B$17:$V$400,17,FALSE)),"")</f>
        <v/>
      </c>
      <c r="BD234" s="88" t="str">
        <f>IFERROR(IF(VLOOKUP(AI234,'Acompanhamento (DMP)'!$B$17:$V$400,18,FALSE)="","",VLOOKUP(AI234,'Acompanhamento (DMP)'!$B$17:$V$400,18,FALSE)),"")</f>
        <v/>
      </c>
      <c r="BE234" s="88" t="str">
        <f>IFERROR(IF(VLOOKUP(AI234,'Acompanhamento (DMP)'!$B$17:$V$400,19,FALSE)="","",VLOOKUP(AI234,'Acompanhamento (DMP)'!$B$17:$V$400,19,FALSE)),"")</f>
        <v/>
      </c>
      <c r="BF234" s="88" t="str">
        <f>IFERROR(IF(VLOOKUP(AI234,'Acompanhamento (DMP)'!$B$17:$V$400,20,FALSE)="","",VLOOKUP(AI234,'Acompanhamento (DMP)'!$B$17:$V$400,20,FALSE)),"")</f>
        <v/>
      </c>
      <c r="BG234" s="88" t="str">
        <f>IFERROR(IF(VLOOKUP(AI234,'Acompanhamento (DMP)'!$B$17:$V$400,21,FALSE)="","",VLOOKUP(AI234,'Acompanhamento (DMP)'!$B$17:$V$400,21,FALSE)),"")</f>
        <v/>
      </c>
      <c r="BH234" s="239" t="str">
        <f t="shared" si="3"/>
        <v/>
      </c>
    </row>
    <row r="235" spans="1:60" ht="15" customHeight="1" x14ac:dyDescent="0.2">
      <c r="A235" s="73"/>
      <c r="B235" s="73"/>
      <c r="C235" s="73"/>
      <c r="D235" s="74"/>
      <c r="E235" s="73" t="str">
        <v>Capacitação - Conferência Gartner Data &amp; Analytics 2026</v>
      </c>
      <c r="F235" s="73"/>
      <c r="G235" s="73"/>
      <c r="H235" s="73"/>
      <c r="I235" s="73"/>
      <c r="J235" s="73"/>
      <c r="K235" s="73"/>
      <c r="L235" s="75"/>
      <c r="M235" s="75"/>
      <c r="N235" s="75"/>
      <c r="O235" s="75"/>
      <c r="P235" s="75"/>
      <c r="Q235" s="73" t="e">
        <f>IF(#REF!="","",IF(VLOOKUP(#REF!,#REF!,9,FALSE)="","",VLOOKUP(#REF!,#REF!,9,FALSE)))</f>
        <v>#REF!</v>
      </c>
      <c r="R235" s="75" t="e">
        <f>IF(#REF!="","",IF(VLOOKUP(#REF!,#REF!,10,FALSE)="","",VLOOKUP(#REF!,#REF!,10,FALSE)))</f>
        <v>#REF!</v>
      </c>
      <c r="AD235" s="250">
        <v>222</v>
      </c>
      <c r="AI235" t="str">
        <f>IF('PCA Licitação, Dispensa e Inex.'!B239="","",'PCA Licitação, Dispensa e Inex.'!B239)</f>
        <v/>
      </c>
      <c r="AJ235" t="str">
        <f>IF('PCA Licitação, Dispensa e Inex.'!C239="","",'PCA Licitação, Dispensa e Inex.'!C239)</f>
        <v/>
      </c>
      <c r="AK235" t="str">
        <f>IF('PCA Licitação, Dispensa e Inex.'!D239="","",'PCA Licitação, Dispensa e Inex.'!D239)</f>
        <v/>
      </c>
      <c r="AL235" t="str">
        <f>IF('PCA Licitação, Dispensa e Inex.'!H239="","",'PCA Licitação, Dispensa e Inex.'!H239)</f>
        <v/>
      </c>
      <c r="AM235" t="str">
        <f>IF('PCA Licitação, Dispensa e Inex.'!K239="","",'PCA Licitação, Dispensa e Inex.'!K239)</f>
        <v/>
      </c>
      <c r="AN235" t="str">
        <f>IF('PCA Licitação, Dispensa e Inex.'!L239="","",'PCA Licitação, Dispensa e Inex.'!L239)</f>
        <v/>
      </c>
      <c r="AO235" t="str">
        <f>IF('PCA Licitação, Dispensa e Inex.'!M239="","",'PCA Licitação, Dispensa e Inex.'!M239)</f>
        <v/>
      </c>
      <c r="AP235" t="str">
        <f>IF('PCA Licitação, Dispensa e Inex.'!N239="","",'PCA Licitação, Dispensa e Inex.'!N239)</f>
        <v/>
      </c>
      <c r="AQ235" s="88" t="str">
        <f>IF('PCA Licitação, Dispensa e Inex.'!O239="","",'PCA Licitação, Dispensa e Inex.'!O239)</f>
        <v/>
      </c>
      <c r="AR235" s="88" t="str">
        <f>IF('PCA Licitação, Dispensa e Inex.'!P239="","",'PCA Licitação, Dispensa e Inex.'!P239)</f>
        <v/>
      </c>
      <c r="AS235" s="88" t="str">
        <f>IF('PCA Licitação, Dispensa e Inex.'!Q239="","",'PCA Licitação, Dispensa e Inex.'!Q239)</f>
        <v/>
      </c>
      <c r="AT235" s="88" t="str">
        <f>IF('PCA Licitação, Dispensa e Inex.'!R239="","",'PCA Licitação, Dispensa e Inex.'!R239)</f>
        <v/>
      </c>
      <c r="AU235" s="88" t="str">
        <f>IF('PCA Licitação, Dispensa e Inex.'!S239="","",'PCA Licitação, Dispensa e Inex.'!S239)</f>
        <v/>
      </c>
      <c r="AV235" s="88" t="str">
        <f>IFERROR(VLOOKUP(AI235,'Acompanhamento (DMP)'!$B$17:$L$400,10,FALSE),"")</f>
        <v/>
      </c>
      <c r="AW235" t="str">
        <f>IFERROR(IF(VLOOKUP(AI235,'Acompanhamento (DMP)'!$B$17:$V$400,11,FALSE)="","",VLOOKUP(AI235,'Acompanhamento (DMP)'!$B$17:$V$400,11,FALSE)),"")</f>
        <v/>
      </c>
      <c r="AX235" s="88" t="str">
        <f>IFERROR(VLOOKUP(AI235,'Acompanhamento (DMP)'!$B$17:$V$400,12,FALSE),"")</f>
        <v/>
      </c>
      <c r="AY235" s="88" t="str">
        <f>IFERROR(IF(VLOOKUP(AI235,'Acompanhamento (DMP)'!$B$17:$V$400,13,FALSE)="","",VLOOKUP(AI235,'Acompanhamento (DMP)'!$B$17:$V$400,13,FALSE)),"")</f>
        <v/>
      </c>
      <c r="AZ235" t="str">
        <f>IFERROR(IF(VLOOKUP(AI235,'Acompanhamento (DMP)'!$B$17:$V$400,14,FALSE)="","",VLOOKUP(AI235,'Acompanhamento (DMP)'!$B$17:$V$400,14,FALSE)),"")</f>
        <v/>
      </c>
      <c r="BA235" t="str">
        <f>IFERROR(IF(VLOOKUP(AI235,'Acompanhamento (DMP)'!$B$17:$V$400,15,FALSE)="","",VLOOKUP(AI235,'Acompanhamento (DMP)'!$B$17:$V$400,15,FALSE)),"")</f>
        <v/>
      </c>
      <c r="BB235" s="88" t="str">
        <f>IFERROR(IF(VLOOKUP(AI235,'Acompanhamento (DMP)'!$B$17:$V$400,16,FALSE)="","",VLOOKUP(AI235,'Acompanhamento (DMP)'!$B$17:$V$400,16,FALSE)),"")</f>
        <v/>
      </c>
      <c r="BC235" s="88" t="str">
        <f>IFERROR(IF(VLOOKUP(AI235,'Acompanhamento (DMP)'!$B$17:$V$400,17,FALSE)="","",VLOOKUP(AI235,'Acompanhamento (DMP)'!$B$17:$V$400,17,FALSE)),"")</f>
        <v/>
      </c>
      <c r="BD235" s="88" t="str">
        <f>IFERROR(IF(VLOOKUP(AI235,'Acompanhamento (DMP)'!$B$17:$V$400,18,FALSE)="","",VLOOKUP(AI235,'Acompanhamento (DMP)'!$B$17:$V$400,18,FALSE)),"")</f>
        <v/>
      </c>
      <c r="BE235" s="88" t="str">
        <f>IFERROR(IF(VLOOKUP(AI235,'Acompanhamento (DMP)'!$B$17:$V$400,19,FALSE)="","",VLOOKUP(AI235,'Acompanhamento (DMP)'!$B$17:$V$400,19,FALSE)),"")</f>
        <v/>
      </c>
      <c r="BF235" s="88" t="str">
        <f>IFERROR(IF(VLOOKUP(AI235,'Acompanhamento (DMP)'!$B$17:$V$400,20,FALSE)="","",VLOOKUP(AI235,'Acompanhamento (DMP)'!$B$17:$V$400,20,FALSE)),"")</f>
        <v/>
      </c>
      <c r="BG235" s="88" t="str">
        <f>IFERROR(IF(VLOOKUP(AI235,'Acompanhamento (DMP)'!$B$17:$V$400,21,FALSE)="","",VLOOKUP(AI235,'Acompanhamento (DMP)'!$B$17:$V$400,21,FALSE)),"")</f>
        <v/>
      </c>
      <c r="BH235" s="239" t="str">
        <f t="shared" si="3"/>
        <v/>
      </c>
    </row>
    <row r="236" spans="1:60" ht="15" customHeight="1" x14ac:dyDescent="0.2">
      <c r="A236" s="73"/>
      <c r="B236" s="73"/>
      <c r="C236" s="73"/>
      <c r="D236" s="74"/>
      <c r="E236" s="73" t="str">
        <v>Capacitação - Especialista em Proteção Pessoal</v>
      </c>
      <c r="F236" s="73"/>
      <c r="G236" s="73"/>
      <c r="H236" s="73"/>
      <c r="I236" s="73"/>
      <c r="J236" s="73"/>
      <c r="K236" s="73"/>
      <c r="L236" s="75"/>
      <c r="M236" s="75"/>
      <c r="N236" s="75"/>
      <c r="O236" s="75"/>
      <c r="P236" s="75"/>
      <c r="Q236" s="73" t="e">
        <f>IF(#REF!="","",IF(VLOOKUP(#REF!,#REF!,9,FALSE)="","",VLOOKUP(#REF!,#REF!,9,FALSE)))</f>
        <v>#REF!</v>
      </c>
      <c r="R236" s="75" t="e">
        <f>IF(#REF!="","",IF(VLOOKUP(#REF!,#REF!,10,FALSE)="","",VLOOKUP(#REF!,#REF!,10,FALSE)))</f>
        <v>#REF!</v>
      </c>
      <c r="AD236" s="249">
        <v>223</v>
      </c>
      <c r="AI236" t="str">
        <f>IF('PCA Licitação, Dispensa e Inex.'!B240="","",'PCA Licitação, Dispensa e Inex.'!B240)</f>
        <v/>
      </c>
      <c r="AJ236" t="str">
        <f>IF('PCA Licitação, Dispensa e Inex.'!C240="","",'PCA Licitação, Dispensa e Inex.'!C240)</f>
        <v/>
      </c>
      <c r="AK236" t="str">
        <f>IF('PCA Licitação, Dispensa e Inex.'!D240="","",'PCA Licitação, Dispensa e Inex.'!D240)</f>
        <v/>
      </c>
      <c r="AL236" t="str">
        <f>IF('PCA Licitação, Dispensa e Inex.'!H240="","",'PCA Licitação, Dispensa e Inex.'!H240)</f>
        <v/>
      </c>
      <c r="AM236" t="str">
        <f>IF('PCA Licitação, Dispensa e Inex.'!K240="","",'PCA Licitação, Dispensa e Inex.'!K240)</f>
        <v/>
      </c>
      <c r="AN236" t="str">
        <f>IF('PCA Licitação, Dispensa e Inex.'!L240="","",'PCA Licitação, Dispensa e Inex.'!L240)</f>
        <v/>
      </c>
      <c r="AO236" t="str">
        <f>IF('PCA Licitação, Dispensa e Inex.'!M240="","",'PCA Licitação, Dispensa e Inex.'!M240)</f>
        <v/>
      </c>
      <c r="AP236" t="str">
        <f>IF('PCA Licitação, Dispensa e Inex.'!N240="","",'PCA Licitação, Dispensa e Inex.'!N240)</f>
        <v/>
      </c>
      <c r="AQ236" s="88" t="str">
        <f>IF('PCA Licitação, Dispensa e Inex.'!O240="","",'PCA Licitação, Dispensa e Inex.'!O240)</f>
        <v/>
      </c>
      <c r="AR236" s="88" t="str">
        <f>IF('PCA Licitação, Dispensa e Inex.'!P240="","",'PCA Licitação, Dispensa e Inex.'!P240)</f>
        <v/>
      </c>
      <c r="AS236" s="88" t="str">
        <f>IF('PCA Licitação, Dispensa e Inex.'!Q240="","",'PCA Licitação, Dispensa e Inex.'!Q240)</f>
        <v/>
      </c>
      <c r="AT236" s="88" t="str">
        <f>IF('PCA Licitação, Dispensa e Inex.'!R240="","",'PCA Licitação, Dispensa e Inex.'!R240)</f>
        <v/>
      </c>
      <c r="AU236" s="88" t="str">
        <f>IF('PCA Licitação, Dispensa e Inex.'!S240="","",'PCA Licitação, Dispensa e Inex.'!S240)</f>
        <v/>
      </c>
      <c r="AV236" s="88" t="str">
        <f>IFERROR(VLOOKUP(AI236,'Acompanhamento (DMP)'!$B$17:$L$400,10,FALSE),"")</f>
        <v/>
      </c>
      <c r="AW236" t="str">
        <f>IFERROR(IF(VLOOKUP(AI236,'Acompanhamento (DMP)'!$B$17:$V$400,11,FALSE)="","",VLOOKUP(AI236,'Acompanhamento (DMP)'!$B$17:$V$400,11,FALSE)),"")</f>
        <v/>
      </c>
      <c r="AX236" s="88" t="str">
        <f>IFERROR(VLOOKUP(AI236,'Acompanhamento (DMP)'!$B$17:$V$400,12,FALSE),"")</f>
        <v/>
      </c>
      <c r="AY236" s="88" t="str">
        <f>IFERROR(IF(VLOOKUP(AI236,'Acompanhamento (DMP)'!$B$17:$V$400,13,FALSE)="","",VLOOKUP(AI236,'Acompanhamento (DMP)'!$B$17:$V$400,13,FALSE)),"")</f>
        <v/>
      </c>
      <c r="AZ236" t="str">
        <f>IFERROR(IF(VLOOKUP(AI236,'Acompanhamento (DMP)'!$B$17:$V$400,14,FALSE)="","",VLOOKUP(AI236,'Acompanhamento (DMP)'!$B$17:$V$400,14,FALSE)),"")</f>
        <v/>
      </c>
      <c r="BA236" t="str">
        <f>IFERROR(IF(VLOOKUP(AI236,'Acompanhamento (DMP)'!$B$17:$V$400,15,FALSE)="","",VLOOKUP(AI236,'Acompanhamento (DMP)'!$B$17:$V$400,15,FALSE)),"")</f>
        <v/>
      </c>
      <c r="BB236" s="88" t="str">
        <f>IFERROR(IF(VLOOKUP(AI236,'Acompanhamento (DMP)'!$B$17:$V$400,16,FALSE)="","",VLOOKUP(AI236,'Acompanhamento (DMP)'!$B$17:$V$400,16,FALSE)),"")</f>
        <v/>
      </c>
      <c r="BC236" s="88" t="str">
        <f>IFERROR(IF(VLOOKUP(AI236,'Acompanhamento (DMP)'!$B$17:$V$400,17,FALSE)="","",VLOOKUP(AI236,'Acompanhamento (DMP)'!$B$17:$V$400,17,FALSE)),"")</f>
        <v/>
      </c>
      <c r="BD236" s="88" t="str">
        <f>IFERROR(IF(VLOOKUP(AI236,'Acompanhamento (DMP)'!$B$17:$V$400,18,FALSE)="","",VLOOKUP(AI236,'Acompanhamento (DMP)'!$B$17:$V$400,18,FALSE)),"")</f>
        <v/>
      </c>
      <c r="BE236" s="88" t="str">
        <f>IFERROR(IF(VLOOKUP(AI236,'Acompanhamento (DMP)'!$B$17:$V$400,19,FALSE)="","",VLOOKUP(AI236,'Acompanhamento (DMP)'!$B$17:$V$400,19,FALSE)),"")</f>
        <v/>
      </c>
      <c r="BF236" s="88" t="str">
        <f>IFERROR(IF(VLOOKUP(AI236,'Acompanhamento (DMP)'!$B$17:$V$400,20,FALSE)="","",VLOOKUP(AI236,'Acompanhamento (DMP)'!$B$17:$V$400,20,FALSE)),"")</f>
        <v/>
      </c>
      <c r="BG236" s="88" t="str">
        <f>IFERROR(IF(VLOOKUP(AI236,'Acompanhamento (DMP)'!$B$17:$V$400,21,FALSE)="","",VLOOKUP(AI236,'Acompanhamento (DMP)'!$B$17:$V$400,21,FALSE)),"")</f>
        <v/>
      </c>
      <c r="BH236" s="239" t="str">
        <f t="shared" si="3"/>
        <v/>
      </c>
    </row>
    <row r="237" spans="1:60" ht="15" customHeight="1" x14ac:dyDescent="0.2">
      <c r="A237" s="73"/>
      <c r="B237" s="73"/>
      <c r="C237" s="73"/>
      <c r="D237" s="74"/>
      <c r="E237" s="73" t="str">
        <v>Serviço de consultoria em inovação</v>
      </c>
      <c r="F237" s="73"/>
      <c r="G237" s="73"/>
      <c r="H237" s="73"/>
      <c r="I237" s="73"/>
      <c r="J237" s="73"/>
      <c r="K237" s="73"/>
      <c r="L237" s="75"/>
      <c r="M237" s="75"/>
      <c r="N237" s="75"/>
      <c r="O237" s="75"/>
      <c r="P237" s="75"/>
      <c r="Q237" s="73" t="e">
        <f>IF(#REF!="","",IF(VLOOKUP(#REF!,#REF!,9,FALSE)="","",VLOOKUP(#REF!,#REF!,9,FALSE)))</f>
        <v>#REF!</v>
      </c>
      <c r="R237" s="75" t="e">
        <f>IF(#REF!="","",IF(VLOOKUP(#REF!,#REF!,10,FALSE)="","",VLOOKUP(#REF!,#REF!,10,FALSE)))</f>
        <v>#REF!</v>
      </c>
      <c r="AD237" s="250">
        <v>224</v>
      </c>
      <c r="AI237" t="str">
        <f>IF('PCA Licitação, Dispensa e Inex.'!B241="","",'PCA Licitação, Dispensa e Inex.'!B241)</f>
        <v/>
      </c>
      <c r="AJ237" t="str">
        <f>IF('PCA Licitação, Dispensa e Inex.'!C241="","",'PCA Licitação, Dispensa e Inex.'!C241)</f>
        <v/>
      </c>
      <c r="AK237" t="str">
        <f>IF('PCA Licitação, Dispensa e Inex.'!D241="","",'PCA Licitação, Dispensa e Inex.'!D241)</f>
        <v/>
      </c>
      <c r="AL237" t="str">
        <f>IF('PCA Licitação, Dispensa e Inex.'!H241="","",'PCA Licitação, Dispensa e Inex.'!H241)</f>
        <v/>
      </c>
      <c r="AM237" t="str">
        <f>IF('PCA Licitação, Dispensa e Inex.'!K241="","",'PCA Licitação, Dispensa e Inex.'!K241)</f>
        <v/>
      </c>
      <c r="AN237" t="str">
        <f>IF('PCA Licitação, Dispensa e Inex.'!L241="","",'PCA Licitação, Dispensa e Inex.'!L241)</f>
        <v/>
      </c>
      <c r="AO237" t="str">
        <f>IF('PCA Licitação, Dispensa e Inex.'!M241="","",'PCA Licitação, Dispensa e Inex.'!M241)</f>
        <v/>
      </c>
      <c r="AP237" t="str">
        <f>IF('PCA Licitação, Dispensa e Inex.'!N241="","",'PCA Licitação, Dispensa e Inex.'!N241)</f>
        <v/>
      </c>
      <c r="AQ237" s="88" t="str">
        <f>IF('PCA Licitação, Dispensa e Inex.'!O241="","",'PCA Licitação, Dispensa e Inex.'!O241)</f>
        <v/>
      </c>
      <c r="AR237" s="88" t="str">
        <f>IF('PCA Licitação, Dispensa e Inex.'!P241="","",'PCA Licitação, Dispensa e Inex.'!P241)</f>
        <v/>
      </c>
      <c r="AS237" s="88" t="str">
        <f>IF('PCA Licitação, Dispensa e Inex.'!Q241="","",'PCA Licitação, Dispensa e Inex.'!Q241)</f>
        <v/>
      </c>
      <c r="AT237" s="88" t="str">
        <f>IF('PCA Licitação, Dispensa e Inex.'!R241="","",'PCA Licitação, Dispensa e Inex.'!R241)</f>
        <v/>
      </c>
      <c r="AU237" s="88" t="str">
        <f>IF('PCA Licitação, Dispensa e Inex.'!S241="","",'PCA Licitação, Dispensa e Inex.'!S241)</f>
        <v/>
      </c>
      <c r="AV237" s="88" t="str">
        <f>IFERROR(VLOOKUP(AI237,'Acompanhamento (DMP)'!$B$17:$L$400,10,FALSE),"")</f>
        <v/>
      </c>
      <c r="AW237" t="str">
        <f>IFERROR(IF(VLOOKUP(AI237,'Acompanhamento (DMP)'!$B$17:$V$400,11,FALSE)="","",VLOOKUP(AI237,'Acompanhamento (DMP)'!$B$17:$V$400,11,FALSE)),"")</f>
        <v/>
      </c>
      <c r="AX237" s="88" t="str">
        <f>IFERROR(VLOOKUP(AI237,'Acompanhamento (DMP)'!$B$17:$V$400,12,FALSE),"")</f>
        <v/>
      </c>
      <c r="AY237" s="88" t="str">
        <f>IFERROR(IF(VLOOKUP(AI237,'Acompanhamento (DMP)'!$B$17:$V$400,13,FALSE)="","",VLOOKUP(AI237,'Acompanhamento (DMP)'!$B$17:$V$400,13,FALSE)),"")</f>
        <v/>
      </c>
      <c r="AZ237" t="str">
        <f>IFERROR(IF(VLOOKUP(AI237,'Acompanhamento (DMP)'!$B$17:$V$400,14,FALSE)="","",VLOOKUP(AI237,'Acompanhamento (DMP)'!$B$17:$V$400,14,FALSE)),"")</f>
        <v/>
      </c>
      <c r="BA237" t="str">
        <f>IFERROR(IF(VLOOKUP(AI237,'Acompanhamento (DMP)'!$B$17:$V$400,15,FALSE)="","",VLOOKUP(AI237,'Acompanhamento (DMP)'!$B$17:$V$400,15,FALSE)),"")</f>
        <v/>
      </c>
      <c r="BB237" s="88" t="str">
        <f>IFERROR(IF(VLOOKUP(AI237,'Acompanhamento (DMP)'!$B$17:$V$400,16,FALSE)="","",VLOOKUP(AI237,'Acompanhamento (DMP)'!$B$17:$V$400,16,FALSE)),"")</f>
        <v/>
      </c>
      <c r="BC237" s="88" t="str">
        <f>IFERROR(IF(VLOOKUP(AI237,'Acompanhamento (DMP)'!$B$17:$V$400,17,FALSE)="","",VLOOKUP(AI237,'Acompanhamento (DMP)'!$B$17:$V$400,17,FALSE)),"")</f>
        <v/>
      </c>
      <c r="BD237" s="88" t="str">
        <f>IFERROR(IF(VLOOKUP(AI237,'Acompanhamento (DMP)'!$B$17:$V$400,18,FALSE)="","",VLOOKUP(AI237,'Acompanhamento (DMP)'!$B$17:$V$400,18,FALSE)),"")</f>
        <v/>
      </c>
      <c r="BE237" s="88" t="str">
        <f>IFERROR(IF(VLOOKUP(AI237,'Acompanhamento (DMP)'!$B$17:$V$400,19,FALSE)="","",VLOOKUP(AI237,'Acompanhamento (DMP)'!$B$17:$V$400,19,FALSE)),"")</f>
        <v/>
      </c>
      <c r="BF237" s="88" t="str">
        <f>IFERROR(IF(VLOOKUP(AI237,'Acompanhamento (DMP)'!$B$17:$V$400,20,FALSE)="","",VLOOKUP(AI237,'Acompanhamento (DMP)'!$B$17:$V$400,20,FALSE)),"")</f>
        <v/>
      </c>
      <c r="BG237" s="88" t="str">
        <f>IFERROR(IF(VLOOKUP(AI237,'Acompanhamento (DMP)'!$B$17:$V$400,21,FALSE)="","",VLOOKUP(AI237,'Acompanhamento (DMP)'!$B$17:$V$400,21,FALSE)),"")</f>
        <v/>
      </c>
      <c r="BH237" s="239" t="str">
        <f t="shared" si="3"/>
        <v/>
      </c>
    </row>
    <row r="238" spans="1:60" ht="15" customHeight="1" x14ac:dyDescent="0.2">
      <c r="A238" s="73"/>
      <c r="B238" s="73"/>
      <c r="C238" s="73"/>
      <c r="D238" s="74"/>
      <c r="E238" s="73" t="str">
        <v>Serviço de consultoria em projetos de inovação</v>
      </c>
      <c r="F238" s="73"/>
      <c r="G238" s="73"/>
      <c r="H238" s="73"/>
      <c r="I238" s="73"/>
      <c r="J238" s="73"/>
      <c r="K238" s="73"/>
      <c r="L238" s="75"/>
      <c r="M238" s="75"/>
      <c r="N238" s="75"/>
      <c r="O238" s="75"/>
      <c r="P238" s="75"/>
      <c r="Q238" s="73" t="e">
        <f>IF(#REF!="","",IF(VLOOKUP(#REF!,#REF!,9,FALSE)="","",VLOOKUP(#REF!,#REF!,9,FALSE)))</f>
        <v>#REF!</v>
      </c>
      <c r="R238" s="75" t="e">
        <f>IF(#REF!="","",IF(VLOOKUP(#REF!,#REF!,10,FALSE)="","",VLOOKUP(#REF!,#REF!,10,FALSE)))</f>
        <v>#REF!</v>
      </c>
      <c r="AD238" s="252">
        <v>225</v>
      </c>
      <c r="AI238" t="str">
        <f>IF('PCA Licitação, Dispensa e Inex.'!B242="","",'PCA Licitação, Dispensa e Inex.'!B242)</f>
        <v/>
      </c>
      <c r="AJ238" t="str">
        <f>IF('PCA Licitação, Dispensa e Inex.'!C242="","",'PCA Licitação, Dispensa e Inex.'!C242)</f>
        <v/>
      </c>
      <c r="AK238" t="str">
        <f>IF('PCA Licitação, Dispensa e Inex.'!D242="","",'PCA Licitação, Dispensa e Inex.'!D242)</f>
        <v/>
      </c>
      <c r="AL238" t="str">
        <f>IF('PCA Licitação, Dispensa e Inex.'!H242="","",'PCA Licitação, Dispensa e Inex.'!H242)</f>
        <v/>
      </c>
      <c r="AM238" t="str">
        <f>IF('PCA Licitação, Dispensa e Inex.'!K242="","",'PCA Licitação, Dispensa e Inex.'!K242)</f>
        <v/>
      </c>
      <c r="AN238" t="str">
        <f>IF('PCA Licitação, Dispensa e Inex.'!L242="","",'PCA Licitação, Dispensa e Inex.'!L242)</f>
        <v/>
      </c>
      <c r="AO238" t="str">
        <f>IF('PCA Licitação, Dispensa e Inex.'!M242="","",'PCA Licitação, Dispensa e Inex.'!M242)</f>
        <v/>
      </c>
      <c r="AP238" t="str">
        <f>IF('PCA Licitação, Dispensa e Inex.'!N242="","",'PCA Licitação, Dispensa e Inex.'!N242)</f>
        <v/>
      </c>
      <c r="AQ238" s="88" t="str">
        <f>IF('PCA Licitação, Dispensa e Inex.'!O242="","",'PCA Licitação, Dispensa e Inex.'!O242)</f>
        <v/>
      </c>
      <c r="AR238" s="88" t="str">
        <f>IF('PCA Licitação, Dispensa e Inex.'!P242="","",'PCA Licitação, Dispensa e Inex.'!P242)</f>
        <v/>
      </c>
      <c r="AS238" s="88" t="str">
        <f>IF('PCA Licitação, Dispensa e Inex.'!Q242="","",'PCA Licitação, Dispensa e Inex.'!Q242)</f>
        <v/>
      </c>
      <c r="AT238" s="88" t="str">
        <f>IF('PCA Licitação, Dispensa e Inex.'!R242="","",'PCA Licitação, Dispensa e Inex.'!R242)</f>
        <v/>
      </c>
      <c r="AU238" s="88" t="str">
        <f>IF('PCA Licitação, Dispensa e Inex.'!S242="","",'PCA Licitação, Dispensa e Inex.'!S242)</f>
        <v/>
      </c>
      <c r="AV238" s="88" t="str">
        <f>IFERROR(VLOOKUP(AI238,'Acompanhamento (DMP)'!$B$17:$L$400,10,FALSE),"")</f>
        <v/>
      </c>
      <c r="AW238" t="str">
        <f>IFERROR(IF(VLOOKUP(AI238,'Acompanhamento (DMP)'!$B$17:$V$400,11,FALSE)="","",VLOOKUP(AI238,'Acompanhamento (DMP)'!$B$17:$V$400,11,FALSE)),"")</f>
        <v/>
      </c>
      <c r="AX238" s="88" t="str">
        <f>IFERROR(VLOOKUP(AI238,'Acompanhamento (DMP)'!$B$17:$V$400,12,FALSE),"")</f>
        <v/>
      </c>
      <c r="AY238" s="88" t="str">
        <f>IFERROR(IF(VLOOKUP(AI238,'Acompanhamento (DMP)'!$B$17:$V$400,13,FALSE)="","",VLOOKUP(AI238,'Acompanhamento (DMP)'!$B$17:$V$400,13,FALSE)),"")</f>
        <v/>
      </c>
      <c r="AZ238" t="str">
        <f>IFERROR(IF(VLOOKUP(AI238,'Acompanhamento (DMP)'!$B$17:$V$400,14,FALSE)="","",VLOOKUP(AI238,'Acompanhamento (DMP)'!$B$17:$V$400,14,FALSE)),"")</f>
        <v/>
      </c>
      <c r="BA238" t="str">
        <f>IFERROR(IF(VLOOKUP(AI238,'Acompanhamento (DMP)'!$B$17:$V$400,15,FALSE)="","",VLOOKUP(AI238,'Acompanhamento (DMP)'!$B$17:$V$400,15,FALSE)),"")</f>
        <v/>
      </c>
      <c r="BB238" s="88" t="str">
        <f>IFERROR(IF(VLOOKUP(AI238,'Acompanhamento (DMP)'!$B$17:$V$400,16,FALSE)="","",VLOOKUP(AI238,'Acompanhamento (DMP)'!$B$17:$V$400,16,FALSE)),"")</f>
        <v/>
      </c>
      <c r="BC238" s="88" t="str">
        <f>IFERROR(IF(VLOOKUP(AI238,'Acompanhamento (DMP)'!$B$17:$V$400,17,FALSE)="","",VLOOKUP(AI238,'Acompanhamento (DMP)'!$B$17:$V$400,17,FALSE)),"")</f>
        <v/>
      </c>
      <c r="BD238" s="88" t="str">
        <f>IFERROR(IF(VLOOKUP(AI238,'Acompanhamento (DMP)'!$B$17:$V$400,18,FALSE)="","",VLOOKUP(AI238,'Acompanhamento (DMP)'!$B$17:$V$400,18,FALSE)),"")</f>
        <v/>
      </c>
      <c r="BE238" s="88" t="str">
        <f>IFERROR(IF(VLOOKUP(AI238,'Acompanhamento (DMP)'!$B$17:$V$400,19,FALSE)="","",VLOOKUP(AI238,'Acompanhamento (DMP)'!$B$17:$V$400,19,FALSE)),"")</f>
        <v/>
      </c>
      <c r="BF238" s="88" t="str">
        <f>IFERROR(IF(VLOOKUP(AI238,'Acompanhamento (DMP)'!$B$17:$V$400,20,FALSE)="","",VLOOKUP(AI238,'Acompanhamento (DMP)'!$B$17:$V$400,20,FALSE)),"")</f>
        <v/>
      </c>
      <c r="BG238" s="88" t="str">
        <f>IFERROR(IF(VLOOKUP(AI238,'Acompanhamento (DMP)'!$B$17:$V$400,21,FALSE)="","",VLOOKUP(AI238,'Acompanhamento (DMP)'!$B$17:$V$400,21,FALSE)),"")</f>
        <v/>
      </c>
      <c r="BH238" s="239" t="str">
        <f t="shared" si="3"/>
        <v/>
      </c>
    </row>
    <row r="239" spans="1:60" ht="15" customHeight="1" x14ac:dyDescent="0.2">
      <c r="A239" s="73"/>
      <c r="B239" s="73"/>
      <c r="C239" s="73"/>
      <c r="D239" s="74"/>
      <c r="E239" s="73" t="str">
        <v>Serviço de especialistas em inovação com expertise em capacitar laboratoristas em inovação</v>
      </c>
      <c r="F239" s="73"/>
      <c r="G239" s="73"/>
      <c r="H239" s="73"/>
      <c r="I239" s="73"/>
      <c r="J239" s="73"/>
      <c r="K239" s="73"/>
      <c r="L239" s="75"/>
      <c r="M239" s="75"/>
      <c r="N239" s="75"/>
      <c r="O239" s="75"/>
      <c r="P239" s="75"/>
      <c r="Q239" s="73" t="e">
        <f>IF(#REF!="","",IF(VLOOKUP(#REF!,#REF!,9,FALSE)="","",VLOOKUP(#REF!,#REF!,9,FALSE)))</f>
        <v>#REF!</v>
      </c>
      <c r="R239" s="75" t="e">
        <f>IF(#REF!="","",IF(VLOOKUP(#REF!,#REF!,10,FALSE)="","",VLOOKUP(#REF!,#REF!,10,FALSE)))</f>
        <v>#REF!</v>
      </c>
      <c r="AD239" s="251">
        <v>226</v>
      </c>
      <c r="AI239" t="str">
        <f>IF('PCA Licitação, Dispensa e Inex.'!B243="","",'PCA Licitação, Dispensa e Inex.'!B243)</f>
        <v/>
      </c>
      <c r="AJ239" t="str">
        <f>IF('PCA Licitação, Dispensa e Inex.'!C243="","",'PCA Licitação, Dispensa e Inex.'!C243)</f>
        <v/>
      </c>
      <c r="AK239" t="str">
        <f>IF('PCA Licitação, Dispensa e Inex.'!D243="","",'PCA Licitação, Dispensa e Inex.'!D243)</f>
        <v/>
      </c>
      <c r="AL239" t="str">
        <f>IF('PCA Licitação, Dispensa e Inex.'!H243="","",'PCA Licitação, Dispensa e Inex.'!H243)</f>
        <v/>
      </c>
      <c r="AM239" t="str">
        <f>IF('PCA Licitação, Dispensa e Inex.'!K243="","",'PCA Licitação, Dispensa e Inex.'!K243)</f>
        <v/>
      </c>
      <c r="AN239" t="str">
        <f>IF('PCA Licitação, Dispensa e Inex.'!L243="","",'PCA Licitação, Dispensa e Inex.'!L243)</f>
        <v/>
      </c>
      <c r="AO239" t="str">
        <f>IF('PCA Licitação, Dispensa e Inex.'!M243="","",'PCA Licitação, Dispensa e Inex.'!M243)</f>
        <v/>
      </c>
      <c r="AP239" t="str">
        <f>IF('PCA Licitação, Dispensa e Inex.'!N243="","",'PCA Licitação, Dispensa e Inex.'!N243)</f>
        <v/>
      </c>
      <c r="AQ239" s="88" t="str">
        <f>IF('PCA Licitação, Dispensa e Inex.'!O243="","",'PCA Licitação, Dispensa e Inex.'!O243)</f>
        <v/>
      </c>
      <c r="AR239" s="88" t="str">
        <f>IF('PCA Licitação, Dispensa e Inex.'!P243="","",'PCA Licitação, Dispensa e Inex.'!P243)</f>
        <v/>
      </c>
      <c r="AS239" s="88" t="str">
        <f>IF('PCA Licitação, Dispensa e Inex.'!Q243="","",'PCA Licitação, Dispensa e Inex.'!Q243)</f>
        <v/>
      </c>
      <c r="AT239" s="88" t="str">
        <f>IF('PCA Licitação, Dispensa e Inex.'!R243="","",'PCA Licitação, Dispensa e Inex.'!R243)</f>
        <v/>
      </c>
      <c r="AU239" s="88" t="str">
        <f>IF('PCA Licitação, Dispensa e Inex.'!S243="","",'PCA Licitação, Dispensa e Inex.'!S243)</f>
        <v/>
      </c>
      <c r="AV239" s="88" t="str">
        <f>IFERROR(VLOOKUP(AI239,'Acompanhamento (DMP)'!$B$17:$L$400,10,FALSE),"")</f>
        <v/>
      </c>
      <c r="AW239" t="str">
        <f>IFERROR(IF(VLOOKUP(AI239,'Acompanhamento (DMP)'!$B$17:$V$400,11,FALSE)="","",VLOOKUP(AI239,'Acompanhamento (DMP)'!$B$17:$V$400,11,FALSE)),"")</f>
        <v/>
      </c>
      <c r="AX239" s="88" t="str">
        <f>IFERROR(VLOOKUP(AI239,'Acompanhamento (DMP)'!$B$17:$V$400,12,FALSE),"")</f>
        <v/>
      </c>
      <c r="AY239" s="88" t="str">
        <f>IFERROR(IF(VLOOKUP(AI239,'Acompanhamento (DMP)'!$B$17:$V$400,13,FALSE)="","",VLOOKUP(AI239,'Acompanhamento (DMP)'!$B$17:$V$400,13,FALSE)),"")</f>
        <v/>
      </c>
      <c r="AZ239" t="str">
        <f>IFERROR(IF(VLOOKUP(AI239,'Acompanhamento (DMP)'!$B$17:$V$400,14,FALSE)="","",VLOOKUP(AI239,'Acompanhamento (DMP)'!$B$17:$V$400,14,FALSE)),"")</f>
        <v/>
      </c>
      <c r="BA239" t="str">
        <f>IFERROR(IF(VLOOKUP(AI239,'Acompanhamento (DMP)'!$B$17:$V$400,15,FALSE)="","",VLOOKUP(AI239,'Acompanhamento (DMP)'!$B$17:$V$400,15,FALSE)),"")</f>
        <v/>
      </c>
      <c r="BB239" s="88" t="str">
        <f>IFERROR(IF(VLOOKUP(AI239,'Acompanhamento (DMP)'!$B$17:$V$400,16,FALSE)="","",VLOOKUP(AI239,'Acompanhamento (DMP)'!$B$17:$V$400,16,FALSE)),"")</f>
        <v/>
      </c>
      <c r="BC239" s="88" t="str">
        <f>IFERROR(IF(VLOOKUP(AI239,'Acompanhamento (DMP)'!$B$17:$V$400,17,FALSE)="","",VLOOKUP(AI239,'Acompanhamento (DMP)'!$B$17:$V$400,17,FALSE)),"")</f>
        <v/>
      </c>
      <c r="BD239" s="88" t="str">
        <f>IFERROR(IF(VLOOKUP(AI239,'Acompanhamento (DMP)'!$B$17:$V$400,18,FALSE)="","",VLOOKUP(AI239,'Acompanhamento (DMP)'!$B$17:$V$400,18,FALSE)),"")</f>
        <v/>
      </c>
      <c r="BE239" s="88" t="str">
        <f>IFERROR(IF(VLOOKUP(AI239,'Acompanhamento (DMP)'!$B$17:$V$400,19,FALSE)="","",VLOOKUP(AI239,'Acompanhamento (DMP)'!$B$17:$V$400,19,FALSE)),"")</f>
        <v/>
      </c>
      <c r="BF239" s="88" t="str">
        <f>IFERROR(IF(VLOOKUP(AI239,'Acompanhamento (DMP)'!$B$17:$V$400,20,FALSE)="","",VLOOKUP(AI239,'Acompanhamento (DMP)'!$B$17:$V$400,20,FALSE)),"")</f>
        <v/>
      </c>
      <c r="BG239" s="88" t="str">
        <f>IFERROR(IF(VLOOKUP(AI239,'Acompanhamento (DMP)'!$B$17:$V$400,21,FALSE)="","",VLOOKUP(AI239,'Acompanhamento (DMP)'!$B$17:$V$400,21,FALSE)),"")</f>
        <v/>
      </c>
      <c r="BH239" s="239" t="str">
        <f t="shared" si="3"/>
        <v/>
      </c>
    </row>
    <row r="240" spans="1:60" ht="15" customHeight="1" x14ac:dyDescent="0.2">
      <c r="A240" s="73"/>
      <c r="B240" s="73"/>
      <c r="C240" s="73"/>
      <c r="D240" s="74"/>
      <c r="E240" s="73" t="str">
        <v>Serviço de ferramentas de inovação</v>
      </c>
      <c r="F240" s="73"/>
      <c r="G240" s="73"/>
      <c r="H240" s="73"/>
      <c r="I240" s="73"/>
      <c r="J240" s="73"/>
      <c r="K240" s="73"/>
      <c r="L240" s="75"/>
      <c r="M240" s="75"/>
      <c r="N240" s="75"/>
      <c r="O240" s="75"/>
      <c r="P240" s="75"/>
      <c r="Q240" s="73" t="e">
        <f>IF(#REF!="","",IF(VLOOKUP(#REF!,#REF!,9,FALSE)="","",VLOOKUP(#REF!,#REF!,9,FALSE)))</f>
        <v>#REF!</v>
      </c>
      <c r="R240" s="75" t="e">
        <f>IF(#REF!="","",IF(VLOOKUP(#REF!,#REF!,10,FALSE)="","",VLOOKUP(#REF!,#REF!,10,FALSE)))</f>
        <v>#REF!</v>
      </c>
      <c r="AD240" s="252">
        <v>227</v>
      </c>
      <c r="AI240" t="str">
        <f>IF('PCA Licitação, Dispensa e Inex.'!B244="","",'PCA Licitação, Dispensa e Inex.'!B244)</f>
        <v/>
      </c>
      <c r="AJ240" t="str">
        <f>IF('PCA Licitação, Dispensa e Inex.'!C244="","",'PCA Licitação, Dispensa e Inex.'!C244)</f>
        <v/>
      </c>
      <c r="AK240" t="str">
        <f>IF('PCA Licitação, Dispensa e Inex.'!D244="","",'PCA Licitação, Dispensa e Inex.'!D244)</f>
        <v/>
      </c>
      <c r="AL240" t="str">
        <f>IF('PCA Licitação, Dispensa e Inex.'!H244="","",'PCA Licitação, Dispensa e Inex.'!H244)</f>
        <v/>
      </c>
      <c r="AM240" t="str">
        <f>IF('PCA Licitação, Dispensa e Inex.'!K244="","",'PCA Licitação, Dispensa e Inex.'!K244)</f>
        <v/>
      </c>
      <c r="AN240" t="str">
        <f>IF('PCA Licitação, Dispensa e Inex.'!L244="","",'PCA Licitação, Dispensa e Inex.'!L244)</f>
        <v/>
      </c>
      <c r="AO240" t="str">
        <f>IF('PCA Licitação, Dispensa e Inex.'!M244="","",'PCA Licitação, Dispensa e Inex.'!M244)</f>
        <v/>
      </c>
      <c r="AP240" t="str">
        <f>IF('PCA Licitação, Dispensa e Inex.'!N244="","",'PCA Licitação, Dispensa e Inex.'!N244)</f>
        <v/>
      </c>
      <c r="AQ240" s="88" t="str">
        <f>IF('PCA Licitação, Dispensa e Inex.'!O244="","",'PCA Licitação, Dispensa e Inex.'!O244)</f>
        <v/>
      </c>
      <c r="AR240" s="88" t="str">
        <f>IF('PCA Licitação, Dispensa e Inex.'!P244="","",'PCA Licitação, Dispensa e Inex.'!P244)</f>
        <v/>
      </c>
      <c r="AS240" s="88" t="str">
        <f>IF('PCA Licitação, Dispensa e Inex.'!Q244="","",'PCA Licitação, Dispensa e Inex.'!Q244)</f>
        <v/>
      </c>
      <c r="AT240" s="88" t="str">
        <f>IF('PCA Licitação, Dispensa e Inex.'!R244="","",'PCA Licitação, Dispensa e Inex.'!R244)</f>
        <v/>
      </c>
      <c r="AU240" s="88" t="str">
        <f>IF('PCA Licitação, Dispensa e Inex.'!S244="","",'PCA Licitação, Dispensa e Inex.'!S244)</f>
        <v/>
      </c>
      <c r="AV240" s="88" t="str">
        <f>IFERROR(VLOOKUP(AI240,'Acompanhamento (DMP)'!$B$17:$L$400,10,FALSE),"")</f>
        <v/>
      </c>
      <c r="AW240" t="str">
        <f>IFERROR(IF(VLOOKUP(AI240,'Acompanhamento (DMP)'!$B$17:$V$400,11,FALSE)="","",VLOOKUP(AI240,'Acompanhamento (DMP)'!$B$17:$V$400,11,FALSE)),"")</f>
        <v/>
      </c>
      <c r="AX240" s="88" t="str">
        <f>IFERROR(VLOOKUP(AI240,'Acompanhamento (DMP)'!$B$17:$V$400,12,FALSE),"")</f>
        <v/>
      </c>
      <c r="AY240" s="88" t="str">
        <f>IFERROR(IF(VLOOKUP(AI240,'Acompanhamento (DMP)'!$B$17:$V$400,13,FALSE)="","",VLOOKUP(AI240,'Acompanhamento (DMP)'!$B$17:$V$400,13,FALSE)),"")</f>
        <v/>
      </c>
      <c r="AZ240" t="str">
        <f>IFERROR(IF(VLOOKUP(AI240,'Acompanhamento (DMP)'!$B$17:$V$400,14,FALSE)="","",VLOOKUP(AI240,'Acompanhamento (DMP)'!$B$17:$V$400,14,FALSE)),"")</f>
        <v/>
      </c>
      <c r="BA240" t="str">
        <f>IFERROR(IF(VLOOKUP(AI240,'Acompanhamento (DMP)'!$B$17:$V$400,15,FALSE)="","",VLOOKUP(AI240,'Acompanhamento (DMP)'!$B$17:$V$400,15,FALSE)),"")</f>
        <v/>
      </c>
      <c r="BB240" s="88" t="str">
        <f>IFERROR(IF(VLOOKUP(AI240,'Acompanhamento (DMP)'!$B$17:$V$400,16,FALSE)="","",VLOOKUP(AI240,'Acompanhamento (DMP)'!$B$17:$V$400,16,FALSE)),"")</f>
        <v/>
      </c>
      <c r="BC240" s="88" t="str">
        <f>IFERROR(IF(VLOOKUP(AI240,'Acompanhamento (DMP)'!$B$17:$V$400,17,FALSE)="","",VLOOKUP(AI240,'Acompanhamento (DMP)'!$B$17:$V$400,17,FALSE)),"")</f>
        <v/>
      </c>
      <c r="BD240" s="88" t="str">
        <f>IFERROR(IF(VLOOKUP(AI240,'Acompanhamento (DMP)'!$B$17:$V$400,18,FALSE)="","",VLOOKUP(AI240,'Acompanhamento (DMP)'!$B$17:$V$400,18,FALSE)),"")</f>
        <v/>
      </c>
      <c r="BE240" s="88" t="str">
        <f>IFERROR(IF(VLOOKUP(AI240,'Acompanhamento (DMP)'!$B$17:$V$400,19,FALSE)="","",VLOOKUP(AI240,'Acompanhamento (DMP)'!$B$17:$V$400,19,FALSE)),"")</f>
        <v/>
      </c>
      <c r="BF240" s="88" t="str">
        <f>IFERROR(IF(VLOOKUP(AI240,'Acompanhamento (DMP)'!$B$17:$V$400,20,FALSE)="","",VLOOKUP(AI240,'Acompanhamento (DMP)'!$B$17:$V$400,20,FALSE)),"")</f>
        <v/>
      </c>
      <c r="BG240" s="88" t="str">
        <f>IFERROR(IF(VLOOKUP(AI240,'Acompanhamento (DMP)'!$B$17:$V$400,21,FALSE)="","",VLOOKUP(AI240,'Acompanhamento (DMP)'!$B$17:$V$400,21,FALSE)),"")</f>
        <v/>
      </c>
      <c r="BH240" s="239" t="str">
        <f t="shared" si="3"/>
        <v/>
      </c>
    </row>
    <row r="241" spans="1:60" ht="15" customHeight="1" x14ac:dyDescent="0.2">
      <c r="A241" s="73"/>
      <c r="B241" s="73"/>
      <c r="C241" s="73"/>
      <c r="D241" s="74"/>
      <c r="E241" s="73" t="str">
        <v>Aquisição de detectores de metais portáteis - CASA MILITAR</v>
      </c>
      <c r="F241" s="73"/>
      <c r="G241" s="73"/>
      <c r="H241" s="73"/>
      <c r="I241" s="73"/>
      <c r="J241" s="73"/>
      <c r="K241" s="73"/>
      <c r="L241" s="75"/>
      <c r="M241" s="75"/>
      <c r="N241" s="75"/>
      <c r="O241" s="75"/>
      <c r="P241" s="75"/>
      <c r="Q241" s="73" t="e">
        <f>IF(#REF!="","",IF(VLOOKUP(#REF!,#REF!,9,FALSE)="","",VLOOKUP(#REF!,#REF!,9,FALSE)))</f>
        <v>#REF!</v>
      </c>
      <c r="R241" s="75" t="e">
        <f>IF(#REF!="","",IF(VLOOKUP(#REF!,#REF!,10,FALSE)="","",VLOOKUP(#REF!,#REF!,10,FALSE)))</f>
        <v>#REF!</v>
      </c>
      <c r="AD241" s="250">
        <v>228</v>
      </c>
      <c r="AI241" t="str">
        <f>IF('PCA Licitação, Dispensa e Inex.'!B245="","",'PCA Licitação, Dispensa e Inex.'!B245)</f>
        <v/>
      </c>
      <c r="AJ241" t="str">
        <f>IF('PCA Licitação, Dispensa e Inex.'!C245="","",'PCA Licitação, Dispensa e Inex.'!C245)</f>
        <v/>
      </c>
      <c r="AK241" t="str">
        <f>IF('PCA Licitação, Dispensa e Inex.'!D245="","",'PCA Licitação, Dispensa e Inex.'!D245)</f>
        <v/>
      </c>
      <c r="AL241" t="str">
        <f>IF('PCA Licitação, Dispensa e Inex.'!H245="","",'PCA Licitação, Dispensa e Inex.'!H245)</f>
        <v/>
      </c>
      <c r="AM241" t="str">
        <f>IF('PCA Licitação, Dispensa e Inex.'!K245="","",'PCA Licitação, Dispensa e Inex.'!K245)</f>
        <v/>
      </c>
      <c r="AN241" t="str">
        <f>IF('PCA Licitação, Dispensa e Inex.'!L245="","",'PCA Licitação, Dispensa e Inex.'!L245)</f>
        <v/>
      </c>
      <c r="AO241" t="str">
        <f>IF('PCA Licitação, Dispensa e Inex.'!M245="","",'PCA Licitação, Dispensa e Inex.'!M245)</f>
        <v/>
      </c>
      <c r="AP241" t="str">
        <f>IF('PCA Licitação, Dispensa e Inex.'!N245="","",'PCA Licitação, Dispensa e Inex.'!N245)</f>
        <v/>
      </c>
      <c r="AQ241" s="88" t="str">
        <f>IF('PCA Licitação, Dispensa e Inex.'!O245="","",'PCA Licitação, Dispensa e Inex.'!O245)</f>
        <v/>
      </c>
      <c r="AR241" s="88" t="str">
        <f>IF('PCA Licitação, Dispensa e Inex.'!P245="","",'PCA Licitação, Dispensa e Inex.'!P245)</f>
        <v/>
      </c>
      <c r="AS241" s="88" t="str">
        <f>IF('PCA Licitação, Dispensa e Inex.'!Q245="","",'PCA Licitação, Dispensa e Inex.'!Q245)</f>
        <v/>
      </c>
      <c r="AT241" s="88" t="str">
        <f>IF('PCA Licitação, Dispensa e Inex.'!R245="","",'PCA Licitação, Dispensa e Inex.'!R245)</f>
        <v/>
      </c>
      <c r="AU241" s="88" t="str">
        <f>IF('PCA Licitação, Dispensa e Inex.'!S245="","",'PCA Licitação, Dispensa e Inex.'!S245)</f>
        <v/>
      </c>
      <c r="AV241" s="88" t="str">
        <f>IFERROR(VLOOKUP(AI241,'Acompanhamento (DMP)'!$B$17:$L$400,10,FALSE),"")</f>
        <v/>
      </c>
      <c r="AW241" t="str">
        <f>IFERROR(IF(VLOOKUP(AI241,'Acompanhamento (DMP)'!$B$17:$V$400,11,FALSE)="","",VLOOKUP(AI241,'Acompanhamento (DMP)'!$B$17:$V$400,11,FALSE)),"")</f>
        <v/>
      </c>
      <c r="AX241" s="88" t="str">
        <f>IFERROR(VLOOKUP(AI241,'Acompanhamento (DMP)'!$B$17:$V$400,12,FALSE),"")</f>
        <v/>
      </c>
      <c r="AY241" s="88" t="str">
        <f>IFERROR(IF(VLOOKUP(AI241,'Acompanhamento (DMP)'!$B$17:$V$400,13,FALSE)="","",VLOOKUP(AI241,'Acompanhamento (DMP)'!$B$17:$V$400,13,FALSE)),"")</f>
        <v/>
      </c>
      <c r="AZ241" t="str">
        <f>IFERROR(IF(VLOOKUP(AI241,'Acompanhamento (DMP)'!$B$17:$V$400,14,FALSE)="","",VLOOKUP(AI241,'Acompanhamento (DMP)'!$B$17:$V$400,14,FALSE)),"")</f>
        <v/>
      </c>
      <c r="BA241" t="str">
        <f>IFERROR(IF(VLOOKUP(AI241,'Acompanhamento (DMP)'!$B$17:$V$400,15,FALSE)="","",VLOOKUP(AI241,'Acompanhamento (DMP)'!$B$17:$V$400,15,FALSE)),"")</f>
        <v/>
      </c>
      <c r="BB241" s="88" t="str">
        <f>IFERROR(IF(VLOOKUP(AI241,'Acompanhamento (DMP)'!$B$17:$V$400,16,FALSE)="","",VLOOKUP(AI241,'Acompanhamento (DMP)'!$B$17:$V$400,16,FALSE)),"")</f>
        <v/>
      </c>
      <c r="BC241" s="88" t="str">
        <f>IFERROR(IF(VLOOKUP(AI241,'Acompanhamento (DMP)'!$B$17:$V$400,17,FALSE)="","",VLOOKUP(AI241,'Acompanhamento (DMP)'!$B$17:$V$400,17,FALSE)),"")</f>
        <v/>
      </c>
      <c r="BD241" s="88" t="str">
        <f>IFERROR(IF(VLOOKUP(AI241,'Acompanhamento (DMP)'!$B$17:$V$400,18,FALSE)="","",VLOOKUP(AI241,'Acompanhamento (DMP)'!$B$17:$V$400,18,FALSE)),"")</f>
        <v/>
      </c>
      <c r="BE241" s="88" t="str">
        <f>IFERROR(IF(VLOOKUP(AI241,'Acompanhamento (DMP)'!$B$17:$V$400,19,FALSE)="","",VLOOKUP(AI241,'Acompanhamento (DMP)'!$B$17:$V$400,19,FALSE)),"")</f>
        <v/>
      </c>
      <c r="BF241" s="88" t="str">
        <f>IFERROR(IF(VLOOKUP(AI241,'Acompanhamento (DMP)'!$B$17:$V$400,20,FALSE)="","",VLOOKUP(AI241,'Acompanhamento (DMP)'!$B$17:$V$400,20,FALSE)),"")</f>
        <v/>
      </c>
      <c r="BG241" s="88" t="str">
        <f>IFERROR(IF(VLOOKUP(AI241,'Acompanhamento (DMP)'!$B$17:$V$400,21,FALSE)="","",VLOOKUP(AI241,'Acompanhamento (DMP)'!$B$17:$V$400,21,FALSE)),"")</f>
        <v/>
      </c>
      <c r="BH241" s="239" t="str">
        <f t="shared" si="3"/>
        <v/>
      </c>
    </row>
    <row r="242" spans="1:60" ht="15" customHeight="1" x14ac:dyDescent="0.2">
      <c r="A242" s="73"/>
      <c r="B242" s="73"/>
      <c r="C242" s="73"/>
      <c r="D242" s="74"/>
      <c r="E242" s="73" t="str">
        <v>Aquisição de Pórtico detector de metais portátil para a Casa Militar</v>
      </c>
      <c r="F242" s="73"/>
      <c r="G242" s="73"/>
      <c r="H242" s="73"/>
      <c r="I242" s="73"/>
      <c r="J242" s="73"/>
      <c r="K242" s="73"/>
      <c r="L242" s="75"/>
      <c r="M242" s="75"/>
      <c r="N242" s="75"/>
      <c r="O242" s="75"/>
      <c r="P242" s="75"/>
      <c r="Q242" s="73" t="e">
        <f>IF(#REF!="","",IF(VLOOKUP(#REF!,#REF!,9,FALSE)="","",VLOOKUP(#REF!,#REF!,9,FALSE)))</f>
        <v>#REF!</v>
      </c>
      <c r="R242" s="75" t="e">
        <f>IF(#REF!="","",IF(VLOOKUP(#REF!,#REF!,10,FALSE)="","",VLOOKUP(#REF!,#REF!,10,FALSE)))</f>
        <v>#REF!</v>
      </c>
      <c r="AD242" s="249">
        <v>229</v>
      </c>
      <c r="AI242" t="str">
        <f>IF('PCA Licitação, Dispensa e Inex.'!B246="","",'PCA Licitação, Dispensa e Inex.'!B246)</f>
        <v/>
      </c>
      <c r="AJ242" t="str">
        <f>IF('PCA Licitação, Dispensa e Inex.'!C246="","",'PCA Licitação, Dispensa e Inex.'!C246)</f>
        <v/>
      </c>
      <c r="AK242" t="str">
        <f>IF('PCA Licitação, Dispensa e Inex.'!D246="","",'PCA Licitação, Dispensa e Inex.'!D246)</f>
        <v/>
      </c>
      <c r="AL242" t="str">
        <f>IF('PCA Licitação, Dispensa e Inex.'!H246="","",'PCA Licitação, Dispensa e Inex.'!H246)</f>
        <v/>
      </c>
      <c r="AM242" t="str">
        <f>IF('PCA Licitação, Dispensa e Inex.'!K246="","",'PCA Licitação, Dispensa e Inex.'!K246)</f>
        <v/>
      </c>
      <c r="AN242" t="str">
        <f>IF('PCA Licitação, Dispensa e Inex.'!L246="","",'PCA Licitação, Dispensa e Inex.'!L246)</f>
        <v/>
      </c>
      <c r="AO242" t="str">
        <f>IF('PCA Licitação, Dispensa e Inex.'!M246="","",'PCA Licitação, Dispensa e Inex.'!M246)</f>
        <v/>
      </c>
      <c r="AP242" t="str">
        <f>IF('PCA Licitação, Dispensa e Inex.'!N246="","",'PCA Licitação, Dispensa e Inex.'!N246)</f>
        <v/>
      </c>
      <c r="AQ242" s="88" t="str">
        <f>IF('PCA Licitação, Dispensa e Inex.'!O246="","",'PCA Licitação, Dispensa e Inex.'!O246)</f>
        <v/>
      </c>
      <c r="AR242" s="88" t="str">
        <f>IF('PCA Licitação, Dispensa e Inex.'!P246="","",'PCA Licitação, Dispensa e Inex.'!P246)</f>
        <v/>
      </c>
      <c r="AS242" s="88" t="str">
        <f>IF('PCA Licitação, Dispensa e Inex.'!Q246="","",'PCA Licitação, Dispensa e Inex.'!Q246)</f>
        <v/>
      </c>
      <c r="AT242" s="88" t="str">
        <f>IF('PCA Licitação, Dispensa e Inex.'!R246="","",'PCA Licitação, Dispensa e Inex.'!R246)</f>
        <v/>
      </c>
      <c r="AU242" s="88" t="str">
        <f>IF('PCA Licitação, Dispensa e Inex.'!S246="","",'PCA Licitação, Dispensa e Inex.'!S246)</f>
        <v/>
      </c>
      <c r="AV242" s="88" t="str">
        <f>IFERROR(VLOOKUP(AI242,'Acompanhamento (DMP)'!$B$17:$L$400,10,FALSE),"")</f>
        <v/>
      </c>
      <c r="AW242" t="str">
        <f>IFERROR(IF(VLOOKUP(AI242,'Acompanhamento (DMP)'!$B$17:$V$400,11,FALSE)="","",VLOOKUP(AI242,'Acompanhamento (DMP)'!$B$17:$V$400,11,FALSE)),"")</f>
        <v/>
      </c>
      <c r="AX242" s="88" t="str">
        <f>IFERROR(VLOOKUP(AI242,'Acompanhamento (DMP)'!$B$17:$V$400,12,FALSE),"")</f>
        <v/>
      </c>
      <c r="AY242" s="88" t="str">
        <f>IFERROR(IF(VLOOKUP(AI242,'Acompanhamento (DMP)'!$B$17:$V$400,13,FALSE)="","",VLOOKUP(AI242,'Acompanhamento (DMP)'!$B$17:$V$400,13,FALSE)),"")</f>
        <v/>
      </c>
      <c r="AZ242" t="str">
        <f>IFERROR(IF(VLOOKUP(AI242,'Acompanhamento (DMP)'!$B$17:$V$400,14,FALSE)="","",VLOOKUP(AI242,'Acompanhamento (DMP)'!$B$17:$V$400,14,FALSE)),"")</f>
        <v/>
      </c>
      <c r="BA242" t="str">
        <f>IFERROR(IF(VLOOKUP(AI242,'Acompanhamento (DMP)'!$B$17:$V$400,15,FALSE)="","",VLOOKUP(AI242,'Acompanhamento (DMP)'!$B$17:$V$400,15,FALSE)),"")</f>
        <v/>
      </c>
      <c r="BB242" s="88" t="str">
        <f>IFERROR(IF(VLOOKUP(AI242,'Acompanhamento (DMP)'!$B$17:$V$400,16,FALSE)="","",VLOOKUP(AI242,'Acompanhamento (DMP)'!$B$17:$V$400,16,FALSE)),"")</f>
        <v/>
      </c>
      <c r="BC242" s="88" t="str">
        <f>IFERROR(IF(VLOOKUP(AI242,'Acompanhamento (DMP)'!$B$17:$V$400,17,FALSE)="","",VLOOKUP(AI242,'Acompanhamento (DMP)'!$B$17:$V$400,17,FALSE)),"")</f>
        <v/>
      </c>
      <c r="BD242" s="88" t="str">
        <f>IFERROR(IF(VLOOKUP(AI242,'Acompanhamento (DMP)'!$B$17:$V$400,18,FALSE)="","",VLOOKUP(AI242,'Acompanhamento (DMP)'!$B$17:$V$400,18,FALSE)),"")</f>
        <v/>
      </c>
      <c r="BE242" s="88" t="str">
        <f>IFERROR(IF(VLOOKUP(AI242,'Acompanhamento (DMP)'!$B$17:$V$400,19,FALSE)="","",VLOOKUP(AI242,'Acompanhamento (DMP)'!$B$17:$V$400,19,FALSE)),"")</f>
        <v/>
      </c>
      <c r="BF242" s="88" t="str">
        <f>IFERROR(IF(VLOOKUP(AI242,'Acompanhamento (DMP)'!$B$17:$V$400,20,FALSE)="","",VLOOKUP(AI242,'Acompanhamento (DMP)'!$B$17:$V$400,20,FALSE)),"")</f>
        <v/>
      </c>
      <c r="BG242" s="88" t="str">
        <f>IFERROR(IF(VLOOKUP(AI242,'Acompanhamento (DMP)'!$B$17:$V$400,21,FALSE)="","",VLOOKUP(AI242,'Acompanhamento (DMP)'!$B$17:$V$400,21,FALSE)),"")</f>
        <v/>
      </c>
      <c r="BH242" s="239" t="str">
        <f t="shared" si="3"/>
        <v/>
      </c>
    </row>
    <row r="243" spans="1:60" ht="15" customHeight="1" x14ac:dyDescent="0.2">
      <c r="A243" s="73"/>
      <c r="B243" s="73"/>
      <c r="C243" s="73"/>
      <c r="D243" s="74"/>
      <c r="E243" s="73" t="str">
        <v>Serviços continuados de treinamento de hardware e software, bem como de serviços continuados de suporte técnico de catracas de acesso e controloador biométrico facial</v>
      </c>
      <c r="F243" s="73"/>
      <c r="G243" s="73"/>
      <c r="H243" s="73"/>
      <c r="I243" s="73"/>
      <c r="J243" s="73"/>
      <c r="K243" s="73"/>
      <c r="L243" s="75"/>
      <c r="M243" s="75"/>
      <c r="N243" s="75"/>
      <c r="O243" s="75"/>
      <c r="P243" s="75"/>
      <c r="Q243" s="73" t="e">
        <f>IF(#REF!="","",IF(VLOOKUP(#REF!,#REF!,9,FALSE)="","",VLOOKUP(#REF!,#REF!,9,FALSE)))</f>
        <v>#REF!</v>
      </c>
      <c r="R243" s="75" t="e">
        <f>IF(#REF!="","",IF(VLOOKUP(#REF!,#REF!,10,FALSE)="","",VLOOKUP(#REF!,#REF!,10,FALSE)))</f>
        <v>#REF!</v>
      </c>
      <c r="AD243" s="250">
        <v>230</v>
      </c>
      <c r="AI243" t="str">
        <f>IF('PCA Licitação, Dispensa e Inex.'!B247="","",'PCA Licitação, Dispensa e Inex.'!B247)</f>
        <v/>
      </c>
      <c r="AJ243" t="str">
        <f>IF('PCA Licitação, Dispensa e Inex.'!C247="","",'PCA Licitação, Dispensa e Inex.'!C247)</f>
        <v/>
      </c>
      <c r="AK243" t="str">
        <f>IF('PCA Licitação, Dispensa e Inex.'!D247="","",'PCA Licitação, Dispensa e Inex.'!D247)</f>
        <v/>
      </c>
      <c r="AL243" t="str">
        <f>IF('PCA Licitação, Dispensa e Inex.'!H247="","",'PCA Licitação, Dispensa e Inex.'!H247)</f>
        <v/>
      </c>
      <c r="AM243" t="str">
        <f>IF('PCA Licitação, Dispensa e Inex.'!K247="","",'PCA Licitação, Dispensa e Inex.'!K247)</f>
        <v/>
      </c>
      <c r="AN243" t="str">
        <f>IF('PCA Licitação, Dispensa e Inex.'!L247="","",'PCA Licitação, Dispensa e Inex.'!L247)</f>
        <v/>
      </c>
      <c r="AO243" t="str">
        <f>IF('PCA Licitação, Dispensa e Inex.'!M247="","",'PCA Licitação, Dispensa e Inex.'!M247)</f>
        <v/>
      </c>
      <c r="AP243" t="str">
        <f>IF('PCA Licitação, Dispensa e Inex.'!N247="","",'PCA Licitação, Dispensa e Inex.'!N247)</f>
        <v/>
      </c>
      <c r="AQ243" s="88" t="str">
        <f>IF('PCA Licitação, Dispensa e Inex.'!O247="","",'PCA Licitação, Dispensa e Inex.'!O247)</f>
        <v/>
      </c>
      <c r="AR243" s="88" t="str">
        <f>IF('PCA Licitação, Dispensa e Inex.'!P247="","",'PCA Licitação, Dispensa e Inex.'!P247)</f>
        <v/>
      </c>
      <c r="AS243" s="88" t="str">
        <f>IF('PCA Licitação, Dispensa e Inex.'!Q247="","",'PCA Licitação, Dispensa e Inex.'!Q247)</f>
        <v/>
      </c>
      <c r="AT243" s="88" t="str">
        <f>IF('PCA Licitação, Dispensa e Inex.'!R247="","",'PCA Licitação, Dispensa e Inex.'!R247)</f>
        <v/>
      </c>
      <c r="AU243" s="88" t="str">
        <f>IF('PCA Licitação, Dispensa e Inex.'!S247="","",'PCA Licitação, Dispensa e Inex.'!S247)</f>
        <v/>
      </c>
      <c r="AV243" s="88" t="str">
        <f>IFERROR(VLOOKUP(AI243,'Acompanhamento (DMP)'!$B$17:$L$400,10,FALSE),"")</f>
        <v/>
      </c>
      <c r="AW243" t="str">
        <f>IFERROR(IF(VLOOKUP(AI243,'Acompanhamento (DMP)'!$B$17:$V$400,11,FALSE)="","",VLOOKUP(AI243,'Acompanhamento (DMP)'!$B$17:$V$400,11,FALSE)),"")</f>
        <v/>
      </c>
      <c r="AX243" s="88" t="str">
        <f>IFERROR(VLOOKUP(AI243,'Acompanhamento (DMP)'!$B$17:$V$400,12,FALSE),"")</f>
        <v/>
      </c>
      <c r="AY243" s="88" t="str">
        <f>IFERROR(IF(VLOOKUP(AI243,'Acompanhamento (DMP)'!$B$17:$V$400,13,FALSE)="","",VLOOKUP(AI243,'Acompanhamento (DMP)'!$B$17:$V$400,13,FALSE)),"")</f>
        <v/>
      </c>
      <c r="AZ243" t="str">
        <f>IFERROR(IF(VLOOKUP(AI243,'Acompanhamento (DMP)'!$B$17:$V$400,14,FALSE)="","",VLOOKUP(AI243,'Acompanhamento (DMP)'!$B$17:$V$400,14,FALSE)),"")</f>
        <v/>
      </c>
      <c r="BA243" t="str">
        <f>IFERROR(IF(VLOOKUP(AI243,'Acompanhamento (DMP)'!$B$17:$V$400,15,FALSE)="","",VLOOKUP(AI243,'Acompanhamento (DMP)'!$B$17:$V$400,15,FALSE)),"")</f>
        <v/>
      </c>
      <c r="BB243" s="88" t="str">
        <f>IFERROR(IF(VLOOKUP(AI243,'Acompanhamento (DMP)'!$B$17:$V$400,16,FALSE)="","",VLOOKUP(AI243,'Acompanhamento (DMP)'!$B$17:$V$400,16,FALSE)),"")</f>
        <v/>
      </c>
      <c r="BC243" s="88" t="str">
        <f>IFERROR(IF(VLOOKUP(AI243,'Acompanhamento (DMP)'!$B$17:$V$400,17,FALSE)="","",VLOOKUP(AI243,'Acompanhamento (DMP)'!$B$17:$V$400,17,FALSE)),"")</f>
        <v/>
      </c>
      <c r="BD243" s="88" t="str">
        <f>IFERROR(IF(VLOOKUP(AI243,'Acompanhamento (DMP)'!$B$17:$V$400,18,FALSE)="","",VLOOKUP(AI243,'Acompanhamento (DMP)'!$B$17:$V$400,18,FALSE)),"")</f>
        <v/>
      </c>
      <c r="BE243" s="88" t="str">
        <f>IFERROR(IF(VLOOKUP(AI243,'Acompanhamento (DMP)'!$B$17:$V$400,19,FALSE)="","",VLOOKUP(AI243,'Acompanhamento (DMP)'!$B$17:$V$400,19,FALSE)),"")</f>
        <v/>
      </c>
      <c r="BF243" s="88" t="str">
        <f>IFERROR(IF(VLOOKUP(AI243,'Acompanhamento (DMP)'!$B$17:$V$400,20,FALSE)="","",VLOOKUP(AI243,'Acompanhamento (DMP)'!$B$17:$V$400,20,FALSE)),"")</f>
        <v/>
      </c>
      <c r="BG243" s="88" t="str">
        <f>IFERROR(IF(VLOOKUP(AI243,'Acompanhamento (DMP)'!$B$17:$V$400,21,FALSE)="","",VLOOKUP(AI243,'Acompanhamento (DMP)'!$B$17:$V$400,21,FALSE)),"")</f>
        <v/>
      </c>
      <c r="BH243" s="239" t="str">
        <f t="shared" si="3"/>
        <v/>
      </c>
    </row>
    <row r="244" spans="1:60" ht="15" customHeight="1" x14ac:dyDescent="0.2">
      <c r="A244" s="73"/>
      <c r="B244" s="73"/>
      <c r="C244" s="73"/>
      <c r="D244" s="74"/>
      <c r="E244" s="73" t="str">
        <v>Prestação de serviços consistentes na disponibilização de acesso à plataforma de jurisprudência, pelo prazo de 12 (doze) meses. (Jusbrasil)</v>
      </c>
      <c r="F244" s="73"/>
      <c r="G244" s="73"/>
      <c r="H244" s="73"/>
      <c r="I244" s="73"/>
      <c r="J244" s="73"/>
      <c r="K244" s="73"/>
      <c r="L244" s="75"/>
      <c r="M244" s="75"/>
      <c r="N244" s="75"/>
      <c r="O244" s="75"/>
      <c r="P244" s="75"/>
      <c r="Q244" s="73" t="e">
        <f>IF(#REF!="","",IF(VLOOKUP(#REF!,#REF!,9,FALSE)="","",VLOOKUP(#REF!,#REF!,9,FALSE)))</f>
        <v>#REF!</v>
      </c>
      <c r="R244" s="75" t="e">
        <f>IF(#REF!="","",IF(VLOOKUP(#REF!,#REF!,10,FALSE)="","",VLOOKUP(#REF!,#REF!,10,FALSE)))</f>
        <v>#REF!</v>
      </c>
      <c r="AD244" s="252">
        <v>231</v>
      </c>
      <c r="AI244" t="str">
        <f>IF('PCA Licitação, Dispensa e Inex.'!B248="","",'PCA Licitação, Dispensa e Inex.'!B248)</f>
        <v/>
      </c>
      <c r="AJ244" t="str">
        <f>IF('PCA Licitação, Dispensa e Inex.'!C248="","",'PCA Licitação, Dispensa e Inex.'!C248)</f>
        <v/>
      </c>
      <c r="AK244" t="str">
        <f>IF('PCA Licitação, Dispensa e Inex.'!D248="","",'PCA Licitação, Dispensa e Inex.'!D248)</f>
        <v/>
      </c>
      <c r="AL244" t="str">
        <f>IF('PCA Licitação, Dispensa e Inex.'!H248="","",'PCA Licitação, Dispensa e Inex.'!H248)</f>
        <v/>
      </c>
      <c r="AM244" t="str">
        <f>IF('PCA Licitação, Dispensa e Inex.'!K248="","",'PCA Licitação, Dispensa e Inex.'!K248)</f>
        <v/>
      </c>
      <c r="AN244" t="str">
        <f>IF('PCA Licitação, Dispensa e Inex.'!L248="","",'PCA Licitação, Dispensa e Inex.'!L248)</f>
        <v/>
      </c>
      <c r="AO244" t="str">
        <f>IF('PCA Licitação, Dispensa e Inex.'!M248="","",'PCA Licitação, Dispensa e Inex.'!M248)</f>
        <v/>
      </c>
      <c r="AP244" t="str">
        <f>IF('PCA Licitação, Dispensa e Inex.'!N248="","",'PCA Licitação, Dispensa e Inex.'!N248)</f>
        <v/>
      </c>
      <c r="AQ244" s="88" t="str">
        <f>IF('PCA Licitação, Dispensa e Inex.'!O248="","",'PCA Licitação, Dispensa e Inex.'!O248)</f>
        <v/>
      </c>
      <c r="AR244" s="88" t="str">
        <f>IF('PCA Licitação, Dispensa e Inex.'!P248="","",'PCA Licitação, Dispensa e Inex.'!P248)</f>
        <v/>
      </c>
      <c r="AS244" s="88" t="str">
        <f>IF('PCA Licitação, Dispensa e Inex.'!Q248="","",'PCA Licitação, Dispensa e Inex.'!Q248)</f>
        <v/>
      </c>
      <c r="AT244" s="88" t="str">
        <f>IF('PCA Licitação, Dispensa e Inex.'!R248="","",'PCA Licitação, Dispensa e Inex.'!R248)</f>
        <v/>
      </c>
      <c r="AU244" s="88" t="str">
        <f>IF('PCA Licitação, Dispensa e Inex.'!S248="","",'PCA Licitação, Dispensa e Inex.'!S248)</f>
        <v/>
      </c>
      <c r="AV244" s="88" t="str">
        <f>IFERROR(VLOOKUP(AI244,'Acompanhamento (DMP)'!$B$17:$L$400,10,FALSE),"")</f>
        <v/>
      </c>
      <c r="AW244" t="str">
        <f>IFERROR(IF(VLOOKUP(AI244,'Acompanhamento (DMP)'!$B$17:$V$400,11,FALSE)="","",VLOOKUP(AI244,'Acompanhamento (DMP)'!$B$17:$V$400,11,FALSE)),"")</f>
        <v/>
      </c>
      <c r="AX244" s="88" t="str">
        <f>IFERROR(VLOOKUP(AI244,'Acompanhamento (DMP)'!$B$17:$V$400,12,FALSE),"")</f>
        <v/>
      </c>
      <c r="AY244" s="88" t="str">
        <f>IFERROR(IF(VLOOKUP(AI244,'Acompanhamento (DMP)'!$B$17:$V$400,13,FALSE)="","",VLOOKUP(AI244,'Acompanhamento (DMP)'!$B$17:$V$400,13,FALSE)),"")</f>
        <v/>
      </c>
      <c r="AZ244" t="str">
        <f>IFERROR(IF(VLOOKUP(AI244,'Acompanhamento (DMP)'!$B$17:$V$400,14,FALSE)="","",VLOOKUP(AI244,'Acompanhamento (DMP)'!$B$17:$V$400,14,FALSE)),"")</f>
        <v/>
      </c>
      <c r="BA244" t="str">
        <f>IFERROR(IF(VLOOKUP(AI244,'Acompanhamento (DMP)'!$B$17:$V$400,15,FALSE)="","",VLOOKUP(AI244,'Acompanhamento (DMP)'!$B$17:$V$400,15,FALSE)),"")</f>
        <v/>
      </c>
      <c r="BB244" s="88" t="str">
        <f>IFERROR(IF(VLOOKUP(AI244,'Acompanhamento (DMP)'!$B$17:$V$400,16,FALSE)="","",VLOOKUP(AI244,'Acompanhamento (DMP)'!$B$17:$V$400,16,FALSE)),"")</f>
        <v/>
      </c>
      <c r="BC244" s="88" t="str">
        <f>IFERROR(IF(VLOOKUP(AI244,'Acompanhamento (DMP)'!$B$17:$V$400,17,FALSE)="","",VLOOKUP(AI244,'Acompanhamento (DMP)'!$B$17:$V$400,17,FALSE)),"")</f>
        <v/>
      </c>
      <c r="BD244" s="88" t="str">
        <f>IFERROR(IF(VLOOKUP(AI244,'Acompanhamento (DMP)'!$B$17:$V$400,18,FALSE)="","",VLOOKUP(AI244,'Acompanhamento (DMP)'!$B$17:$V$400,18,FALSE)),"")</f>
        <v/>
      </c>
      <c r="BE244" s="88" t="str">
        <f>IFERROR(IF(VLOOKUP(AI244,'Acompanhamento (DMP)'!$B$17:$V$400,19,FALSE)="","",VLOOKUP(AI244,'Acompanhamento (DMP)'!$B$17:$V$400,19,FALSE)),"")</f>
        <v/>
      </c>
      <c r="BF244" s="88" t="str">
        <f>IFERROR(IF(VLOOKUP(AI244,'Acompanhamento (DMP)'!$B$17:$V$400,20,FALSE)="","",VLOOKUP(AI244,'Acompanhamento (DMP)'!$B$17:$V$400,20,FALSE)),"")</f>
        <v/>
      </c>
      <c r="BG244" s="88" t="str">
        <f>IFERROR(IF(VLOOKUP(AI244,'Acompanhamento (DMP)'!$B$17:$V$400,21,FALSE)="","",VLOOKUP(AI244,'Acompanhamento (DMP)'!$B$17:$V$400,21,FALSE)),"")</f>
        <v/>
      </c>
      <c r="BH244" s="239" t="str">
        <f t="shared" si="3"/>
        <v/>
      </c>
    </row>
    <row r="245" spans="1:60" ht="15" customHeight="1" x14ac:dyDescent="0.2">
      <c r="A245" s="73"/>
      <c r="B245" s="73"/>
      <c r="C245" s="73"/>
      <c r="D245" s="74"/>
      <c r="E245" s="73" t="str">
        <v>Estantes para armazenamento de caixas com processos</v>
      </c>
      <c r="F245" s="73"/>
      <c r="G245" s="73"/>
      <c r="H245" s="73"/>
      <c r="I245" s="73"/>
      <c r="J245" s="73"/>
      <c r="K245" s="73"/>
      <c r="L245" s="75"/>
      <c r="M245" s="75"/>
      <c r="N245" s="75"/>
      <c r="O245" s="75"/>
      <c r="P245" s="75"/>
      <c r="Q245" s="73" t="e">
        <f>IF(#REF!="","",IF(VLOOKUP(#REF!,#REF!,9,FALSE)="","",VLOOKUP(#REF!,#REF!,9,FALSE)))</f>
        <v>#REF!</v>
      </c>
      <c r="R245" s="75" t="e">
        <f>IF(#REF!="","",IF(VLOOKUP(#REF!,#REF!,10,FALSE)="","",VLOOKUP(#REF!,#REF!,10,FALSE)))</f>
        <v>#REF!</v>
      </c>
      <c r="AD245" s="251">
        <v>232</v>
      </c>
      <c r="AI245" t="str">
        <f>IF('PCA Licitação, Dispensa e Inex.'!B249="","",'PCA Licitação, Dispensa e Inex.'!B249)</f>
        <v/>
      </c>
      <c r="AJ245" t="str">
        <f>IF('PCA Licitação, Dispensa e Inex.'!C249="","",'PCA Licitação, Dispensa e Inex.'!C249)</f>
        <v/>
      </c>
      <c r="AK245" t="str">
        <f>IF('PCA Licitação, Dispensa e Inex.'!D249="","",'PCA Licitação, Dispensa e Inex.'!D249)</f>
        <v/>
      </c>
      <c r="AL245" t="str">
        <f>IF('PCA Licitação, Dispensa e Inex.'!H249="","",'PCA Licitação, Dispensa e Inex.'!H249)</f>
        <v/>
      </c>
      <c r="AM245" t="str">
        <f>IF('PCA Licitação, Dispensa e Inex.'!K249="","",'PCA Licitação, Dispensa e Inex.'!K249)</f>
        <v/>
      </c>
      <c r="AN245" t="str">
        <f>IF('PCA Licitação, Dispensa e Inex.'!L249="","",'PCA Licitação, Dispensa e Inex.'!L249)</f>
        <v/>
      </c>
      <c r="AO245" t="str">
        <f>IF('PCA Licitação, Dispensa e Inex.'!M249="","",'PCA Licitação, Dispensa e Inex.'!M249)</f>
        <v/>
      </c>
      <c r="AP245" t="str">
        <f>IF('PCA Licitação, Dispensa e Inex.'!N249="","",'PCA Licitação, Dispensa e Inex.'!N249)</f>
        <v/>
      </c>
      <c r="AQ245" s="88" t="str">
        <f>IF('PCA Licitação, Dispensa e Inex.'!O249="","",'PCA Licitação, Dispensa e Inex.'!O249)</f>
        <v/>
      </c>
      <c r="AR245" s="88" t="str">
        <f>IF('PCA Licitação, Dispensa e Inex.'!P249="","",'PCA Licitação, Dispensa e Inex.'!P249)</f>
        <v/>
      </c>
      <c r="AS245" s="88" t="str">
        <f>IF('PCA Licitação, Dispensa e Inex.'!Q249="","",'PCA Licitação, Dispensa e Inex.'!Q249)</f>
        <v/>
      </c>
      <c r="AT245" s="88" t="str">
        <f>IF('PCA Licitação, Dispensa e Inex.'!R249="","",'PCA Licitação, Dispensa e Inex.'!R249)</f>
        <v/>
      </c>
      <c r="AU245" s="88" t="str">
        <f>IF('PCA Licitação, Dispensa e Inex.'!S249="","",'PCA Licitação, Dispensa e Inex.'!S249)</f>
        <v/>
      </c>
      <c r="AV245" s="88" t="str">
        <f>IFERROR(VLOOKUP(AI245,'Acompanhamento (DMP)'!$B$17:$L$400,10,FALSE),"")</f>
        <v/>
      </c>
      <c r="AW245" t="str">
        <f>IFERROR(IF(VLOOKUP(AI245,'Acompanhamento (DMP)'!$B$17:$V$400,11,FALSE)="","",VLOOKUP(AI245,'Acompanhamento (DMP)'!$B$17:$V$400,11,FALSE)),"")</f>
        <v/>
      </c>
      <c r="AX245" s="88" t="str">
        <f>IFERROR(VLOOKUP(AI245,'Acompanhamento (DMP)'!$B$17:$V$400,12,FALSE),"")</f>
        <v/>
      </c>
      <c r="AY245" s="88" t="str">
        <f>IFERROR(IF(VLOOKUP(AI245,'Acompanhamento (DMP)'!$B$17:$V$400,13,FALSE)="","",VLOOKUP(AI245,'Acompanhamento (DMP)'!$B$17:$V$400,13,FALSE)),"")</f>
        <v/>
      </c>
      <c r="AZ245" t="str">
        <f>IFERROR(IF(VLOOKUP(AI245,'Acompanhamento (DMP)'!$B$17:$V$400,14,FALSE)="","",VLOOKUP(AI245,'Acompanhamento (DMP)'!$B$17:$V$400,14,FALSE)),"")</f>
        <v/>
      </c>
      <c r="BA245" t="str">
        <f>IFERROR(IF(VLOOKUP(AI245,'Acompanhamento (DMP)'!$B$17:$V$400,15,FALSE)="","",VLOOKUP(AI245,'Acompanhamento (DMP)'!$B$17:$V$400,15,FALSE)),"")</f>
        <v/>
      </c>
      <c r="BB245" s="88" t="str">
        <f>IFERROR(IF(VLOOKUP(AI245,'Acompanhamento (DMP)'!$B$17:$V$400,16,FALSE)="","",VLOOKUP(AI245,'Acompanhamento (DMP)'!$B$17:$V$400,16,FALSE)),"")</f>
        <v/>
      </c>
      <c r="BC245" s="88" t="str">
        <f>IFERROR(IF(VLOOKUP(AI245,'Acompanhamento (DMP)'!$B$17:$V$400,17,FALSE)="","",VLOOKUP(AI245,'Acompanhamento (DMP)'!$B$17:$V$400,17,FALSE)),"")</f>
        <v/>
      </c>
      <c r="BD245" s="88" t="str">
        <f>IFERROR(IF(VLOOKUP(AI245,'Acompanhamento (DMP)'!$B$17:$V$400,18,FALSE)="","",VLOOKUP(AI245,'Acompanhamento (DMP)'!$B$17:$V$400,18,FALSE)),"")</f>
        <v/>
      </c>
      <c r="BE245" s="88" t="str">
        <f>IFERROR(IF(VLOOKUP(AI245,'Acompanhamento (DMP)'!$B$17:$V$400,19,FALSE)="","",VLOOKUP(AI245,'Acompanhamento (DMP)'!$B$17:$V$400,19,FALSE)),"")</f>
        <v/>
      </c>
      <c r="BF245" s="88" t="str">
        <f>IFERROR(IF(VLOOKUP(AI245,'Acompanhamento (DMP)'!$B$17:$V$400,20,FALSE)="","",VLOOKUP(AI245,'Acompanhamento (DMP)'!$B$17:$V$400,20,FALSE)),"")</f>
        <v/>
      </c>
      <c r="BG245" s="88" t="str">
        <f>IFERROR(IF(VLOOKUP(AI245,'Acompanhamento (DMP)'!$B$17:$V$400,21,FALSE)="","",VLOOKUP(AI245,'Acompanhamento (DMP)'!$B$17:$V$400,21,FALSE)),"")</f>
        <v/>
      </c>
      <c r="BH245" s="239" t="str">
        <f t="shared" si="3"/>
        <v/>
      </c>
    </row>
    <row r="246" spans="1:60" ht="15" customHeight="1" x14ac:dyDescent="0.2">
      <c r="A246" s="73"/>
      <c r="B246" s="73"/>
      <c r="C246" s="73"/>
      <c r="D246" s="74"/>
      <c r="E246" s="73" t="str">
        <v>Aquisição de empilhadeira elétrica para a Divisão de Arquivo</v>
      </c>
      <c r="F246" s="73"/>
      <c r="G246" s="73"/>
      <c r="H246" s="73"/>
      <c r="I246" s="73"/>
      <c r="J246" s="73"/>
      <c r="K246" s="73"/>
      <c r="L246" s="75"/>
      <c r="M246" s="75"/>
      <c r="N246" s="75"/>
      <c r="O246" s="75"/>
      <c r="P246" s="75"/>
      <c r="Q246" s="73" t="e">
        <f>IF(#REF!="","",IF(VLOOKUP(#REF!,#REF!,9,FALSE)="","",VLOOKUP(#REF!,#REF!,9,FALSE)))</f>
        <v>#REF!</v>
      </c>
      <c r="R246" s="75" t="e">
        <f>IF(#REF!="","",IF(VLOOKUP(#REF!,#REF!,10,FALSE)="","",VLOOKUP(#REF!,#REF!,10,FALSE)))</f>
        <v>#REF!</v>
      </c>
      <c r="AD246" s="252">
        <v>233</v>
      </c>
      <c r="AI246" t="str">
        <f>IF('PCA Licitação, Dispensa e Inex.'!B250="","",'PCA Licitação, Dispensa e Inex.'!B250)</f>
        <v/>
      </c>
      <c r="AJ246" t="str">
        <f>IF('PCA Licitação, Dispensa e Inex.'!C250="","",'PCA Licitação, Dispensa e Inex.'!C250)</f>
        <v/>
      </c>
      <c r="AK246" t="str">
        <f>IF('PCA Licitação, Dispensa e Inex.'!D250="","",'PCA Licitação, Dispensa e Inex.'!D250)</f>
        <v/>
      </c>
      <c r="AL246" t="str">
        <f>IF('PCA Licitação, Dispensa e Inex.'!H250="","",'PCA Licitação, Dispensa e Inex.'!H250)</f>
        <v/>
      </c>
      <c r="AM246" t="str">
        <f>IF('PCA Licitação, Dispensa e Inex.'!K250="","",'PCA Licitação, Dispensa e Inex.'!K250)</f>
        <v/>
      </c>
      <c r="AN246" t="str">
        <f>IF('PCA Licitação, Dispensa e Inex.'!L250="","",'PCA Licitação, Dispensa e Inex.'!L250)</f>
        <v/>
      </c>
      <c r="AO246" t="str">
        <f>IF('PCA Licitação, Dispensa e Inex.'!M250="","",'PCA Licitação, Dispensa e Inex.'!M250)</f>
        <v/>
      </c>
      <c r="AP246" t="str">
        <f>IF('PCA Licitação, Dispensa e Inex.'!N250="","",'PCA Licitação, Dispensa e Inex.'!N250)</f>
        <v/>
      </c>
      <c r="AQ246" s="88" t="str">
        <f>IF('PCA Licitação, Dispensa e Inex.'!O250="","",'PCA Licitação, Dispensa e Inex.'!O250)</f>
        <v/>
      </c>
      <c r="AR246" s="88" t="str">
        <f>IF('PCA Licitação, Dispensa e Inex.'!P250="","",'PCA Licitação, Dispensa e Inex.'!P250)</f>
        <v/>
      </c>
      <c r="AS246" s="88" t="str">
        <f>IF('PCA Licitação, Dispensa e Inex.'!Q250="","",'PCA Licitação, Dispensa e Inex.'!Q250)</f>
        <v/>
      </c>
      <c r="AT246" s="88" t="str">
        <f>IF('PCA Licitação, Dispensa e Inex.'!R250="","",'PCA Licitação, Dispensa e Inex.'!R250)</f>
        <v/>
      </c>
      <c r="AU246" s="88" t="str">
        <f>IF('PCA Licitação, Dispensa e Inex.'!S250="","",'PCA Licitação, Dispensa e Inex.'!S250)</f>
        <v/>
      </c>
      <c r="AV246" s="88" t="str">
        <f>IFERROR(VLOOKUP(AI246,'Acompanhamento (DMP)'!$B$17:$L$400,10,FALSE),"")</f>
        <v/>
      </c>
      <c r="AW246" t="str">
        <f>IFERROR(IF(VLOOKUP(AI246,'Acompanhamento (DMP)'!$B$17:$V$400,11,FALSE)="","",VLOOKUP(AI246,'Acompanhamento (DMP)'!$B$17:$V$400,11,FALSE)),"")</f>
        <v/>
      </c>
      <c r="AX246" s="88" t="str">
        <f>IFERROR(VLOOKUP(AI246,'Acompanhamento (DMP)'!$B$17:$V$400,12,FALSE),"")</f>
        <v/>
      </c>
      <c r="AY246" s="88" t="str">
        <f>IFERROR(IF(VLOOKUP(AI246,'Acompanhamento (DMP)'!$B$17:$V$400,13,FALSE)="","",VLOOKUP(AI246,'Acompanhamento (DMP)'!$B$17:$V$400,13,FALSE)),"")</f>
        <v/>
      </c>
      <c r="AZ246" t="str">
        <f>IFERROR(IF(VLOOKUP(AI246,'Acompanhamento (DMP)'!$B$17:$V$400,14,FALSE)="","",VLOOKUP(AI246,'Acompanhamento (DMP)'!$B$17:$V$400,14,FALSE)),"")</f>
        <v/>
      </c>
      <c r="BA246" t="str">
        <f>IFERROR(IF(VLOOKUP(AI246,'Acompanhamento (DMP)'!$B$17:$V$400,15,FALSE)="","",VLOOKUP(AI246,'Acompanhamento (DMP)'!$B$17:$V$400,15,FALSE)),"")</f>
        <v/>
      </c>
      <c r="BB246" s="88" t="str">
        <f>IFERROR(IF(VLOOKUP(AI246,'Acompanhamento (DMP)'!$B$17:$V$400,16,FALSE)="","",VLOOKUP(AI246,'Acompanhamento (DMP)'!$B$17:$V$400,16,FALSE)),"")</f>
        <v/>
      </c>
      <c r="BC246" s="88" t="str">
        <f>IFERROR(IF(VLOOKUP(AI246,'Acompanhamento (DMP)'!$B$17:$V$400,17,FALSE)="","",VLOOKUP(AI246,'Acompanhamento (DMP)'!$B$17:$V$400,17,FALSE)),"")</f>
        <v/>
      </c>
      <c r="BD246" s="88" t="str">
        <f>IFERROR(IF(VLOOKUP(AI246,'Acompanhamento (DMP)'!$B$17:$V$400,18,FALSE)="","",VLOOKUP(AI246,'Acompanhamento (DMP)'!$B$17:$V$400,18,FALSE)),"")</f>
        <v/>
      </c>
      <c r="BE246" s="88" t="str">
        <f>IFERROR(IF(VLOOKUP(AI246,'Acompanhamento (DMP)'!$B$17:$V$400,19,FALSE)="","",VLOOKUP(AI246,'Acompanhamento (DMP)'!$B$17:$V$400,19,FALSE)),"")</f>
        <v/>
      </c>
      <c r="BF246" s="88" t="str">
        <f>IFERROR(IF(VLOOKUP(AI246,'Acompanhamento (DMP)'!$B$17:$V$400,20,FALSE)="","",VLOOKUP(AI246,'Acompanhamento (DMP)'!$B$17:$V$400,20,FALSE)),"")</f>
        <v/>
      </c>
      <c r="BG246" s="88" t="str">
        <f>IFERROR(IF(VLOOKUP(AI246,'Acompanhamento (DMP)'!$B$17:$V$400,21,FALSE)="","",VLOOKUP(AI246,'Acompanhamento (DMP)'!$B$17:$V$400,21,FALSE)),"")</f>
        <v/>
      </c>
      <c r="BH246" s="239" t="str">
        <f t="shared" si="3"/>
        <v/>
      </c>
    </row>
    <row r="247" spans="1:60" ht="15" customHeight="1" x14ac:dyDescent="0.2">
      <c r="A247" s="73"/>
      <c r="B247" s="73"/>
      <c r="C247" s="73"/>
      <c r="D247" s="74"/>
      <c r="E247" s="73" t="str">
        <v>Aquisição de caixa de arquivo em papelão</v>
      </c>
      <c r="F247" s="73"/>
      <c r="G247" s="73"/>
      <c r="H247" s="73"/>
      <c r="I247" s="73"/>
      <c r="J247" s="73"/>
      <c r="K247" s="73"/>
      <c r="L247" s="75"/>
      <c r="M247" s="75"/>
      <c r="N247" s="75"/>
      <c r="O247" s="75"/>
      <c r="P247" s="75"/>
      <c r="Q247" s="73" t="e">
        <f>IF(#REF!="","",IF(VLOOKUP(#REF!,#REF!,9,FALSE)="","",VLOOKUP(#REF!,#REF!,9,FALSE)))</f>
        <v>#REF!</v>
      </c>
      <c r="R247" s="75" t="e">
        <f>IF(#REF!="","",IF(VLOOKUP(#REF!,#REF!,10,FALSE)="","",VLOOKUP(#REF!,#REF!,10,FALSE)))</f>
        <v>#REF!</v>
      </c>
      <c r="AD247" s="250">
        <v>234</v>
      </c>
      <c r="AI247" t="str">
        <f>IF('PCA Licitação, Dispensa e Inex.'!B251="","",'PCA Licitação, Dispensa e Inex.'!B251)</f>
        <v/>
      </c>
      <c r="AJ247" t="str">
        <f>IF('PCA Licitação, Dispensa e Inex.'!C251="","",'PCA Licitação, Dispensa e Inex.'!C251)</f>
        <v/>
      </c>
      <c r="AK247" t="str">
        <f>IF('PCA Licitação, Dispensa e Inex.'!D251="","",'PCA Licitação, Dispensa e Inex.'!D251)</f>
        <v/>
      </c>
      <c r="AL247" t="str">
        <f>IF('PCA Licitação, Dispensa e Inex.'!H251="","",'PCA Licitação, Dispensa e Inex.'!H251)</f>
        <v/>
      </c>
      <c r="AM247" t="str">
        <f>IF('PCA Licitação, Dispensa e Inex.'!K251="","",'PCA Licitação, Dispensa e Inex.'!K251)</f>
        <v/>
      </c>
      <c r="AN247" t="str">
        <f>IF('PCA Licitação, Dispensa e Inex.'!L251="","",'PCA Licitação, Dispensa e Inex.'!L251)</f>
        <v/>
      </c>
      <c r="AO247" t="str">
        <f>IF('PCA Licitação, Dispensa e Inex.'!M251="","",'PCA Licitação, Dispensa e Inex.'!M251)</f>
        <v/>
      </c>
      <c r="AP247" t="str">
        <f>IF('PCA Licitação, Dispensa e Inex.'!N251="","",'PCA Licitação, Dispensa e Inex.'!N251)</f>
        <v/>
      </c>
      <c r="AQ247" s="88" t="str">
        <f>IF('PCA Licitação, Dispensa e Inex.'!O251="","",'PCA Licitação, Dispensa e Inex.'!O251)</f>
        <v/>
      </c>
      <c r="AR247" s="88" t="str">
        <f>IF('PCA Licitação, Dispensa e Inex.'!P251="","",'PCA Licitação, Dispensa e Inex.'!P251)</f>
        <v/>
      </c>
      <c r="AS247" s="88" t="str">
        <f>IF('PCA Licitação, Dispensa e Inex.'!Q251="","",'PCA Licitação, Dispensa e Inex.'!Q251)</f>
        <v/>
      </c>
      <c r="AT247" s="88" t="str">
        <f>IF('PCA Licitação, Dispensa e Inex.'!R251="","",'PCA Licitação, Dispensa e Inex.'!R251)</f>
        <v/>
      </c>
      <c r="AU247" s="88" t="str">
        <f>IF('PCA Licitação, Dispensa e Inex.'!S251="","",'PCA Licitação, Dispensa e Inex.'!S251)</f>
        <v/>
      </c>
      <c r="AV247" s="88" t="str">
        <f>IFERROR(VLOOKUP(AI247,'Acompanhamento (DMP)'!$B$17:$L$400,10,FALSE),"")</f>
        <v/>
      </c>
      <c r="AW247" t="str">
        <f>IFERROR(IF(VLOOKUP(AI247,'Acompanhamento (DMP)'!$B$17:$V$400,11,FALSE)="","",VLOOKUP(AI247,'Acompanhamento (DMP)'!$B$17:$V$400,11,FALSE)),"")</f>
        <v/>
      </c>
      <c r="AX247" s="88" t="str">
        <f>IFERROR(VLOOKUP(AI247,'Acompanhamento (DMP)'!$B$17:$V$400,12,FALSE),"")</f>
        <v/>
      </c>
      <c r="AY247" s="88" t="str">
        <f>IFERROR(IF(VLOOKUP(AI247,'Acompanhamento (DMP)'!$B$17:$V$400,13,FALSE)="","",VLOOKUP(AI247,'Acompanhamento (DMP)'!$B$17:$V$400,13,FALSE)),"")</f>
        <v/>
      </c>
      <c r="AZ247" t="str">
        <f>IFERROR(IF(VLOOKUP(AI247,'Acompanhamento (DMP)'!$B$17:$V$400,14,FALSE)="","",VLOOKUP(AI247,'Acompanhamento (DMP)'!$B$17:$V$400,14,FALSE)),"")</f>
        <v/>
      </c>
      <c r="BA247" t="str">
        <f>IFERROR(IF(VLOOKUP(AI247,'Acompanhamento (DMP)'!$B$17:$V$400,15,FALSE)="","",VLOOKUP(AI247,'Acompanhamento (DMP)'!$B$17:$V$400,15,FALSE)),"")</f>
        <v/>
      </c>
      <c r="BB247" s="88" t="str">
        <f>IFERROR(IF(VLOOKUP(AI247,'Acompanhamento (DMP)'!$B$17:$V$400,16,FALSE)="","",VLOOKUP(AI247,'Acompanhamento (DMP)'!$B$17:$V$400,16,FALSE)),"")</f>
        <v/>
      </c>
      <c r="BC247" s="88" t="str">
        <f>IFERROR(IF(VLOOKUP(AI247,'Acompanhamento (DMP)'!$B$17:$V$400,17,FALSE)="","",VLOOKUP(AI247,'Acompanhamento (DMP)'!$B$17:$V$400,17,FALSE)),"")</f>
        <v/>
      </c>
      <c r="BD247" s="88" t="str">
        <f>IFERROR(IF(VLOOKUP(AI247,'Acompanhamento (DMP)'!$B$17:$V$400,18,FALSE)="","",VLOOKUP(AI247,'Acompanhamento (DMP)'!$B$17:$V$400,18,FALSE)),"")</f>
        <v/>
      </c>
      <c r="BE247" s="88" t="str">
        <f>IFERROR(IF(VLOOKUP(AI247,'Acompanhamento (DMP)'!$B$17:$V$400,19,FALSE)="","",VLOOKUP(AI247,'Acompanhamento (DMP)'!$B$17:$V$400,19,FALSE)),"")</f>
        <v/>
      </c>
      <c r="BF247" s="88" t="str">
        <f>IFERROR(IF(VLOOKUP(AI247,'Acompanhamento (DMP)'!$B$17:$V$400,20,FALSE)="","",VLOOKUP(AI247,'Acompanhamento (DMP)'!$B$17:$V$400,20,FALSE)),"")</f>
        <v/>
      </c>
      <c r="BG247" s="88" t="str">
        <f>IFERROR(IF(VLOOKUP(AI247,'Acompanhamento (DMP)'!$B$17:$V$400,21,FALSE)="","",VLOOKUP(AI247,'Acompanhamento (DMP)'!$B$17:$V$400,21,FALSE)),"")</f>
        <v/>
      </c>
      <c r="BH247" s="239" t="str">
        <f t="shared" si="3"/>
        <v/>
      </c>
    </row>
    <row r="248" spans="1:60" ht="15" customHeight="1" x14ac:dyDescent="0.2">
      <c r="A248" s="73"/>
      <c r="B248" s="73"/>
      <c r="C248" s="73"/>
      <c r="D248" s="74"/>
      <c r="E248" s="73" t="str">
        <v>Celebração de convênio com o Instituto Brasileiro de Informação em Ciência e Tecnologia (IBICT) para pesquisa aplicada para a implantação do Modelo Hipátia de preservação digital no âmbito do Poder Judiciário de Santa Catarina, utilizando as soluções tecnológicas BarraPres, Archivematica e AtoM.</v>
      </c>
      <c r="F248" s="73"/>
      <c r="G248" s="73"/>
      <c r="H248" s="73"/>
      <c r="I248" s="73"/>
      <c r="J248" s="73"/>
      <c r="K248" s="73"/>
      <c r="L248" s="75"/>
      <c r="M248" s="75"/>
      <c r="N248" s="75"/>
      <c r="O248" s="75"/>
      <c r="P248" s="75"/>
      <c r="Q248" s="73" t="e">
        <f>IF(#REF!="","",IF(VLOOKUP(#REF!,#REF!,9,FALSE)="","",VLOOKUP(#REF!,#REF!,9,FALSE)))</f>
        <v>#REF!</v>
      </c>
      <c r="R248" s="75" t="e">
        <f>IF(#REF!="","",IF(VLOOKUP(#REF!,#REF!,10,FALSE)="","",VLOOKUP(#REF!,#REF!,10,FALSE)))</f>
        <v>#REF!</v>
      </c>
      <c r="AD248" s="249">
        <v>235</v>
      </c>
      <c r="AI248" t="str">
        <f>IF('PCA Licitação, Dispensa e Inex.'!B252="","",'PCA Licitação, Dispensa e Inex.'!B252)</f>
        <v/>
      </c>
      <c r="AJ248" t="str">
        <f>IF('PCA Licitação, Dispensa e Inex.'!C252="","",'PCA Licitação, Dispensa e Inex.'!C252)</f>
        <v/>
      </c>
      <c r="AK248" t="str">
        <f>IF('PCA Licitação, Dispensa e Inex.'!D252="","",'PCA Licitação, Dispensa e Inex.'!D252)</f>
        <v/>
      </c>
      <c r="AL248" t="str">
        <f>IF('PCA Licitação, Dispensa e Inex.'!H252="","",'PCA Licitação, Dispensa e Inex.'!H252)</f>
        <v/>
      </c>
      <c r="AM248" t="str">
        <f>IF('PCA Licitação, Dispensa e Inex.'!K252="","",'PCA Licitação, Dispensa e Inex.'!K252)</f>
        <v/>
      </c>
      <c r="AN248" t="str">
        <f>IF('PCA Licitação, Dispensa e Inex.'!L252="","",'PCA Licitação, Dispensa e Inex.'!L252)</f>
        <v/>
      </c>
      <c r="AO248" t="str">
        <f>IF('PCA Licitação, Dispensa e Inex.'!M252="","",'PCA Licitação, Dispensa e Inex.'!M252)</f>
        <v/>
      </c>
      <c r="AP248" t="str">
        <f>IF('PCA Licitação, Dispensa e Inex.'!N252="","",'PCA Licitação, Dispensa e Inex.'!N252)</f>
        <v/>
      </c>
      <c r="AQ248" s="88" t="str">
        <f>IF('PCA Licitação, Dispensa e Inex.'!O252="","",'PCA Licitação, Dispensa e Inex.'!O252)</f>
        <v/>
      </c>
      <c r="AR248" s="88" t="str">
        <f>IF('PCA Licitação, Dispensa e Inex.'!P252="","",'PCA Licitação, Dispensa e Inex.'!P252)</f>
        <v/>
      </c>
      <c r="AS248" s="88" t="str">
        <f>IF('PCA Licitação, Dispensa e Inex.'!Q252="","",'PCA Licitação, Dispensa e Inex.'!Q252)</f>
        <v/>
      </c>
      <c r="AT248" s="88" t="str">
        <f>IF('PCA Licitação, Dispensa e Inex.'!R252="","",'PCA Licitação, Dispensa e Inex.'!R252)</f>
        <v/>
      </c>
      <c r="AU248" s="88" t="str">
        <f>IF('PCA Licitação, Dispensa e Inex.'!S252="","",'PCA Licitação, Dispensa e Inex.'!S252)</f>
        <v/>
      </c>
      <c r="AV248" s="88" t="str">
        <f>IFERROR(VLOOKUP(AI248,'Acompanhamento (DMP)'!$B$17:$L$400,10,FALSE),"")</f>
        <v/>
      </c>
      <c r="AW248" t="str">
        <f>IFERROR(IF(VLOOKUP(AI248,'Acompanhamento (DMP)'!$B$17:$V$400,11,FALSE)="","",VLOOKUP(AI248,'Acompanhamento (DMP)'!$B$17:$V$400,11,FALSE)),"")</f>
        <v/>
      </c>
      <c r="AX248" s="88" t="str">
        <f>IFERROR(VLOOKUP(AI248,'Acompanhamento (DMP)'!$B$17:$V$400,12,FALSE),"")</f>
        <v/>
      </c>
      <c r="AY248" s="88" t="str">
        <f>IFERROR(IF(VLOOKUP(AI248,'Acompanhamento (DMP)'!$B$17:$V$400,13,FALSE)="","",VLOOKUP(AI248,'Acompanhamento (DMP)'!$B$17:$V$400,13,FALSE)),"")</f>
        <v/>
      </c>
      <c r="AZ248" t="str">
        <f>IFERROR(IF(VLOOKUP(AI248,'Acompanhamento (DMP)'!$B$17:$V$400,14,FALSE)="","",VLOOKUP(AI248,'Acompanhamento (DMP)'!$B$17:$V$400,14,FALSE)),"")</f>
        <v/>
      </c>
      <c r="BA248" t="str">
        <f>IFERROR(IF(VLOOKUP(AI248,'Acompanhamento (DMP)'!$B$17:$V$400,15,FALSE)="","",VLOOKUP(AI248,'Acompanhamento (DMP)'!$B$17:$V$400,15,FALSE)),"")</f>
        <v/>
      </c>
      <c r="BB248" s="88" t="str">
        <f>IFERROR(IF(VLOOKUP(AI248,'Acompanhamento (DMP)'!$B$17:$V$400,16,FALSE)="","",VLOOKUP(AI248,'Acompanhamento (DMP)'!$B$17:$V$400,16,FALSE)),"")</f>
        <v/>
      </c>
      <c r="BC248" s="88" t="str">
        <f>IFERROR(IF(VLOOKUP(AI248,'Acompanhamento (DMP)'!$B$17:$V$400,17,FALSE)="","",VLOOKUP(AI248,'Acompanhamento (DMP)'!$B$17:$V$400,17,FALSE)),"")</f>
        <v/>
      </c>
      <c r="BD248" s="88" t="str">
        <f>IFERROR(IF(VLOOKUP(AI248,'Acompanhamento (DMP)'!$B$17:$V$400,18,FALSE)="","",VLOOKUP(AI248,'Acompanhamento (DMP)'!$B$17:$V$400,18,FALSE)),"")</f>
        <v/>
      </c>
      <c r="BE248" s="88" t="str">
        <f>IFERROR(IF(VLOOKUP(AI248,'Acompanhamento (DMP)'!$B$17:$V$400,19,FALSE)="","",VLOOKUP(AI248,'Acompanhamento (DMP)'!$B$17:$V$400,19,FALSE)),"")</f>
        <v/>
      </c>
      <c r="BF248" s="88" t="str">
        <f>IFERROR(IF(VLOOKUP(AI248,'Acompanhamento (DMP)'!$B$17:$V$400,20,FALSE)="","",VLOOKUP(AI248,'Acompanhamento (DMP)'!$B$17:$V$400,20,FALSE)),"")</f>
        <v/>
      </c>
      <c r="BG248" s="88" t="str">
        <f>IFERROR(IF(VLOOKUP(AI248,'Acompanhamento (DMP)'!$B$17:$V$400,21,FALSE)="","",VLOOKUP(AI248,'Acompanhamento (DMP)'!$B$17:$V$400,21,FALSE)),"")</f>
        <v/>
      </c>
      <c r="BH248" s="239" t="str">
        <f t="shared" si="3"/>
        <v/>
      </c>
    </row>
    <row r="249" spans="1:60" ht="15" customHeight="1" x14ac:dyDescent="0.2">
      <c r="A249" s="73"/>
      <c r="B249" s="73"/>
      <c r="C249" s="73"/>
      <c r="D249" s="74"/>
      <c r="E249" s="73" t="str">
        <v>Aquisição e instalação de catracas, controladores biométrico facial e licenças de software de controle de acesso</v>
      </c>
      <c r="F249" s="73"/>
      <c r="G249" s="73"/>
      <c r="H249" s="73"/>
      <c r="I249" s="73"/>
      <c r="J249" s="73"/>
      <c r="K249" s="73"/>
      <c r="L249" s="75"/>
      <c r="M249" s="75"/>
      <c r="N249" s="75"/>
      <c r="O249" s="75"/>
      <c r="P249" s="75"/>
      <c r="Q249" s="73" t="e">
        <f>IF(#REF!="","",IF(VLOOKUP(#REF!,#REF!,9,FALSE)="","",VLOOKUP(#REF!,#REF!,9,FALSE)))</f>
        <v>#REF!</v>
      </c>
      <c r="R249" s="75" t="e">
        <f>IF(#REF!="","",IF(VLOOKUP(#REF!,#REF!,10,FALSE)="","",VLOOKUP(#REF!,#REF!,10,FALSE)))</f>
        <v>#REF!</v>
      </c>
      <c r="AD249" s="250">
        <v>236</v>
      </c>
      <c r="AI249" t="str">
        <f>IF('PCA Licitação, Dispensa e Inex.'!B253="","",'PCA Licitação, Dispensa e Inex.'!B253)</f>
        <v/>
      </c>
      <c r="AJ249" t="str">
        <f>IF('PCA Licitação, Dispensa e Inex.'!C253="","",'PCA Licitação, Dispensa e Inex.'!C253)</f>
        <v/>
      </c>
      <c r="AK249" t="str">
        <f>IF('PCA Licitação, Dispensa e Inex.'!D253="","",'PCA Licitação, Dispensa e Inex.'!D253)</f>
        <v/>
      </c>
      <c r="AL249" t="str">
        <f>IF('PCA Licitação, Dispensa e Inex.'!H253="","",'PCA Licitação, Dispensa e Inex.'!H253)</f>
        <v/>
      </c>
      <c r="AM249" t="str">
        <f>IF('PCA Licitação, Dispensa e Inex.'!K253="","",'PCA Licitação, Dispensa e Inex.'!K253)</f>
        <v/>
      </c>
      <c r="AN249" t="str">
        <f>IF('PCA Licitação, Dispensa e Inex.'!L253="","",'PCA Licitação, Dispensa e Inex.'!L253)</f>
        <v/>
      </c>
      <c r="AO249" t="str">
        <f>IF('PCA Licitação, Dispensa e Inex.'!M253="","",'PCA Licitação, Dispensa e Inex.'!M253)</f>
        <v/>
      </c>
      <c r="AP249" t="str">
        <f>IF('PCA Licitação, Dispensa e Inex.'!N253="","",'PCA Licitação, Dispensa e Inex.'!N253)</f>
        <v/>
      </c>
      <c r="AQ249" s="88" t="str">
        <f>IF('PCA Licitação, Dispensa e Inex.'!O253="","",'PCA Licitação, Dispensa e Inex.'!O253)</f>
        <v/>
      </c>
      <c r="AR249" s="88" t="str">
        <f>IF('PCA Licitação, Dispensa e Inex.'!P253="","",'PCA Licitação, Dispensa e Inex.'!P253)</f>
        <v/>
      </c>
      <c r="AS249" s="88" t="str">
        <f>IF('PCA Licitação, Dispensa e Inex.'!Q253="","",'PCA Licitação, Dispensa e Inex.'!Q253)</f>
        <v/>
      </c>
      <c r="AT249" s="88" t="str">
        <f>IF('PCA Licitação, Dispensa e Inex.'!R253="","",'PCA Licitação, Dispensa e Inex.'!R253)</f>
        <v/>
      </c>
      <c r="AU249" s="88" t="str">
        <f>IF('PCA Licitação, Dispensa e Inex.'!S253="","",'PCA Licitação, Dispensa e Inex.'!S253)</f>
        <v/>
      </c>
      <c r="AV249" s="88" t="str">
        <f>IFERROR(VLOOKUP(AI249,'Acompanhamento (DMP)'!$B$17:$L$400,10,FALSE),"")</f>
        <v/>
      </c>
      <c r="AW249" t="str">
        <f>IFERROR(IF(VLOOKUP(AI249,'Acompanhamento (DMP)'!$B$17:$V$400,11,FALSE)="","",VLOOKUP(AI249,'Acompanhamento (DMP)'!$B$17:$V$400,11,FALSE)),"")</f>
        <v/>
      </c>
      <c r="AX249" s="88" t="str">
        <f>IFERROR(VLOOKUP(AI249,'Acompanhamento (DMP)'!$B$17:$V$400,12,FALSE),"")</f>
        <v/>
      </c>
      <c r="AY249" s="88" t="str">
        <f>IFERROR(IF(VLOOKUP(AI249,'Acompanhamento (DMP)'!$B$17:$V$400,13,FALSE)="","",VLOOKUP(AI249,'Acompanhamento (DMP)'!$B$17:$V$400,13,FALSE)),"")</f>
        <v/>
      </c>
      <c r="AZ249" t="str">
        <f>IFERROR(IF(VLOOKUP(AI249,'Acompanhamento (DMP)'!$B$17:$V$400,14,FALSE)="","",VLOOKUP(AI249,'Acompanhamento (DMP)'!$B$17:$V$400,14,FALSE)),"")</f>
        <v/>
      </c>
      <c r="BA249" t="str">
        <f>IFERROR(IF(VLOOKUP(AI249,'Acompanhamento (DMP)'!$B$17:$V$400,15,FALSE)="","",VLOOKUP(AI249,'Acompanhamento (DMP)'!$B$17:$V$400,15,FALSE)),"")</f>
        <v/>
      </c>
      <c r="BB249" s="88" t="str">
        <f>IFERROR(IF(VLOOKUP(AI249,'Acompanhamento (DMP)'!$B$17:$V$400,16,FALSE)="","",VLOOKUP(AI249,'Acompanhamento (DMP)'!$B$17:$V$400,16,FALSE)),"")</f>
        <v/>
      </c>
      <c r="BC249" s="88" t="str">
        <f>IFERROR(IF(VLOOKUP(AI249,'Acompanhamento (DMP)'!$B$17:$V$400,17,FALSE)="","",VLOOKUP(AI249,'Acompanhamento (DMP)'!$B$17:$V$400,17,FALSE)),"")</f>
        <v/>
      </c>
      <c r="BD249" s="88" t="str">
        <f>IFERROR(IF(VLOOKUP(AI249,'Acompanhamento (DMP)'!$B$17:$V$400,18,FALSE)="","",VLOOKUP(AI249,'Acompanhamento (DMP)'!$B$17:$V$400,18,FALSE)),"")</f>
        <v/>
      </c>
      <c r="BE249" s="88" t="str">
        <f>IFERROR(IF(VLOOKUP(AI249,'Acompanhamento (DMP)'!$B$17:$V$400,19,FALSE)="","",VLOOKUP(AI249,'Acompanhamento (DMP)'!$B$17:$V$400,19,FALSE)),"")</f>
        <v/>
      </c>
      <c r="BF249" s="88" t="str">
        <f>IFERROR(IF(VLOOKUP(AI249,'Acompanhamento (DMP)'!$B$17:$V$400,20,FALSE)="","",VLOOKUP(AI249,'Acompanhamento (DMP)'!$B$17:$V$400,20,FALSE)),"")</f>
        <v/>
      </c>
      <c r="BG249" s="88" t="str">
        <f>IFERROR(IF(VLOOKUP(AI249,'Acompanhamento (DMP)'!$B$17:$V$400,21,FALSE)="","",VLOOKUP(AI249,'Acompanhamento (DMP)'!$B$17:$V$400,21,FALSE)),"")</f>
        <v/>
      </c>
      <c r="BH249" s="239" t="str">
        <f t="shared" si="3"/>
        <v/>
      </c>
    </row>
    <row r="250" spans="1:60" ht="15" customHeight="1" x14ac:dyDescent="0.2">
      <c r="A250" s="73"/>
      <c r="B250" s="73"/>
      <c r="C250" s="73"/>
      <c r="D250" s="74"/>
      <c r="E250" s="73" t="str">
        <v>Contratação de fornecimento contínuo de equipamentos e insumos de copa e limpeza</v>
      </c>
      <c r="F250" s="73"/>
      <c r="G250" s="73"/>
      <c r="H250" s="73"/>
      <c r="I250" s="73"/>
      <c r="J250" s="73"/>
      <c r="K250" s="73"/>
      <c r="L250" s="75"/>
      <c r="M250" s="75"/>
      <c r="N250" s="75"/>
      <c r="O250" s="75"/>
      <c r="P250" s="75"/>
      <c r="Q250" s="73" t="e">
        <f>IF(#REF!="","",IF(VLOOKUP(#REF!,#REF!,9,FALSE)="","",VLOOKUP(#REF!,#REF!,9,FALSE)))</f>
        <v>#REF!</v>
      </c>
      <c r="R250" s="75" t="e">
        <f>IF(#REF!="","",IF(VLOOKUP(#REF!,#REF!,10,FALSE)="","",VLOOKUP(#REF!,#REF!,10,FALSE)))</f>
        <v>#REF!</v>
      </c>
      <c r="AD250" s="252">
        <v>237</v>
      </c>
      <c r="AI250" t="str">
        <f>IF('PCA Licitação, Dispensa e Inex.'!B254="","",'PCA Licitação, Dispensa e Inex.'!B254)</f>
        <v/>
      </c>
      <c r="AJ250" t="str">
        <f>IF('PCA Licitação, Dispensa e Inex.'!C254="","",'PCA Licitação, Dispensa e Inex.'!C254)</f>
        <v/>
      </c>
      <c r="AK250" t="str">
        <f>IF('PCA Licitação, Dispensa e Inex.'!D254="","",'PCA Licitação, Dispensa e Inex.'!D254)</f>
        <v/>
      </c>
      <c r="AL250" t="str">
        <f>IF('PCA Licitação, Dispensa e Inex.'!H254="","",'PCA Licitação, Dispensa e Inex.'!H254)</f>
        <v/>
      </c>
      <c r="AM250" t="str">
        <f>IF('PCA Licitação, Dispensa e Inex.'!K254="","",'PCA Licitação, Dispensa e Inex.'!K254)</f>
        <v/>
      </c>
      <c r="AN250" t="str">
        <f>IF('PCA Licitação, Dispensa e Inex.'!L254="","",'PCA Licitação, Dispensa e Inex.'!L254)</f>
        <v/>
      </c>
      <c r="AO250" t="str">
        <f>IF('PCA Licitação, Dispensa e Inex.'!M254="","",'PCA Licitação, Dispensa e Inex.'!M254)</f>
        <v/>
      </c>
      <c r="AP250" t="str">
        <f>IF('PCA Licitação, Dispensa e Inex.'!N254="","",'PCA Licitação, Dispensa e Inex.'!N254)</f>
        <v/>
      </c>
      <c r="AQ250" s="88" t="str">
        <f>IF('PCA Licitação, Dispensa e Inex.'!O254="","",'PCA Licitação, Dispensa e Inex.'!O254)</f>
        <v/>
      </c>
      <c r="AR250" s="88" t="str">
        <f>IF('PCA Licitação, Dispensa e Inex.'!P254="","",'PCA Licitação, Dispensa e Inex.'!P254)</f>
        <v/>
      </c>
      <c r="AS250" s="88" t="str">
        <f>IF('PCA Licitação, Dispensa e Inex.'!Q254="","",'PCA Licitação, Dispensa e Inex.'!Q254)</f>
        <v/>
      </c>
      <c r="AT250" s="88" t="str">
        <f>IF('PCA Licitação, Dispensa e Inex.'!R254="","",'PCA Licitação, Dispensa e Inex.'!R254)</f>
        <v/>
      </c>
      <c r="AU250" s="88" t="str">
        <f>IF('PCA Licitação, Dispensa e Inex.'!S254="","",'PCA Licitação, Dispensa e Inex.'!S254)</f>
        <v/>
      </c>
      <c r="AV250" s="88" t="str">
        <f>IFERROR(VLOOKUP(AI250,'Acompanhamento (DMP)'!$B$17:$L$400,10,FALSE),"")</f>
        <v/>
      </c>
      <c r="AW250" t="str">
        <f>IFERROR(IF(VLOOKUP(AI250,'Acompanhamento (DMP)'!$B$17:$V$400,11,FALSE)="","",VLOOKUP(AI250,'Acompanhamento (DMP)'!$B$17:$V$400,11,FALSE)),"")</f>
        <v/>
      </c>
      <c r="AX250" s="88" t="str">
        <f>IFERROR(VLOOKUP(AI250,'Acompanhamento (DMP)'!$B$17:$V$400,12,FALSE),"")</f>
        <v/>
      </c>
      <c r="AY250" s="88" t="str">
        <f>IFERROR(IF(VLOOKUP(AI250,'Acompanhamento (DMP)'!$B$17:$V$400,13,FALSE)="","",VLOOKUP(AI250,'Acompanhamento (DMP)'!$B$17:$V$400,13,FALSE)),"")</f>
        <v/>
      </c>
      <c r="AZ250" t="str">
        <f>IFERROR(IF(VLOOKUP(AI250,'Acompanhamento (DMP)'!$B$17:$V$400,14,FALSE)="","",VLOOKUP(AI250,'Acompanhamento (DMP)'!$B$17:$V$400,14,FALSE)),"")</f>
        <v/>
      </c>
      <c r="BA250" t="str">
        <f>IFERROR(IF(VLOOKUP(AI250,'Acompanhamento (DMP)'!$B$17:$V$400,15,FALSE)="","",VLOOKUP(AI250,'Acompanhamento (DMP)'!$B$17:$V$400,15,FALSE)),"")</f>
        <v/>
      </c>
      <c r="BB250" s="88" t="str">
        <f>IFERROR(IF(VLOOKUP(AI250,'Acompanhamento (DMP)'!$B$17:$V$400,16,FALSE)="","",VLOOKUP(AI250,'Acompanhamento (DMP)'!$B$17:$V$400,16,FALSE)),"")</f>
        <v/>
      </c>
      <c r="BC250" s="88" t="str">
        <f>IFERROR(IF(VLOOKUP(AI250,'Acompanhamento (DMP)'!$B$17:$V$400,17,FALSE)="","",VLOOKUP(AI250,'Acompanhamento (DMP)'!$B$17:$V$400,17,FALSE)),"")</f>
        <v/>
      </c>
      <c r="BD250" s="88" t="str">
        <f>IFERROR(IF(VLOOKUP(AI250,'Acompanhamento (DMP)'!$B$17:$V$400,18,FALSE)="","",VLOOKUP(AI250,'Acompanhamento (DMP)'!$B$17:$V$400,18,FALSE)),"")</f>
        <v/>
      </c>
      <c r="BE250" s="88" t="str">
        <f>IFERROR(IF(VLOOKUP(AI250,'Acompanhamento (DMP)'!$B$17:$V$400,19,FALSE)="","",VLOOKUP(AI250,'Acompanhamento (DMP)'!$B$17:$V$400,19,FALSE)),"")</f>
        <v/>
      </c>
      <c r="BF250" s="88" t="str">
        <f>IFERROR(IF(VLOOKUP(AI250,'Acompanhamento (DMP)'!$B$17:$V$400,20,FALSE)="","",VLOOKUP(AI250,'Acompanhamento (DMP)'!$B$17:$V$400,20,FALSE)),"")</f>
        <v/>
      </c>
      <c r="BG250" s="88" t="str">
        <f>IFERROR(IF(VLOOKUP(AI250,'Acompanhamento (DMP)'!$B$17:$V$400,21,FALSE)="","",VLOOKUP(AI250,'Acompanhamento (DMP)'!$B$17:$V$400,21,FALSE)),"")</f>
        <v/>
      </c>
      <c r="BH250" s="239" t="str">
        <f t="shared" si="3"/>
        <v/>
      </c>
    </row>
    <row r="251" spans="1:60" ht="15" customHeight="1" x14ac:dyDescent="0.2">
      <c r="A251" s="73"/>
      <c r="B251" s="73"/>
      <c r="C251" s="73"/>
      <c r="D251" s="74"/>
      <c r="E251" s="73" t="str">
        <v>Contratação de fornecimento contínuo de leite UHT</v>
      </c>
      <c r="F251" s="73"/>
      <c r="G251" s="73"/>
      <c r="H251" s="73"/>
      <c r="I251" s="73"/>
      <c r="J251" s="73"/>
      <c r="K251" s="73"/>
      <c r="L251" s="75"/>
      <c r="M251" s="75"/>
      <c r="N251" s="75"/>
      <c r="O251" s="75"/>
      <c r="P251" s="75"/>
      <c r="Q251" s="73" t="e">
        <f>IF(#REF!="","",IF(VLOOKUP(#REF!,#REF!,9,FALSE)="","",VLOOKUP(#REF!,#REF!,9,FALSE)))</f>
        <v>#REF!</v>
      </c>
      <c r="R251" s="75" t="e">
        <f>IF(#REF!="","",IF(VLOOKUP(#REF!,#REF!,10,FALSE)="","",VLOOKUP(#REF!,#REF!,10,FALSE)))</f>
        <v>#REF!</v>
      </c>
      <c r="AD251" s="251">
        <v>238</v>
      </c>
      <c r="AI251" t="str">
        <f>IF('PCA Licitação, Dispensa e Inex.'!B255="","",'PCA Licitação, Dispensa e Inex.'!B255)</f>
        <v/>
      </c>
      <c r="AJ251" t="str">
        <f>IF('PCA Licitação, Dispensa e Inex.'!C255="","",'PCA Licitação, Dispensa e Inex.'!C255)</f>
        <v/>
      </c>
      <c r="AK251" t="str">
        <f>IF('PCA Licitação, Dispensa e Inex.'!D255="","",'PCA Licitação, Dispensa e Inex.'!D255)</f>
        <v/>
      </c>
      <c r="AL251" t="str">
        <f>IF('PCA Licitação, Dispensa e Inex.'!H255="","",'PCA Licitação, Dispensa e Inex.'!H255)</f>
        <v/>
      </c>
      <c r="AM251" t="str">
        <f>IF('PCA Licitação, Dispensa e Inex.'!K255="","",'PCA Licitação, Dispensa e Inex.'!K255)</f>
        <v/>
      </c>
      <c r="AN251" t="str">
        <f>IF('PCA Licitação, Dispensa e Inex.'!L255="","",'PCA Licitação, Dispensa e Inex.'!L255)</f>
        <v/>
      </c>
      <c r="AO251" t="str">
        <f>IF('PCA Licitação, Dispensa e Inex.'!M255="","",'PCA Licitação, Dispensa e Inex.'!M255)</f>
        <v/>
      </c>
      <c r="AP251" t="str">
        <f>IF('PCA Licitação, Dispensa e Inex.'!N255="","",'PCA Licitação, Dispensa e Inex.'!N255)</f>
        <v/>
      </c>
      <c r="AQ251" s="88" t="str">
        <f>IF('PCA Licitação, Dispensa e Inex.'!O255="","",'PCA Licitação, Dispensa e Inex.'!O255)</f>
        <v/>
      </c>
      <c r="AR251" s="88" t="str">
        <f>IF('PCA Licitação, Dispensa e Inex.'!P255="","",'PCA Licitação, Dispensa e Inex.'!P255)</f>
        <v/>
      </c>
      <c r="AS251" s="88" t="str">
        <f>IF('PCA Licitação, Dispensa e Inex.'!Q255="","",'PCA Licitação, Dispensa e Inex.'!Q255)</f>
        <v/>
      </c>
      <c r="AT251" s="88" t="str">
        <f>IF('PCA Licitação, Dispensa e Inex.'!R255="","",'PCA Licitação, Dispensa e Inex.'!R255)</f>
        <v/>
      </c>
      <c r="AU251" s="88" t="str">
        <f>IF('PCA Licitação, Dispensa e Inex.'!S255="","",'PCA Licitação, Dispensa e Inex.'!S255)</f>
        <v/>
      </c>
      <c r="AV251" s="88" t="str">
        <f>IFERROR(VLOOKUP(AI251,'Acompanhamento (DMP)'!$B$17:$L$400,10,FALSE),"")</f>
        <v/>
      </c>
      <c r="AW251" t="str">
        <f>IFERROR(IF(VLOOKUP(AI251,'Acompanhamento (DMP)'!$B$17:$V$400,11,FALSE)="","",VLOOKUP(AI251,'Acompanhamento (DMP)'!$B$17:$V$400,11,FALSE)),"")</f>
        <v/>
      </c>
      <c r="AX251" s="88" t="str">
        <f>IFERROR(VLOOKUP(AI251,'Acompanhamento (DMP)'!$B$17:$V$400,12,FALSE),"")</f>
        <v/>
      </c>
      <c r="AY251" s="88" t="str">
        <f>IFERROR(IF(VLOOKUP(AI251,'Acompanhamento (DMP)'!$B$17:$V$400,13,FALSE)="","",VLOOKUP(AI251,'Acompanhamento (DMP)'!$B$17:$V$400,13,FALSE)),"")</f>
        <v/>
      </c>
      <c r="AZ251" t="str">
        <f>IFERROR(IF(VLOOKUP(AI251,'Acompanhamento (DMP)'!$B$17:$V$400,14,FALSE)="","",VLOOKUP(AI251,'Acompanhamento (DMP)'!$B$17:$V$400,14,FALSE)),"")</f>
        <v/>
      </c>
      <c r="BA251" t="str">
        <f>IFERROR(IF(VLOOKUP(AI251,'Acompanhamento (DMP)'!$B$17:$V$400,15,FALSE)="","",VLOOKUP(AI251,'Acompanhamento (DMP)'!$B$17:$V$400,15,FALSE)),"")</f>
        <v/>
      </c>
      <c r="BB251" s="88" t="str">
        <f>IFERROR(IF(VLOOKUP(AI251,'Acompanhamento (DMP)'!$B$17:$V$400,16,FALSE)="","",VLOOKUP(AI251,'Acompanhamento (DMP)'!$B$17:$V$400,16,FALSE)),"")</f>
        <v/>
      </c>
      <c r="BC251" s="88" t="str">
        <f>IFERROR(IF(VLOOKUP(AI251,'Acompanhamento (DMP)'!$B$17:$V$400,17,FALSE)="","",VLOOKUP(AI251,'Acompanhamento (DMP)'!$B$17:$V$400,17,FALSE)),"")</f>
        <v/>
      </c>
      <c r="BD251" s="88" t="str">
        <f>IFERROR(IF(VLOOKUP(AI251,'Acompanhamento (DMP)'!$B$17:$V$400,18,FALSE)="","",VLOOKUP(AI251,'Acompanhamento (DMP)'!$B$17:$V$400,18,FALSE)),"")</f>
        <v/>
      </c>
      <c r="BE251" s="88" t="str">
        <f>IFERROR(IF(VLOOKUP(AI251,'Acompanhamento (DMP)'!$B$17:$V$400,19,FALSE)="","",VLOOKUP(AI251,'Acompanhamento (DMP)'!$B$17:$V$400,19,FALSE)),"")</f>
        <v/>
      </c>
      <c r="BF251" s="88" t="str">
        <f>IFERROR(IF(VLOOKUP(AI251,'Acompanhamento (DMP)'!$B$17:$V$400,20,FALSE)="","",VLOOKUP(AI251,'Acompanhamento (DMP)'!$B$17:$V$400,20,FALSE)),"")</f>
        <v/>
      </c>
      <c r="BG251" s="88" t="str">
        <f>IFERROR(IF(VLOOKUP(AI251,'Acompanhamento (DMP)'!$B$17:$V$400,21,FALSE)="","",VLOOKUP(AI251,'Acompanhamento (DMP)'!$B$17:$V$400,21,FALSE)),"")</f>
        <v/>
      </c>
      <c r="BH251" s="239" t="str">
        <f t="shared" si="3"/>
        <v/>
      </c>
    </row>
    <row r="252" spans="1:60" ht="15" customHeight="1" x14ac:dyDescent="0.2">
      <c r="A252" s="73"/>
      <c r="B252" s="73"/>
      <c r="C252" s="73"/>
      <c r="D252" s="74"/>
      <c r="E252" s="73" t="str">
        <v xml:space="preserve">Contratação de fornecimento contínuo de água mineral </v>
      </c>
      <c r="F252" s="73"/>
      <c r="G252" s="73"/>
      <c r="H252" s="73"/>
      <c r="I252" s="73"/>
      <c r="J252" s="73"/>
      <c r="K252" s="73"/>
      <c r="L252" s="75"/>
      <c r="M252" s="75"/>
      <c r="N252" s="75"/>
      <c r="O252" s="75"/>
      <c r="P252" s="75"/>
      <c r="Q252" s="73" t="e">
        <f>IF(#REF!="","",IF(VLOOKUP(#REF!,#REF!,9,FALSE)="","",VLOOKUP(#REF!,#REF!,9,FALSE)))</f>
        <v>#REF!</v>
      </c>
      <c r="R252" s="75" t="e">
        <f>IF(#REF!="","",IF(VLOOKUP(#REF!,#REF!,10,FALSE)="","",VLOOKUP(#REF!,#REF!,10,FALSE)))</f>
        <v>#REF!</v>
      </c>
      <c r="AD252" s="252">
        <v>239</v>
      </c>
      <c r="AI252" t="str">
        <f>IF('PCA Licitação, Dispensa e Inex.'!B256="","",'PCA Licitação, Dispensa e Inex.'!B256)</f>
        <v/>
      </c>
      <c r="AJ252" t="str">
        <f>IF('PCA Licitação, Dispensa e Inex.'!C256="","",'PCA Licitação, Dispensa e Inex.'!C256)</f>
        <v/>
      </c>
      <c r="AK252" t="str">
        <f>IF('PCA Licitação, Dispensa e Inex.'!D256="","",'PCA Licitação, Dispensa e Inex.'!D256)</f>
        <v/>
      </c>
      <c r="AL252" t="str">
        <f>IF('PCA Licitação, Dispensa e Inex.'!H256="","",'PCA Licitação, Dispensa e Inex.'!H256)</f>
        <v/>
      </c>
      <c r="AM252" t="str">
        <f>IF('PCA Licitação, Dispensa e Inex.'!K256="","",'PCA Licitação, Dispensa e Inex.'!K256)</f>
        <v/>
      </c>
      <c r="AN252" t="str">
        <f>IF('PCA Licitação, Dispensa e Inex.'!L256="","",'PCA Licitação, Dispensa e Inex.'!L256)</f>
        <v/>
      </c>
      <c r="AO252" t="str">
        <f>IF('PCA Licitação, Dispensa e Inex.'!M256="","",'PCA Licitação, Dispensa e Inex.'!M256)</f>
        <v/>
      </c>
      <c r="AP252" t="str">
        <f>IF('PCA Licitação, Dispensa e Inex.'!N256="","",'PCA Licitação, Dispensa e Inex.'!N256)</f>
        <v/>
      </c>
      <c r="AQ252" s="88" t="str">
        <f>IF('PCA Licitação, Dispensa e Inex.'!O256="","",'PCA Licitação, Dispensa e Inex.'!O256)</f>
        <v/>
      </c>
      <c r="AR252" s="88" t="str">
        <f>IF('PCA Licitação, Dispensa e Inex.'!P256="","",'PCA Licitação, Dispensa e Inex.'!P256)</f>
        <v/>
      </c>
      <c r="AS252" s="88" t="str">
        <f>IF('PCA Licitação, Dispensa e Inex.'!Q256="","",'PCA Licitação, Dispensa e Inex.'!Q256)</f>
        <v/>
      </c>
      <c r="AT252" s="88" t="str">
        <f>IF('PCA Licitação, Dispensa e Inex.'!R256="","",'PCA Licitação, Dispensa e Inex.'!R256)</f>
        <v/>
      </c>
      <c r="AU252" s="88" t="str">
        <f>IF('PCA Licitação, Dispensa e Inex.'!S256="","",'PCA Licitação, Dispensa e Inex.'!S256)</f>
        <v/>
      </c>
      <c r="AV252" s="88" t="str">
        <f>IFERROR(VLOOKUP(AI252,'Acompanhamento (DMP)'!$B$17:$L$400,10,FALSE),"")</f>
        <v/>
      </c>
      <c r="AW252" t="str">
        <f>IFERROR(IF(VLOOKUP(AI252,'Acompanhamento (DMP)'!$B$17:$V$400,11,FALSE)="","",VLOOKUP(AI252,'Acompanhamento (DMP)'!$B$17:$V$400,11,FALSE)),"")</f>
        <v/>
      </c>
      <c r="AX252" s="88" t="str">
        <f>IFERROR(VLOOKUP(AI252,'Acompanhamento (DMP)'!$B$17:$V$400,12,FALSE),"")</f>
        <v/>
      </c>
      <c r="AY252" s="88" t="str">
        <f>IFERROR(IF(VLOOKUP(AI252,'Acompanhamento (DMP)'!$B$17:$V$400,13,FALSE)="","",VLOOKUP(AI252,'Acompanhamento (DMP)'!$B$17:$V$400,13,FALSE)),"")</f>
        <v/>
      </c>
      <c r="AZ252" t="str">
        <f>IFERROR(IF(VLOOKUP(AI252,'Acompanhamento (DMP)'!$B$17:$V$400,14,FALSE)="","",VLOOKUP(AI252,'Acompanhamento (DMP)'!$B$17:$V$400,14,FALSE)),"")</f>
        <v/>
      </c>
      <c r="BA252" t="str">
        <f>IFERROR(IF(VLOOKUP(AI252,'Acompanhamento (DMP)'!$B$17:$V$400,15,FALSE)="","",VLOOKUP(AI252,'Acompanhamento (DMP)'!$B$17:$V$400,15,FALSE)),"")</f>
        <v/>
      </c>
      <c r="BB252" s="88" t="str">
        <f>IFERROR(IF(VLOOKUP(AI252,'Acompanhamento (DMP)'!$B$17:$V$400,16,FALSE)="","",VLOOKUP(AI252,'Acompanhamento (DMP)'!$B$17:$V$400,16,FALSE)),"")</f>
        <v/>
      </c>
      <c r="BC252" s="88" t="str">
        <f>IFERROR(IF(VLOOKUP(AI252,'Acompanhamento (DMP)'!$B$17:$V$400,17,FALSE)="","",VLOOKUP(AI252,'Acompanhamento (DMP)'!$B$17:$V$400,17,FALSE)),"")</f>
        <v/>
      </c>
      <c r="BD252" s="88" t="str">
        <f>IFERROR(IF(VLOOKUP(AI252,'Acompanhamento (DMP)'!$B$17:$V$400,18,FALSE)="","",VLOOKUP(AI252,'Acompanhamento (DMP)'!$B$17:$V$400,18,FALSE)),"")</f>
        <v/>
      </c>
      <c r="BE252" s="88" t="str">
        <f>IFERROR(IF(VLOOKUP(AI252,'Acompanhamento (DMP)'!$B$17:$V$400,19,FALSE)="","",VLOOKUP(AI252,'Acompanhamento (DMP)'!$B$17:$V$400,19,FALSE)),"")</f>
        <v/>
      </c>
      <c r="BF252" s="88" t="str">
        <f>IFERROR(IF(VLOOKUP(AI252,'Acompanhamento (DMP)'!$B$17:$V$400,20,FALSE)="","",VLOOKUP(AI252,'Acompanhamento (DMP)'!$B$17:$V$400,20,FALSE)),"")</f>
        <v/>
      </c>
      <c r="BG252" s="88" t="str">
        <f>IFERROR(IF(VLOOKUP(AI252,'Acompanhamento (DMP)'!$B$17:$V$400,21,FALSE)="","",VLOOKUP(AI252,'Acompanhamento (DMP)'!$B$17:$V$400,21,FALSE)),"")</f>
        <v/>
      </c>
      <c r="BH252" s="239" t="str">
        <f t="shared" si="3"/>
        <v/>
      </c>
    </row>
    <row r="253" spans="1:60" ht="15" customHeight="1" x14ac:dyDescent="0.2">
      <c r="A253" s="73"/>
      <c r="B253" s="73"/>
      <c r="C253" s="73"/>
      <c r="D253" s="74"/>
      <c r="E253" s="73" t="str">
        <v>Contratação de fornecimento contínuo de insumos de copa ( café e açucar )</v>
      </c>
      <c r="F253" s="73"/>
      <c r="G253" s="73"/>
      <c r="H253" s="73"/>
      <c r="I253" s="73"/>
      <c r="J253" s="73"/>
      <c r="K253" s="73"/>
      <c r="L253" s="75"/>
      <c r="M253" s="75"/>
      <c r="N253" s="75"/>
      <c r="O253" s="75"/>
      <c r="P253" s="75"/>
      <c r="Q253" s="73" t="e">
        <f>IF(#REF!="","",IF(VLOOKUP(#REF!,#REF!,9,FALSE)="","",VLOOKUP(#REF!,#REF!,9,FALSE)))</f>
        <v>#REF!</v>
      </c>
      <c r="R253" s="75" t="e">
        <f>IF(#REF!="","",IF(VLOOKUP(#REF!,#REF!,10,FALSE)="","",VLOOKUP(#REF!,#REF!,10,FALSE)))</f>
        <v>#REF!</v>
      </c>
      <c r="AD253" s="250">
        <v>240</v>
      </c>
      <c r="AI253" t="str">
        <f>IF('PCA Licitação, Dispensa e Inex.'!B257="","",'PCA Licitação, Dispensa e Inex.'!B257)</f>
        <v/>
      </c>
      <c r="AJ253" t="str">
        <f>IF('PCA Licitação, Dispensa e Inex.'!C257="","",'PCA Licitação, Dispensa e Inex.'!C257)</f>
        <v/>
      </c>
      <c r="AK253" t="str">
        <f>IF('PCA Licitação, Dispensa e Inex.'!D257="","",'PCA Licitação, Dispensa e Inex.'!D257)</f>
        <v/>
      </c>
      <c r="AL253" t="str">
        <f>IF('PCA Licitação, Dispensa e Inex.'!H257="","",'PCA Licitação, Dispensa e Inex.'!H257)</f>
        <v/>
      </c>
      <c r="AM253" t="str">
        <f>IF('PCA Licitação, Dispensa e Inex.'!K257="","",'PCA Licitação, Dispensa e Inex.'!K257)</f>
        <v/>
      </c>
      <c r="AN253" t="str">
        <f>IF('PCA Licitação, Dispensa e Inex.'!L257="","",'PCA Licitação, Dispensa e Inex.'!L257)</f>
        <v/>
      </c>
      <c r="AO253" t="str">
        <f>IF('PCA Licitação, Dispensa e Inex.'!M257="","",'PCA Licitação, Dispensa e Inex.'!M257)</f>
        <v/>
      </c>
      <c r="AP253" t="str">
        <f>IF('PCA Licitação, Dispensa e Inex.'!N257="","",'PCA Licitação, Dispensa e Inex.'!N257)</f>
        <v/>
      </c>
      <c r="AQ253" s="88" t="str">
        <f>IF('PCA Licitação, Dispensa e Inex.'!O257="","",'PCA Licitação, Dispensa e Inex.'!O257)</f>
        <v/>
      </c>
      <c r="AR253" s="88" t="str">
        <f>IF('PCA Licitação, Dispensa e Inex.'!P257="","",'PCA Licitação, Dispensa e Inex.'!P257)</f>
        <v/>
      </c>
      <c r="AS253" s="88" t="str">
        <f>IF('PCA Licitação, Dispensa e Inex.'!Q257="","",'PCA Licitação, Dispensa e Inex.'!Q257)</f>
        <v/>
      </c>
      <c r="AT253" s="88" t="str">
        <f>IF('PCA Licitação, Dispensa e Inex.'!R257="","",'PCA Licitação, Dispensa e Inex.'!R257)</f>
        <v/>
      </c>
      <c r="AU253" s="88" t="str">
        <f>IF('PCA Licitação, Dispensa e Inex.'!S257="","",'PCA Licitação, Dispensa e Inex.'!S257)</f>
        <v/>
      </c>
      <c r="AV253" s="88" t="str">
        <f>IFERROR(VLOOKUP(AI253,'Acompanhamento (DMP)'!$B$17:$L$400,10,FALSE),"")</f>
        <v/>
      </c>
      <c r="AW253" t="str">
        <f>IFERROR(IF(VLOOKUP(AI253,'Acompanhamento (DMP)'!$B$17:$V$400,11,FALSE)="","",VLOOKUP(AI253,'Acompanhamento (DMP)'!$B$17:$V$400,11,FALSE)),"")</f>
        <v/>
      </c>
      <c r="AX253" s="88" t="str">
        <f>IFERROR(VLOOKUP(AI253,'Acompanhamento (DMP)'!$B$17:$V$400,12,FALSE),"")</f>
        <v/>
      </c>
      <c r="AY253" s="88" t="str">
        <f>IFERROR(IF(VLOOKUP(AI253,'Acompanhamento (DMP)'!$B$17:$V$400,13,FALSE)="","",VLOOKUP(AI253,'Acompanhamento (DMP)'!$B$17:$V$400,13,FALSE)),"")</f>
        <v/>
      </c>
      <c r="AZ253" t="str">
        <f>IFERROR(IF(VLOOKUP(AI253,'Acompanhamento (DMP)'!$B$17:$V$400,14,FALSE)="","",VLOOKUP(AI253,'Acompanhamento (DMP)'!$B$17:$V$400,14,FALSE)),"")</f>
        <v/>
      </c>
      <c r="BA253" t="str">
        <f>IFERROR(IF(VLOOKUP(AI253,'Acompanhamento (DMP)'!$B$17:$V$400,15,FALSE)="","",VLOOKUP(AI253,'Acompanhamento (DMP)'!$B$17:$V$400,15,FALSE)),"")</f>
        <v/>
      </c>
      <c r="BB253" s="88" t="str">
        <f>IFERROR(IF(VLOOKUP(AI253,'Acompanhamento (DMP)'!$B$17:$V$400,16,FALSE)="","",VLOOKUP(AI253,'Acompanhamento (DMP)'!$B$17:$V$400,16,FALSE)),"")</f>
        <v/>
      </c>
      <c r="BC253" s="88" t="str">
        <f>IFERROR(IF(VLOOKUP(AI253,'Acompanhamento (DMP)'!$B$17:$V$400,17,FALSE)="","",VLOOKUP(AI253,'Acompanhamento (DMP)'!$B$17:$V$400,17,FALSE)),"")</f>
        <v/>
      </c>
      <c r="BD253" s="88" t="str">
        <f>IFERROR(IF(VLOOKUP(AI253,'Acompanhamento (DMP)'!$B$17:$V$400,18,FALSE)="","",VLOOKUP(AI253,'Acompanhamento (DMP)'!$B$17:$V$400,18,FALSE)),"")</f>
        <v/>
      </c>
      <c r="BE253" s="88" t="str">
        <f>IFERROR(IF(VLOOKUP(AI253,'Acompanhamento (DMP)'!$B$17:$V$400,19,FALSE)="","",VLOOKUP(AI253,'Acompanhamento (DMP)'!$B$17:$V$400,19,FALSE)),"")</f>
        <v/>
      </c>
      <c r="BF253" s="88" t="str">
        <f>IFERROR(IF(VLOOKUP(AI253,'Acompanhamento (DMP)'!$B$17:$V$400,20,FALSE)="","",VLOOKUP(AI253,'Acompanhamento (DMP)'!$B$17:$V$400,20,FALSE)),"")</f>
        <v/>
      </c>
      <c r="BG253" s="88" t="str">
        <f>IFERROR(IF(VLOOKUP(AI253,'Acompanhamento (DMP)'!$B$17:$V$400,21,FALSE)="","",VLOOKUP(AI253,'Acompanhamento (DMP)'!$B$17:$V$400,21,FALSE)),"")</f>
        <v/>
      </c>
      <c r="BH253" s="239" t="str">
        <f t="shared" si="3"/>
        <v/>
      </c>
    </row>
    <row r="254" spans="1:60" ht="15" customHeight="1" x14ac:dyDescent="0.2">
      <c r="A254" s="73"/>
      <c r="B254" s="73"/>
      <c r="C254" s="73"/>
      <c r="D254" s="74"/>
      <c r="E254" s="73" t="str">
        <v xml:space="preserve">Contratação de refeições com bebidas (almoços e jantares) e/ou lanches para os participantes das sessões do Tribunal de Júri da Comarca da Capital (lanche), Balneário Camboriu (refeição e lanche), Laguna (lanche), Joinville (refeição/lanche) e Navegantes (refeição/lanche). </v>
      </c>
      <c r="F254" s="73"/>
      <c r="G254" s="73"/>
      <c r="H254" s="73"/>
      <c r="I254" s="73"/>
      <c r="J254" s="73"/>
      <c r="K254" s="73"/>
      <c r="L254" s="75"/>
      <c r="M254" s="75"/>
      <c r="N254" s="75"/>
      <c r="O254" s="75"/>
      <c r="P254" s="75"/>
      <c r="Q254" s="73" t="e">
        <f>IF(#REF!="","",IF(VLOOKUP(#REF!,#REF!,9,FALSE)="","",VLOOKUP(#REF!,#REF!,9,FALSE)))</f>
        <v>#REF!</v>
      </c>
      <c r="R254" s="75" t="e">
        <f>IF(#REF!="","",IF(VLOOKUP(#REF!,#REF!,10,FALSE)="","",VLOOKUP(#REF!,#REF!,10,FALSE)))</f>
        <v>#REF!</v>
      </c>
      <c r="AD254" s="249">
        <v>241</v>
      </c>
      <c r="AI254" t="str">
        <f>IF('PCA Licitação, Dispensa e Inex.'!B258="","",'PCA Licitação, Dispensa e Inex.'!B258)</f>
        <v/>
      </c>
      <c r="AJ254" t="str">
        <f>IF('PCA Licitação, Dispensa e Inex.'!C258="","",'PCA Licitação, Dispensa e Inex.'!C258)</f>
        <v/>
      </c>
      <c r="AK254" t="str">
        <f>IF('PCA Licitação, Dispensa e Inex.'!D258="","",'PCA Licitação, Dispensa e Inex.'!D258)</f>
        <v/>
      </c>
      <c r="AL254" t="str">
        <f>IF('PCA Licitação, Dispensa e Inex.'!H258="","",'PCA Licitação, Dispensa e Inex.'!H258)</f>
        <v/>
      </c>
      <c r="AM254" t="str">
        <f>IF('PCA Licitação, Dispensa e Inex.'!K258="","",'PCA Licitação, Dispensa e Inex.'!K258)</f>
        <v/>
      </c>
      <c r="AN254" t="str">
        <f>IF('PCA Licitação, Dispensa e Inex.'!L258="","",'PCA Licitação, Dispensa e Inex.'!L258)</f>
        <v/>
      </c>
      <c r="AO254" t="str">
        <f>IF('PCA Licitação, Dispensa e Inex.'!M258="","",'PCA Licitação, Dispensa e Inex.'!M258)</f>
        <v/>
      </c>
      <c r="AP254" t="str">
        <f>IF('PCA Licitação, Dispensa e Inex.'!N258="","",'PCA Licitação, Dispensa e Inex.'!N258)</f>
        <v/>
      </c>
      <c r="AQ254" s="88" t="str">
        <f>IF('PCA Licitação, Dispensa e Inex.'!O258="","",'PCA Licitação, Dispensa e Inex.'!O258)</f>
        <v/>
      </c>
      <c r="AR254" s="88" t="str">
        <f>IF('PCA Licitação, Dispensa e Inex.'!P258="","",'PCA Licitação, Dispensa e Inex.'!P258)</f>
        <v/>
      </c>
      <c r="AS254" s="88" t="str">
        <f>IF('PCA Licitação, Dispensa e Inex.'!Q258="","",'PCA Licitação, Dispensa e Inex.'!Q258)</f>
        <v/>
      </c>
      <c r="AT254" s="88" t="str">
        <f>IF('PCA Licitação, Dispensa e Inex.'!R258="","",'PCA Licitação, Dispensa e Inex.'!R258)</f>
        <v/>
      </c>
      <c r="AU254" s="88" t="str">
        <f>IF('PCA Licitação, Dispensa e Inex.'!S258="","",'PCA Licitação, Dispensa e Inex.'!S258)</f>
        <v/>
      </c>
      <c r="AV254" s="88" t="str">
        <f>IFERROR(VLOOKUP(AI254,'Acompanhamento (DMP)'!$B$17:$L$400,10,FALSE),"")</f>
        <v/>
      </c>
      <c r="AW254" t="str">
        <f>IFERROR(IF(VLOOKUP(AI254,'Acompanhamento (DMP)'!$B$17:$V$400,11,FALSE)="","",VLOOKUP(AI254,'Acompanhamento (DMP)'!$B$17:$V$400,11,FALSE)),"")</f>
        <v/>
      </c>
      <c r="AX254" s="88" t="str">
        <f>IFERROR(VLOOKUP(AI254,'Acompanhamento (DMP)'!$B$17:$V$400,12,FALSE),"")</f>
        <v/>
      </c>
      <c r="AY254" s="88" t="str">
        <f>IFERROR(IF(VLOOKUP(AI254,'Acompanhamento (DMP)'!$B$17:$V$400,13,FALSE)="","",VLOOKUP(AI254,'Acompanhamento (DMP)'!$B$17:$V$400,13,FALSE)),"")</f>
        <v/>
      </c>
      <c r="AZ254" t="str">
        <f>IFERROR(IF(VLOOKUP(AI254,'Acompanhamento (DMP)'!$B$17:$V$400,14,FALSE)="","",VLOOKUP(AI254,'Acompanhamento (DMP)'!$B$17:$V$400,14,FALSE)),"")</f>
        <v/>
      </c>
      <c r="BA254" t="str">
        <f>IFERROR(IF(VLOOKUP(AI254,'Acompanhamento (DMP)'!$B$17:$V$400,15,FALSE)="","",VLOOKUP(AI254,'Acompanhamento (DMP)'!$B$17:$V$400,15,FALSE)),"")</f>
        <v/>
      </c>
      <c r="BB254" s="88" t="str">
        <f>IFERROR(IF(VLOOKUP(AI254,'Acompanhamento (DMP)'!$B$17:$V$400,16,FALSE)="","",VLOOKUP(AI254,'Acompanhamento (DMP)'!$B$17:$V$400,16,FALSE)),"")</f>
        <v/>
      </c>
      <c r="BC254" s="88" t="str">
        <f>IFERROR(IF(VLOOKUP(AI254,'Acompanhamento (DMP)'!$B$17:$V$400,17,FALSE)="","",VLOOKUP(AI254,'Acompanhamento (DMP)'!$B$17:$V$400,17,FALSE)),"")</f>
        <v/>
      </c>
      <c r="BD254" s="88" t="str">
        <f>IFERROR(IF(VLOOKUP(AI254,'Acompanhamento (DMP)'!$B$17:$V$400,18,FALSE)="","",VLOOKUP(AI254,'Acompanhamento (DMP)'!$B$17:$V$400,18,FALSE)),"")</f>
        <v/>
      </c>
      <c r="BE254" s="88" t="str">
        <f>IFERROR(IF(VLOOKUP(AI254,'Acompanhamento (DMP)'!$B$17:$V$400,19,FALSE)="","",VLOOKUP(AI254,'Acompanhamento (DMP)'!$B$17:$V$400,19,FALSE)),"")</f>
        <v/>
      </c>
      <c r="BF254" s="88" t="str">
        <f>IFERROR(IF(VLOOKUP(AI254,'Acompanhamento (DMP)'!$B$17:$V$400,20,FALSE)="","",VLOOKUP(AI254,'Acompanhamento (DMP)'!$B$17:$V$400,20,FALSE)),"")</f>
        <v/>
      </c>
      <c r="BG254" s="88" t="str">
        <f>IFERROR(IF(VLOOKUP(AI254,'Acompanhamento (DMP)'!$B$17:$V$400,21,FALSE)="","",VLOOKUP(AI254,'Acompanhamento (DMP)'!$B$17:$V$400,21,FALSE)),"")</f>
        <v/>
      </c>
      <c r="BH254" s="239" t="str">
        <f t="shared" si="3"/>
        <v/>
      </c>
    </row>
    <row r="255" spans="1:60" ht="15" customHeight="1" x14ac:dyDescent="0.2">
      <c r="A255" s="73"/>
      <c r="B255" s="73"/>
      <c r="C255" s="73"/>
      <c r="D255" s="74"/>
      <c r="E255" s="73" t="str">
        <v xml:space="preserve">Seguro da frota própria do PJSC. </v>
      </c>
      <c r="F255" s="73"/>
      <c r="G255" s="73"/>
      <c r="H255" s="73"/>
      <c r="I255" s="73"/>
      <c r="J255" s="73"/>
      <c r="K255" s="73"/>
      <c r="L255" s="75"/>
      <c r="M255" s="75"/>
      <c r="N255" s="75"/>
      <c r="O255" s="75"/>
      <c r="P255" s="75"/>
      <c r="Q255" s="73" t="e">
        <f>IF(#REF!="","",IF(VLOOKUP(#REF!,#REF!,9,FALSE)="","",VLOOKUP(#REF!,#REF!,9,FALSE)))</f>
        <v>#REF!</v>
      </c>
      <c r="R255" s="75" t="e">
        <f>IF(#REF!="","",IF(VLOOKUP(#REF!,#REF!,10,FALSE)="","",VLOOKUP(#REF!,#REF!,10,FALSE)))</f>
        <v>#REF!</v>
      </c>
      <c r="AD255" s="250">
        <v>242</v>
      </c>
      <c r="AI255" t="str">
        <f>IF('PCA Licitação, Dispensa e Inex.'!B259="","",'PCA Licitação, Dispensa e Inex.'!B259)</f>
        <v/>
      </c>
      <c r="AJ255" t="str">
        <f>IF('PCA Licitação, Dispensa e Inex.'!C259="","",'PCA Licitação, Dispensa e Inex.'!C259)</f>
        <v/>
      </c>
      <c r="AK255" t="str">
        <f>IF('PCA Licitação, Dispensa e Inex.'!D259="","",'PCA Licitação, Dispensa e Inex.'!D259)</f>
        <v/>
      </c>
      <c r="AL255" t="str">
        <f>IF('PCA Licitação, Dispensa e Inex.'!H259="","",'PCA Licitação, Dispensa e Inex.'!H259)</f>
        <v/>
      </c>
      <c r="AM255" t="str">
        <f>IF('PCA Licitação, Dispensa e Inex.'!K259="","",'PCA Licitação, Dispensa e Inex.'!K259)</f>
        <v/>
      </c>
      <c r="AN255" t="str">
        <f>IF('PCA Licitação, Dispensa e Inex.'!L259="","",'PCA Licitação, Dispensa e Inex.'!L259)</f>
        <v/>
      </c>
      <c r="AO255" t="str">
        <f>IF('PCA Licitação, Dispensa e Inex.'!M259="","",'PCA Licitação, Dispensa e Inex.'!M259)</f>
        <v/>
      </c>
      <c r="AP255" t="str">
        <f>IF('PCA Licitação, Dispensa e Inex.'!N259="","",'PCA Licitação, Dispensa e Inex.'!N259)</f>
        <v/>
      </c>
      <c r="AQ255" s="88" t="str">
        <f>IF('PCA Licitação, Dispensa e Inex.'!O259="","",'PCA Licitação, Dispensa e Inex.'!O259)</f>
        <v/>
      </c>
      <c r="AR255" s="88" t="str">
        <f>IF('PCA Licitação, Dispensa e Inex.'!P259="","",'PCA Licitação, Dispensa e Inex.'!P259)</f>
        <v/>
      </c>
      <c r="AS255" s="88" t="str">
        <f>IF('PCA Licitação, Dispensa e Inex.'!Q259="","",'PCA Licitação, Dispensa e Inex.'!Q259)</f>
        <v/>
      </c>
      <c r="AT255" s="88" t="str">
        <f>IF('PCA Licitação, Dispensa e Inex.'!R259="","",'PCA Licitação, Dispensa e Inex.'!R259)</f>
        <v/>
      </c>
      <c r="AU255" s="88" t="str">
        <f>IF('PCA Licitação, Dispensa e Inex.'!S259="","",'PCA Licitação, Dispensa e Inex.'!S259)</f>
        <v/>
      </c>
      <c r="AV255" s="88" t="str">
        <f>IFERROR(VLOOKUP(AI255,'Acompanhamento (DMP)'!$B$17:$L$400,10,FALSE),"")</f>
        <v/>
      </c>
      <c r="AW255" t="str">
        <f>IFERROR(IF(VLOOKUP(AI255,'Acompanhamento (DMP)'!$B$17:$V$400,11,FALSE)="","",VLOOKUP(AI255,'Acompanhamento (DMP)'!$B$17:$V$400,11,FALSE)),"")</f>
        <v/>
      </c>
      <c r="AX255" s="88" t="str">
        <f>IFERROR(VLOOKUP(AI255,'Acompanhamento (DMP)'!$B$17:$V$400,12,FALSE),"")</f>
        <v/>
      </c>
      <c r="AY255" s="88" t="str">
        <f>IFERROR(IF(VLOOKUP(AI255,'Acompanhamento (DMP)'!$B$17:$V$400,13,FALSE)="","",VLOOKUP(AI255,'Acompanhamento (DMP)'!$B$17:$V$400,13,FALSE)),"")</f>
        <v/>
      </c>
      <c r="AZ255" t="str">
        <f>IFERROR(IF(VLOOKUP(AI255,'Acompanhamento (DMP)'!$B$17:$V$400,14,FALSE)="","",VLOOKUP(AI255,'Acompanhamento (DMP)'!$B$17:$V$400,14,FALSE)),"")</f>
        <v/>
      </c>
      <c r="BA255" t="str">
        <f>IFERROR(IF(VLOOKUP(AI255,'Acompanhamento (DMP)'!$B$17:$V$400,15,FALSE)="","",VLOOKUP(AI255,'Acompanhamento (DMP)'!$B$17:$V$400,15,FALSE)),"")</f>
        <v/>
      </c>
      <c r="BB255" s="88" t="str">
        <f>IFERROR(IF(VLOOKUP(AI255,'Acompanhamento (DMP)'!$B$17:$V$400,16,FALSE)="","",VLOOKUP(AI255,'Acompanhamento (DMP)'!$B$17:$V$400,16,FALSE)),"")</f>
        <v/>
      </c>
      <c r="BC255" s="88" t="str">
        <f>IFERROR(IF(VLOOKUP(AI255,'Acompanhamento (DMP)'!$B$17:$V$400,17,FALSE)="","",VLOOKUP(AI255,'Acompanhamento (DMP)'!$B$17:$V$400,17,FALSE)),"")</f>
        <v/>
      </c>
      <c r="BD255" s="88" t="str">
        <f>IFERROR(IF(VLOOKUP(AI255,'Acompanhamento (DMP)'!$B$17:$V$400,18,FALSE)="","",VLOOKUP(AI255,'Acompanhamento (DMP)'!$B$17:$V$400,18,FALSE)),"")</f>
        <v/>
      </c>
      <c r="BE255" s="88" t="str">
        <f>IFERROR(IF(VLOOKUP(AI255,'Acompanhamento (DMP)'!$B$17:$V$400,19,FALSE)="","",VLOOKUP(AI255,'Acompanhamento (DMP)'!$B$17:$V$400,19,FALSE)),"")</f>
        <v/>
      </c>
      <c r="BF255" s="88" t="str">
        <f>IFERROR(IF(VLOOKUP(AI255,'Acompanhamento (DMP)'!$B$17:$V$400,20,FALSE)="","",VLOOKUP(AI255,'Acompanhamento (DMP)'!$B$17:$V$400,20,FALSE)),"")</f>
        <v/>
      </c>
      <c r="BG255" s="88" t="str">
        <f>IFERROR(IF(VLOOKUP(AI255,'Acompanhamento (DMP)'!$B$17:$V$400,21,FALSE)="","",VLOOKUP(AI255,'Acompanhamento (DMP)'!$B$17:$V$400,21,FALSE)),"")</f>
        <v/>
      </c>
      <c r="BH255" s="239" t="str">
        <f t="shared" si="3"/>
        <v/>
      </c>
    </row>
    <row r="256" spans="1:60" ht="15" customHeight="1" x14ac:dyDescent="0.2">
      <c r="A256" s="73"/>
      <c r="B256" s="73"/>
      <c r="C256" s="73"/>
      <c r="D256" s="74"/>
      <c r="E256" s="73" t="str">
        <v>Contratação de prestação de serviços continuados de motorista, em regime de dedicação exclusiva de mão de obra, a serem executados nas sedes administrativas do TJSC</v>
      </c>
      <c r="F256" s="73"/>
      <c r="G256" s="73"/>
      <c r="H256" s="73"/>
      <c r="I256" s="73"/>
      <c r="J256" s="73"/>
      <c r="K256" s="73"/>
      <c r="L256" s="75"/>
      <c r="M256" s="75"/>
      <c r="N256" s="75"/>
      <c r="O256" s="75"/>
      <c r="P256" s="75"/>
      <c r="Q256" s="73" t="e">
        <f>IF(#REF!="","",IF(VLOOKUP(#REF!,#REF!,9,FALSE)="","",VLOOKUP(#REF!,#REF!,9,FALSE)))</f>
        <v>#REF!</v>
      </c>
      <c r="R256" s="75" t="e">
        <f>IF(#REF!="","",IF(VLOOKUP(#REF!,#REF!,10,FALSE)="","",VLOOKUP(#REF!,#REF!,10,FALSE)))</f>
        <v>#REF!</v>
      </c>
      <c r="AD256" s="252">
        <v>243</v>
      </c>
      <c r="AI256" t="str">
        <f>IF('PCA Licitação, Dispensa e Inex.'!B260="","",'PCA Licitação, Dispensa e Inex.'!B260)</f>
        <v/>
      </c>
      <c r="AJ256" t="str">
        <f>IF('PCA Licitação, Dispensa e Inex.'!C260="","",'PCA Licitação, Dispensa e Inex.'!C260)</f>
        <v/>
      </c>
      <c r="AK256" t="str">
        <f>IF('PCA Licitação, Dispensa e Inex.'!D260="","",'PCA Licitação, Dispensa e Inex.'!D260)</f>
        <v/>
      </c>
      <c r="AL256" t="str">
        <f>IF('PCA Licitação, Dispensa e Inex.'!H260="","",'PCA Licitação, Dispensa e Inex.'!H260)</f>
        <v/>
      </c>
      <c r="AM256" t="str">
        <f>IF('PCA Licitação, Dispensa e Inex.'!K260="","",'PCA Licitação, Dispensa e Inex.'!K260)</f>
        <v/>
      </c>
      <c r="AN256" t="str">
        <f>IF('PCA Licitação, Dispensa e Inex.'!L260="","",'PCA Licitação, Dispensa e Inex.'!L260)</f>
        <v/>
      </c>
      <c r="AO256" t="str">
        <f>IF('PCA Licitação, Dispensa e Inex.'!M260="","",'PCA Licitação, Dispensa e Inex.'!M260)</f>
        <v/>
      </c>
      <c r="AP256" t="str">
        <f>IF('PCA Licitação, Dispensa e Inex.'!N260="","",'PCA Licitação, Dispensa e Inex.'!N260)</f>
        <v/>
      </c>
      <c r="AQ256" s="88" t="str">
        <f>IF('PCA Licitação, Dispensa e Inex.'!O260="","",'PCA Licitação, Dispensa e Inex.'!O260)</f>
        <v/>
      </c>
      <c r="AR256" s="88" t="str">
        <f>IF('PCA Licitação, Dispensa e Inex.'!P260="","",'PCA Licitação, Dispensa e Inex.'!P260)</f>
        <v/>
      </c>
      <c r="AS256" s="88" t="str">
        <f>IF('PCA Licitação, Dispensa e Inex.'!Q260="","",'PCA Licitação, Dispensa e Inex.'!Q260)</f>
        <v/>
      </c>
      <c r="AT256" s="88" t="str">
        <f>IF('PCA Licitação, Dispensa e Inex.'!R260="","",'PCA Licitação, Dispensa e Inex.'!R260)</f>
        <v/>
      </c>
      <c r="AU256" s="88" t="str">
        <f>IF('PCA Licitação, Dispensa e Inex.'!S260="","",'PCA Licitação, Dispensa e Inex.'!S260)</f>
        <v/>
      </c>
      <c r="AV256" s="88" t="str">
        <f>IFERROR(VLOOKUP(AI256,'Acompanhamento (DMP)'!$B$17:$L$400,10,FALSE),"")</f>
        <v/>
      </c>
      <c r="AW256" t="str">
        <f>IFERROR(IF(VLOOKUP(AI256,'Acompanhamento (DMP)'!$B$17:$V$400,11,FALSE)="","",VLOOKUP(AI256,'Acompanhamento (DMP)'!$B$17:$V$400,11,FALSE)),"")</f>
        <v/>
      </c>
      <c r="AX256" s="88" t="str">
        <f>IFERROR(VLOOKUP(AI256,'Acompanhamento (DMP)'!$B$17:$V$400,12,FALSE),"")</f>
        <v/>
      </c>
      <c r="AY256" s="88" t="str">
        <f>IFERROR(IF(VLOOKUP(AI256,'Acompanhamento (DMP)'!$B$17:$V$400,13,FALSE)="","",VLOOKUP(AI256,'Acompanhamento (DMP)'!$B$17:$V$400,13,FALSE)),"")</f>
        <v/>
      </c>
      <c r="AZ256" t="str">
        <f>IFERROR(IF(VLOOKUP(AI256,'Acompanhamento (DMP)'!$B$17:$V$400,14,FALSE)="","",VLOOKUP(AI256,'Acompanhamento (DMP)'!$B$17:$V$400,14,FALSE)),"")</f>
        <v/>
      </c>
      <c r="BA256" t="str">
        <f>IFERROR(IF(VLOOKUP(AI256,'Acompanhamento (DMP)'!$B$17:$V$400,15,FALSE)="","",VLOOKUP(AI256,'Acompanhamento (DMP)'!$B$17:$V$400,15,FALSE)),"")</f>
        <v/>
      </c>
      <c r="BB256" s="88" t="str">
        <f>IFERROR(IF(VLOOKUP(AI256,'Acompanhamento (DMP)'!$B$17:$V$400,16,FALSE)="","",VLOOKUP(AI256,'Acompanhamento (DMP)'!$B$17:$V$400,16,FALSE)),"")</f>
        <v/>
      </c>
      <c r="BC256" s="88" t="str">
        <f>IFERROR(IF(VLOOKUP(AI256,'Acompanhamento (DMP)'!$B$17:$V$400,17,FALSE)="","",VLOOKUP(AI256,'Acompanhamento (DMP)'!$B$17:$V$400,17,FALSE)),"")</f>
        <v/>
      </c>
      <c r="BD256" s="88" t="str">
        <f>IFERROR(IF(VLOOKUP(AI256,'Acompanhamento (DMP)'!$B$17:$V$400,18,FALSE)="","",VLOOKUP(AI256,'Acompanhamento (DMP)'!$B$17:$V$400,18,FALSE)),"")</f>
        <v/>
      </c>
      <c r="BE256" s="88" t="str">
        <f>IFERROR(IF(VLOOKUP(AI256,'Acompanhamento (DMP)'!$B$17:$V$400,19,FALSE)="","",VLOOKUP(AI256,'Acompanhamento (DMP)'!$B$17:$V$400,19,FALSE)),"")</f>
        <v/>
      </c>
      <c r="BF256" s="88" t="str">
        <f>IFERROR(IF(VLOOKUP(AI256,'Acompanhamento (DMP)'!$B$17:$V$400,20,FALSE)="","",VLOOKUP(AI256,'Acompanhamento (DMP)'!$B$17:$V$400,20,FALSE)),"")</f>
        <v/>
      </c>
      <c r="BG256" s="88" t="str">
        <f>IFERROR(IF(VLOOKUP(AI256,'Acompanhamento (DMP)'!$B$17:$V$400,21,FALSE)="","",VLOOKUP(AI256,'Acompanhamento (DMP)'!$B$17:$V$400,21,FALSE)),"")</f>
        <v/>
      </c>
      <c r="BH256" s="239" t="str">
        <f t="shared" si="3"/>
        <v/>
      </c>
    </row>
    <row r="257" spans="1:60" ht="15" customHeight="1" x14ac:dyDescent="0.2">
      <c r="A257" s="73"/>
      <c r="B257" s="73"/>
      <c r="C257" s="73"/>
      <c r="D257" s="74"/>
      <c r="E257" s="73" t="str">
        <v>Aluguel de veículos elétricos ou híbridos para 27 comarcas e Locação mensal para 4 veículos do curso de direção.</v>
      </c>
      <c r="F257" s="73"/>
      <c r="G257" s="73"/>
      <c r="H257" s="73"/>
      <c r="I257" s="73"/>
      <c r="J257" s="73"/>
      <c r="K257" s="73"/>
      <c r="L257" s="75"/>
      <c r="M257" s="75"/>
      <c r="N257" s="75"/>
      <c r="O257" s="75"/>
      <c r="P257" s="75"/>
      <c r="Q257" s="73" t="e">
        <f>IF(#REF!="","",IF(VLOOKUP(#REF!,#REF!,9,FALSE)="","",VLOOKUP(#REF!,#REF!,9,FALSE)))</f>
        <v>#REF!</v>
      </c>
      <c r="R257" s="75" t="e">
        <f>IF(#REF!="","",IF(VLOOKUP(#REF!,#REF!,10,FALSE)="","",VLOOKUP(#REF!,#REF!,10,FALSE)))</f>
        <v>#REF!</v>
      </c>
      <c r="AD257" s="251">
        <v>244</v>
      </c>
      <c r="AI257" t="str">
        <f>IF('PCA Licitação, Dispensa e Inex.'!B261="","",'PCA Licitação, Dispensa e Inex.'!B261)</f>
        <v/>
      </c>
      <c r="AJ257" t="str">
        <f>IF('PCA Licitação, Dispensa e Inex.'!C261="","",'PCA Licitação, Dispensa e Inex.'!C261)</f>
        <v/>
      </c>
      <c r="AK257" t="str">
        <f>IF('PCA Licitação, Dispensa e Inex.'!D261="","",'PCA Licitação, Dispensa e Inex.'!D261)</f>
        <v/>
      </c>
      <c r="AL257" t="str">
        <f>IF('PCA Licitação, Dispensa e Inex.'!H261="","",'PCA Licitação, Dispensa e Inex.'!H261)</f>
        <v/>
      </c>
      <c r="AM257" t="str">
        <f>IF('PCA Licitação, Dispensa e Inex.'!K261="","",'PCA Licitação, Dispensa e Inex.'!K261)</f>
        <v/>
      </c>
      <c r="AN257" t="str">
        <f>IF('PCA Licitação, Dispensa e Inex.'!L261="","",'PCA Licitação, Dispensa e Inex.'!L261)</f>
        <v/>
      </c>
      <c r="AO257" t="str">
        <f>IF('PCA Licitação, Dispensa e Inex.'!M261="","",'PCA Licitação, Dispensa e Inex.'!M261)</f>
        <v/>
      </c>
      <c r="AP257" t="str">
        <f>IF('PCA Licitação, Dispensa e Inex.'!N261="","",'PCA Licitação, Dispensa e Inex.'!N261)</f>
        <v/>
      </c>
      <c r="AQ257" s="88" t="str">
        <f>IF('PCA Licitação, Dispensa e Inex.'!O261="","",'PCA Licitação, Dispensa e Inex.'!O261)</f>
        <v/>
      </c>
      <c r="AR257" s="88" t="str">
        <f>IF('PCA Licitação, Dispensa e Inex.'!P261="","",'PCA Licitação, Dispensa e Inex.'!P261)</f>
        <v/>
      </c>
      <c r="AS257" s="88" t="str">
        <f>IF('PCA Licitação, Dispensa e Inex.'!Q261="","",'PCA Licitação, Dispensa e Inex.'!Q261)</f>
        <v/>
      </c>
      <c r="AT257" s="88" t="str">
        <f>IF('PCA Licitação, Dispensa e Inex.'!R261="","",'PCA Licitação, Dispensa e Inex.'!R261)</f>
        <v/>
      </c>
      <c r="AU257" s="88" t="str">
        <f>IF('PCA Licitação, Dispensa e Inex.'!S261="","",'PCA Licitação, Dispensa e Inex.'!S261)</f>
        <v/>
      </c>
      <c r="AV257" s="88" t="str">
        <f>IFERROR(VLOOKUP(AI257,'Acompanhamento (DMP)'!$B$17:$L$400,10,FALSE),"")</f>
        <v/>
      </c>
      <c r="AW257" t="str">
        <f>IFERROR(IF(VLOOKUP(AI257,'Acompanhamento (DMP)'!$B$17:$V$400,11,FALSE)="","",VLOOKUP(AI257,'Acompanhamento (DMP)'!$B$17:$V$400,11,FALSE)),"")</f>
        <v/>
      </c>
      <c r="AX257" s="88" t="str">
        <f>IFERROR(VLOOKUP(AI257,'Acompanhamento (DMP)'!$B$17:$V$400,12,FALSE),"")</f>
        <v/>
      </c>
      <c r="AY257" s="88" t="str">
        <f>IFERROR(IF(VLOOKUP(AI257,'Acompanhamento (DMP)'!$B$17:$V$400,13,FALSE)="","",VLOOKUP(AI257,'Acompanhamento (DMP)'!$B$17:$V$400,13,FALSE)),"")</f>
        <v/>
      </c>
      <c r="AZ257" t="str">
        <f>IFERROR(IF(VLOOKUP(AI257,'Acompanhamento (DMP)'!$B$17:$V$400,14,FALSE)="","",VLOOKUP(AI257,'Acompanhamento (DMP)'!$B$17:$V$400,14,FALSE)),"")</f>
        <v/>
      </c>
      <c r="BA257" t="str">
        <f>IFERROR(IF(VLOOKUP(AI257,'Acompanhamento (DMP)'!$B$17:$V$400,15,FALSE)="","",VLOOKUP(AI257,'Acompanhamento (DMP)'!$B$17:$V$400,15,FALSE)),"")</f>
        <v/>
      </c>
      <c r="BB257" s="88" t="str">
        <f>IFERROR(IF(VLOOKUP(AI257,'Acompanhamento (DMP)'!$B$17:$V$400,16,FALSE)="","",VLOOKUP(AI257,'Acompanhamento (DMP)'!$B$17:$V$400,16,FALSE)),"")</f>
        <v/>
      </c>
      <c r="BC257" s="88" t="str">
        <f>IFERROR(IF(VLOOKUP(AI257,'Acompanhamento (DMP)'!$B$17:$V$400,17,FALSE)="","",VLOOKUP(AI257,'Acompanhamento (DMP)'!$B$17:$V$400,17,FALSE)),"")</f>
        <v/>
      </c>
      <c r="BD257" s="88" t="str">
        <f>IFERROR(IF(VLOOKUP(AI257,'Acompanhamento (DMP)'!$B$17:$V$400,18,FALSE)="","",VLOOKUP(AI257,'Acompanhamento (DMP)'!$B$17:$V$400,18,FALSE)),"")</f>
        <v/>
      </c>
      <c r="BE257" s="88" t="str">
        <f>IFERROR(IF(VLOOKUP(AI257,'Acompanhamento (DMP)'!$B$17:$V$400,19,FALSE)="","",VLOOKUP(AI257,'Acompanhamento (DMP)'!$B$17:$V$400,19,FALSE)),"")</f>
        <v/>
      </c>
      <c r="BF257" s="88" t="str">
        <f>IFERROR(IF(VLOOKUP(AI257,'Acompanhamento (DMP)'!$B$17:$V$400,20,FALSE)="","",VLOOKUP(AI257,'Acompanhamento (DMP)'!$B$17:$V$400,20,FALSE)),"")</f>
        <v/>
      </c>
      <c r="BG257" s="88" t="str">
        <f>IFERROR(IF(VLOOKUP(AI257,'Acompanhamento (DMP)'!$B$17:$V$400,21,FALSE)="","",VLOOKUP(AI257,'Acompanhamento (DMP)'!$B$17:$V$400,21,FALSE)),"")</f>
        <v/>
      </c>
      <c r="BH257" s="239" t="str">
        <f t="shared" si="3"/>
        <v/>
      </c>
    </row>
    <row r="258" spans="1:60" ht="15" customHeight="1" x14ac:dyDescent="0.2">
      <c r="A258" s="73"/>
      <c r="B258" s="73"/>
      <c r="C258" s="73"/>
      <c r="D258" s="74"/>
      <c r="E258" s="73" t="str">
        <v>Prestação de serviços continuados de locação de veículos, sem motorista e sem combustível, com quilometragem livre, para o Poder Judiciário do Estado de Santa Catarina – PJSC (Corolla CTI). Serviço de locação eventual de veículos.</v>
      </c>
      <c r="F258" s="73"/>
      <c r="G258" s="73"/>
      <c r="H258" s="73"/>
      <c r="I258" s="73"/>
      <c r="J258" s="73"/>
      <c r="K258" s="73"/>
      <c r="L258" s="75"/>
      <c r="M258" s="75"/>
      <c r="N258" s="75"/>
      <c r="O258" s="75"/>
      <c r="P258" s="75"/>
      <c r="Q258" s="73" t="e">
        <f>IF(#REF!="","",IF(VLOOKUP(#REF!,#REF!,9,FALSE)="","",VLOOKUP(#REF!,#REF!,9,FALSE)))</f>
        <v>#REF!</v>
      </c>
      <c r="R258" s="75" t="e">
        <f>IF(#REF!="","",IF(VLOOKUP(#REF!,#REF!,10,FALSE)="","",VLOOKUP(#REF!,#REF!,10,FALSE)))</f>
        <v>#REF!</v>
      </c>
      <c r="AD258" s="252">
        <v>245</v>
      </c>
      <c r="AI258" t="str">
        <f>IF('PCA Licitação, Dispensa e Inex.'!B262="","",'PCA Licitação, Dispensa e Inex.'!B262)</f>
        <v/>
      </c>
      <c r="AJ258" t="str">
        <f>IF('PCA Licitação, Dispensa e Inex.'!C262="","",'PCA Licitação, Dispensa e Inex.'!C262)</f>
        <v/>
      </c>
      <c r="AK258" t="str">
        <f>IF('PCA Licitação, Dispensa e Inex.'!D262="","",'PCA Licitação, Dispensa e Inex.'!D262)</f>
        <v/>
      </c>
      <c r="AL258" t="str">
        <f>IF('PCA Licitação, Dispensa e Inex.'!H262="","",'PCA Licitação, Dispensa e Inex.'!H262)</f>
        <v/>
      </c>
      <c r="AM258" t="str">
        <f>IF('PCA Licitação, Dispensa e Inex.'!K262="","",'PCA Licitação, Dispensa e Inex.'!K262)</f>
        <v/>
      </c>
      <c r="AN258" t="str">
        <f>IF('PCA Licitação, Dispensa e Inex.'!L262="","",'PCA Licitação, Dispensa e Inex.'!L262)</f>
        <v/>
      </c>
      <c r="AO258" t="str">
        <f>IF('PCA Licitação, Dispensa e Inex.'!M262="","",'PCA Licitação, Dispensa e Inex.'!M262)</f>
        <v/>
      </c>
      <c r="AP258" t="str">
        <f>IF('PCA Licitação, Dispensa e Inex.'!N262="","",'PCA Licitação, Dispensa e Inex.'!N262)</f>
        <v/>
      </c>
      <c r="AQ258" s="88" t="str">
        <f>IF('PCA Licitação, Dispensa e Inex.'!O262="","",'PCA Licitação, Dispensa e Inex.'!O262)</f>
        <v/>
      </c>
      <c r="AR258" s="88" t="str">
        <f>IF('PCA Licitação, Dispensa e Inex.'!P262="","",'PCA Licitação, Dispensa e Inex.'!P262)</f>
        <v/>
      </c>
      <c r="AS258" s="88" t="str">
        <f>IF('PCA Licitação, Dispensa e Inex.'!Q262="","",'PCA Licitação, Dispensa e Inex.'!Q262)</f>
        <v/>
      </c>
      <c r="AT258" s="88" t="str">
        <f>IF('PCA Licitação, Dispensa e Inex.'!R262="","",'PCA Licitação, Dispensa e Inex.'!R262)</f>
        <v/>
      </c>
      <c r="AU258" s="88" t="str">
        <f>IF('PCA Licitação, Dispensa e Inex.'!S262="","",'PCA Licitação, Dispensa e Inex.'!S262)</f>
        <v/>
      </c>
      <c r="AV258" s="88" t="str">
        <f>IFERROR(VLOOKUP(AI258,'Acompanhamento (DMP)'!$B$17:$L$400,10,FALSE),"")</f>
        <v/>
      </c>
      <c r="AW258" t="str">
        <f>IFERROR(IF(VLOOKUP(AI258,'Acompanhamento (DMP)'!$B$17:$V$400,11,FALSE)="","",VLOOKUP(AI258,'Acompanhamento (DMP)'!$B$17:$V$400,11,FALSE)),"")</f>
        <v/>
      </c>
      <c r="AX258" s="88" t="str">
        <f>IFERROR(VLOOKUP(AI258,'Acompanhamento (DMP)'!$B$17:$V$400,12,FALSE),"")</f>
        <v/>
      </c>
      <c r="AY258" s="88" t="str">
        <f>IFERROR(IF(VLOOKUP(AI258,'Acompanhamento (DMP)'!$B$17:$V$400,13,FALSE)="","",VLOOKUP(AI258,'Acompanhamento (DMP)'!$B$17:$V$400,13,FALSE)),"")</f>
        <v/>
      </c>
      <c r="AZ258" t="str">
        <f>IFERROR(IF(VLOOKUP(AI258,'Acompanhamento (DMP)'!$B$17:$V$400,14,FALSE)="","",VLOOKUP(AI258,'Acompanhamento (DMP)'!$B$17:$V$400,14,FALSE)),"")</f>
        <v/>
      </c>
      <c r="BA258" t="str">
        <f>IFERROR(IF(VLOOKUP(AI258,'Acompanhamento (DMP)'!$B$17:$V$400,15,FALSE)="","",VLOOKUP(AI258,'Acompanhamento (DMP)'!$B$17:$V$400,15,FALSE)),"")</f>
        <v/>
      </c>
      <c r="BB258" s="88" t="str">
        <f>IFERROR(IF(VLOOKUP(AI258,'Acompanhamento (DMP)'!$B$17:$V$400,16,FALSE)="","",VLOOKUP(AI258,'Acompanhamento (DMP)'!$B$17:$V$400,16,FALSE)),"")</f>
        <v/>
      </c>
      <c r="BC258" s="88" t="str">
        <f>IFERROR(IF(VLOOKUP(AI258,'Acompanhamento (DMP)'!$B$17:$V$400,17,FALSE)="","",VLOOKUP(AI258,'Acompanhamento (DMP)'!$B$17:$V$400,17,FALSE)),"")</f>
        <v/>
      </c>
      <c r="BD258" s="88" t="str">
        <f>IFERROR(IF(VLOOKUP(AI258,'Acompanhamento (DMP)'!$B$17:$V$400,18,FALSE)="","",VLOOKUP(AI258,'Acompanhamento (DMP)'!$B$17:$V$400,18,FALSE)),"")</f>
        <v/>
      </c>
      <c r="BE258" s="88" t="str">
        <f>IFERROR(IF(VLOOKUP(AI258,'Acompanhamento (DMP)'!$B$17:$V$400,19,FALSE)="","",VLOOKUP(AI258,'Acompanhamento (DMP)'!$B$17:$V$400,19,FALSE)),"")</f>
        <v/>
      </c>
      <c r="BF258" s="88" t="str">
        <f>IFERROR(IF(VLOOKUP(AI258,'Acompanhamento (DMP)'!$B$17:$V$400,20,FALSE)="","",VLOOKUP(AI258,'Acompanhamento (DMP)'!$B$17:$V$400,20,FALSE)),"")</f>
        <v/>
      </c>
      <c r="BG258" s="88" t="str">
        <f>IFERROR(IF(VLOOKUP(AI258,'Acompanhamento (DMP)'!$B$17:$V$400,21,FALSE)="","",VLOOKUP(AI258,'Acompanhamento (DMP)'!$B$17:$V$400,21,FALSE)),"")</f>
        <v/>
      </c>
      <c r="BH258" s="239" t="str">
        <f t="shared" si="3"/>
        <v/>
      </c>
    </row>
    <row r="259" spans="1:60" ht="15" customHeight="1" x14ac:dyDescent="0.2">
      <c r="A259" s="73"/>
      <c r="B259" s="73"/>
      <c r="C259" s="73"/>
      <c r="D259" s="74"/>
      <c r="E259" s="73" t="str">
        <v>Prestação de serviço continuado de intermediação e agenciamento de transporte de passageiros, por meio de serviço de transporte remunerado privado individual de passageiros ou de serviço de táxi, no regime de empreitada por preço unitário, com fornecimento de plataforma web e aplicativo para smartphone, a fim de atender às necessidades de deslocamento do Poder Judiciário do Estado de Santa Catarina</v>
      </c>
      <c r="F259" s="73"/>
      <c r="G259" s="73"/>
      <c r="H259" s="73"/>
      <c r="I259" s="73"/>
      <c r="J259" s="73"/>
      <c r="K259" s="73"/>
      <c r="L259" s="75"/>
      <c r="M259" s="75"/>
      <c r="N259" s="75"/>
      <c r="O259" s="75"/>
      <c r="P259" s="75"/>
      <c r="Q259" s="73" t="e">
        <f>IF(#REF!="","",IF(VLOOKUP(#REF!,#REF!,9,FALSE)="","",VLOOKUP(#REF!,#REF!,9,FALSE)))</f>
        <v>#REF!</v>
      </c>
      <c r="R259" s="75" t="e">
        <f>IF(#REF!="","",IF(VLOOKUP(#REF!,#REF!,10,FALSE)="","",VLOOKUP(#REF!,#REF!,10,FALSE)))</f>
        <v>#REF!</v>
      </c>
      <c r="AD259" s="250">
        <v>246</v>
      </c>
      <c r="AI259" t="str">
        <f>IF('PCA Licitação, Dispensa e Inex.'!B263="","",'PCA Licitação, Dispensa e Inex.'!B263)</f>
        <v/>
      </c>
      <c r="AJ259" t="str">
        <f>IF('PCA Licitação, Dispensa e Inex.'!C263="","",'PCA Licitação, Dispensa e Inex.'!C263)</f>
        <v/>
      </c>
      <c r="AK259" t="str">
        <f>IF('PCA Licitação, Dispensa e Inex.'!D263="","",'PCA Licitação, Dispensa e Inex.'!D263)</f>
        <v/>
      </c>
      <c r="AL259" t="str">
        <f>IF('PCA Licitação, Dispensa e Inex.'!H263="","",'PCA Licitação, Dispensa e Inex.'!H263)</f>
        <v/>
      </c>
      <c r="AM259" t="str">
        <f>IF('PCA Licitação, Dispensa e Inex.'!K263="","",'PCA Licitação, Dispensa e Inex.'!K263)</f>
        <v/>
      </c>
      <c r="AN259" t="str">
        <f>IF('PCA Licitação, Dispensa e Inex.'!L263="","",'PCA Licitação, Dispensa e Inex.'!L263)</f>
        <v/>
      </c>
      <c r="AO259" t="str">
        <f>IF('PCA Licitação, Dispensa e Inex.'!M263="","",'PCA Licitação, Dispensa e Inex.'!M263)</f>
        <v/>
      </c>
      <c r="AP259" t="str">
        <f>IF('PCA Licitação, Dispensa e Inex.'!N263="","",'PCA Licitação, Dispensa e Inex.'!N263)</f>
        <v/>
      </c>
      <c r="AQ259" s="88" t="str">
        <f>IF('PCA Licitação, Dispensa e Inex.'!O263="","",'PCA Licitação, Dispensa e Inex.'!O263)</f>
        <v/>
      </c>
      <c r="AR259" s="88" t="str">
        <f>IF('PCA Licitação, Dispensa e Inex.'!P263="","",'PCA Licitação, Dispensa e Inex.'!P263)</f>
        <v/>
      </c>
      <c r="AS259" s="88" t="str">
        <f>IF('PCA Licitação, Dispensa e Inex.'!Q263="","",'PCA Licitação, Dispensa e Inex.'!Q263)</f>
        <v/>
      </c>
      <c r="AT259" s="88" t="str">
        <f>IF('PCA Licitação, Dispensa e Inex.'!R263="","",'PCA Licitação, Dispensa e Inex.'!R263)</f>
        <v/>
      </c>
      <c r="AU259" s="88" t="str">
        <f>IF('PCA Licitação, Dispensa e Inex.'!S263="","",'PCA Licitação, Dispensa e Inex.'!S263)</f>
        <v/>
      </c>
      <c r="AV259" s="88" t="str">
        <f>IFERROR(VLOOKUP(AI259,'Acompanhamento (DMP)'!$B$17:$L$400,10,FALSE),"")</f>
        <v/>
      </c>
      <c r="AW259" t="str">
        <f>IFERROR(IF(VLOOKUP(AI259,'Acompanhamento (DMP)'!$B$17:$V$400,11,FALSE)="","",VLOOKUP(AI259,'Acompanhamento (DMP)'!$B$17:$V$400,11,FALSE)),"")</f>
        <v/>
      </c>
      <c r="AX259" s="88" t="str">
        <f>IFERROR(VLOOKUP(AI259,'Acompanhamento (DMP)'!$B$17:$V$400,12,FALSE),"")</f>
        <v/>
      </c>
      <c r="AY259" s="88" t="str">
        <f>IFERROR(IF(VLOOKUP(AI259,'Acompanhamento (DMP)'!$B$17:$V$400,13,FALSE)="","",VLOOKUP(AI259,'Acompanhamento (DMP)'!$B$17:$V$400,13,FALSE)),"")</f>
        <v/>
      </c>
      <c r="AZ259" t="str">
        <f>IFERROR(IF(VLOOKUP(AI259,'Acompanhamento (DMP)'!$B$17:$V$400,14,FALSE)="","",VLOOKUP(AI259,'Acompanhamento (DMP)'!$B$17:$V$400,14,FALSE)),"")</f>
        <v/>
      </c>
      <c r="BA259" t="str">
        <f>IFERROR(IF(VLOOKUP(AI259,'Acompanhamento (DMP)'!$B$17:$V$400,15,FALSE)="","",VLOOKUP(AI259,'Acompanhamento (DMP)'!$B$17:$V$400,15,FALSE)),"")</f>
        <v/>
      </c>
      <c r="BB259" s="88" t="str">
        <f>IFERROR(IF(VLOOKUP(AI259,'Acompanhamento (DMP)'!$B$17:$V$400,16,FALSE)="","",VLOOKUP(AI259,'Acompanhamento (DMP)'!$B$17:$V$400,16,FALSE)),"")</f>
        <v/>
      </c>
      <c r="BC259" s="88" t="str">
        <f>IFERROR(IF(VLOOKUP(AI259,'Acompanhamento (DMP)'!$B$17:$V$400,17,FALSE)="","",VLOOKUP(AI259,'Acompanhamento (DMP)'!$B$17:$V$400,17,FALSE)),"")</f>
        <v/>
      </c>
      <c r="BD259" s="88" t="str">
        <f>IFERROR(IF(VLOOKUP(AI259,'Acompanhamento (DMP)'!$B$17:$V$400,18,FALSE)="","",VLOOKUP(AI259,'Acompanhamento (DMP)'!$B$17:$V$400,18,FALSE)),"")</f>
        <v/>
      </c>
      <c r="BE259" s="88" t="str">
        <f>IFERROR(IF(VLOOKUP(AI259,'Acompanhamento (DMP)'!$B$17:$V$400,19,FALSE)="","",VLOOKUP(AI259,'Acompanhamento (DMP)'!$B$17:$V$400,19,FALSE)),"")</f>
        <v/>
      </c>
      <c r="BF259" s="88" t="str">
        <f>IFERROR(IF(VLOOKUP(AI259,'Acompanhamento (DMP)'!$B$17:$V$400,20,FALSE)="","",VLOOKUP(AI259,'Acompanhamento (DMP)'!$B$17:$V$400,20,FALSE)),"")</f>
        <v/>
      </c>
      <c r="BG259" s="88" t="str">
        <f>IFERROR(IF(VLOOKUP(AI259,'Acompanhamento (DMP)'!$B$17:$V$400,21,FALSE)="","",VLOOKUP(AI259,'Acompanhamento (DMP)'!$B$17:$V$400,21,FALSE)),"")</f>
        <v/>
      </c>
      <c r="BH259" s="239" t="str">
        <f t="shared" ref="BH259:BH322" si="4">IF(BF259="","",BF259-BE259)</f>
        <v/>
      </c>
    </row>
    <row r="260" spans="1:60" ht="15" customHeight="1" x14ac:dyDescent="0.2">
      <c r="A260" s="73"/>
      <c r="B260" s="73"/>
      <c r="C260" s="73"/>
      <c r="D260" s="74"/>
      <c r="E260" s="73" t="str">
        <v>Prestação de serviços continuados de agenciamento de viagens, compreendendo cotação, reserva, emissão, alteração, remarcação e/ou cancelamento de passagens aéreas, nacionais ou internacionais, e emissão de seguro de assistência em viagem internacional, com disponibilização de sistema informatizado de gestão de viagens corporativas (selfbooking), sem ônus para o Poder Judiciário do Estado de Santa Catarina</v>
      </c>
      <c r="F260" s="73"/>
      <c r="G260" s="73"/>
      <c r="H260" s="73"/>
      <c r="I260" s="73"/>
      <c r="J260" s="73"/>
      <c r="K260" s="73"/>
      <c r="L260" s="75"/>
      <c r="M260" s="75"/>
      <c r="N260" s="75"/>
      <c r="O260" s="75"/>
      <c r="P260" s="75"/>
      <c r="Q260" s="73" t="e">
        <f>IF(#REF!="","",IF(VLOOKUP(#REF!,#REF!,9,FALSE)="","",VLOOKUP(#REF!,#REF!,9,FALSE)))</f>
        <v>#REF!</v>
      </c>
      <c r="R260" s="75" t="e">
        <f>IF(#REF!="","",IF(VLOOKUP(#REF!,#REF!,10,FALSE)="","",VLOOKUP(#REF!,#REF!,10,FALSE)))</f>
        <v>#REF!</v>
      </c>
      <c r="AD260" s="249">
        <v>247</v>
      </c>
      <c r="AI260" t="str">
        <f>IF('PCA Licitação, Dispensa e Inex.'!B264="","",'PCA Licitação, Dispensa e Inex.'!B264)</f>
        <v/>
      </c>
      <c r="AJ260" t="str">
        <f>IF('PCA Licitação, Dispensa e Inex.'!C264="","",'PCA Licitação, Dispensa e Inex.'!C264)</f>
        <v/>
      </c>
      <c r="AK260" t="str">
        <f>IF('PCA Licitação, Dispensa e Inex.'!D264="","",'PCA Licitação, Dispensa e Inex.'!D264)</f>
        <v/>
      </c>
      <c r="AL260" t="str">
        <f>IF('PCA Licitação, Dispensa e Inex.'!H264="","",'PCA Licitação, Dispensa e Inex.'!H264)</f>
        <v/>
      </c>
      <c r="AM260" t="str">
        <f>IF('PCA Licitação, Dispensa e Inex.'!K264="","",'PCA Licitação, Dispensa e Inex.'!K264)</f>
        <v/>
      </c>
      <c r="AN260" t="str">
        <f>IF('PCA Licitação, Dispensa e Inex.'!L264="","",'PCA Licitação, Dispensa e Inex.'!L264)</f>
        <v/>
      </c>
      <c r="AO260" t="str">
        <f>IF('PCA Licitação, Dispensa e Inex.'!M264="","",'PCA Licitação, Dispensa e Inex.'!M264)</f>
        <v/>
      </c>
      <c r="AP260" t="str">
        <f>IF('PCA Licitação, Dispensa e Inex.'!N264="","",'PCA Licitação, Dispensa e Inex.'!N264)</f>
        <v/>
      </c>
      <c r="AQ260" s="88" t="str">
        <f>IF('PCA Licitação, Dispensa e Inex.'!O264="","",'PCA Licitação, Dispensa e Inex.'!O264)</f>
        <v/>
      </c>
      <c r="AR260" s="88" t="str">
        <f>IF('PCA Licitação, Dispensa e Inex.'!P264="","",'PCA Licitação, Dispensa e Inex.'!P264)</f>
        <v/>
      </c>
      <c r="AS260" s="88" t="str">
        <f>IF('PCA Licitação, Dispensa e Inex.'!Q264="","",'PCA Licitação, Dispensa e Inex.'!Q264)</f>
        <v/>
      </c>
      <c r="AT260" s="88" t="str">
        <f>IF('PCA Licitação, Dispensa e Inex.'!R264="","",'PCA Licitação, Dispensa e Inex.'!R264)</f>
        <v/>
      </c>
      <c r="AU260" s="88" t="str">
        <f>IF('PCA Licitação, Dispensa e Inex.'!S264="","",'PCA Licitação, Dispensa e Inex.'!S264)</f>
        <v/>
      </c>
      <c r="AV260" s="88" t="str">
        <f>IFERROR(VLOOKUP(AI260,'Acompanhamento (DMP)'!$B$17:$L$400,10,FALSE),"")</f>
        <v/>
      </c>
      <c r="AW260" t="str">
        <f>IFERROR(IF(VLOOKUP(AI260,'Acompanhamento (DMP)'!$B$17:$V$400,11,FALSE)="","",VLOOKUP(AI260,'Acompanhamento (DMP)'!$B$17:$V$400,11,FALSE)),"")</f>
        <v/>
      </c>
      <c r="AX260" s="88" t="str">
        <f>IFERROR(VLOOKUP(AI260,'Acompanhamento (DMP)'!$B$17:$V$400,12,FALSE),"")</f>
        <v/>
      </c>
      <c r="AY260" s="88" t="str">
        <f>IFERROR(IF(VLOOKUP(AI260,'Acompanhamento (DMP)'!$B$17:$V$400,13,FALSE)="","",VLOOKUP(AI260,'Acompanhamento (DMP)'!$B$17:$V$400,13,FALSE)),"")</f>
        <v/>
      </c>
      <c r="AZ260" t="str">
        <f>IFERROR(IF(VLOOKUP(AI260,'Acompanhamento (DMP)'!$B$17:$V$400,14,FALSE)="","",VLOOKUP(AI260,'Acompanhamento (DMP)'!$B$17:$V$400,14,FALSE)),"")</f>
        <v/>
      </c>
      <c r="BA260" t="str">
        <f>IFERROR(IF(VLOOKUP(AI260,'Acompanhamento (DMP)'!$B$17:$V$400,15,FALSE)="","",VLOOKUP(AI260,'Acompanhamento (DMP)'!$B$17:$V$400,15,FALSE)),"")</f>
        <v/>
      </c>
      <c r="BB260" s="88" t="str">
        <f>IFERROR(IF(VLOOKUP(AI260,'Acompanhamento (DMP)'!$B$17:$V$400,16,FALSE)="","",VLOOKUP(AI260,'Acompanhamento (DMP)'!$B$17:$V$400,16,FALSE)),"")</f>
        <v/>
      </c>
      <c r="BC260" s="88" t="str">
        <f>IFERROR(IF(VLOOKUP(AI260,'Acompanhamento (DMP)'!$B$17:$V$400,17,FALSE)="","",VLOOKUP(AI260,'Acompanhamento (DMP)'!$B$17:$V$400,17,FALSE)),"")</f>
        <v/>
      </c>
      <c r="BD260" s="88" t="str">
        <f>IFERROR(IF(VLOOKUP(AI260,'Acompanhamento (DMP)'!$B$17:$V$400,18,FALSE)="","",VLOOKUP(AI260,'Acompanhamento (DMP)'!$B$17:$V$400,18,FALSE)),"")</f>
        <v/>
      </c>
      <c r="BE260" s="88" t="str">
        <f>IFERROR(IF(VLOOKUP(AI260,'Acompanhamento (DMP)'!$B$17:$V$400,19,FALSE)="","",VLOOKUP(AI260,'Acompanhamento (DMP)'!$B$17:$V$400,19,FALSE)),"")</f>
        <v/>
      </c>
      <c r="BF260" s="88" t="str">
        <f>IFERROR(IF(VLOOKUP(AI260,'Acompanhamento (DMP)'!$B$17:$V$400,20,FALSE)="","",VLOOKUP(AI260,'Acompanhamento (DMP)'!$B$17:$V$400,20,FALSE)),"")</f>
        <v/>
      </c>
      <c r="BG260" s="88" t="str">
        <f>IFERROR(IF(VLOOKUP(AI260,'Acompanhamento (DMP)'!$B$17:$V$400,21,FALSE)="","",VLOOKUP(AI260,'Acompanhamento (DMP)'!$B$17:$V$400,21,FALSE)),"")</f>
        <v/>
      </c>
      <c r="BH260" s="239" t="str">
        <f t="shared" si="4"/>
        <v/>
      </c>
    </row>
    <row r="261" spans="1:60" ht="15" customHeight="1" x14ac:dyDescent="0.2">
      <c r="A261" s="73"/>
      <c r="B261" s="73"/>
      <c r="C261" s="73"/>
      <c r="D261" s="74"/>
      <c r="E261" s="73" t="str">
        <v>A contratação de serviços continuados de apoio técnico especializado em tecnologia da informação, com dedicação exclusiva, em razão da necessidade de ampliar a capacidade de atendimento às crescentes demandas internas e externas relacionadas ao desenvolvimento, sustentação e segurança de sistemas. </v>
      </c>
      <c r="F261" s="73"/>
      <c r="G261" s="73"/>
      <c r="H261" s="73"/>
      <c r="I261" s="73"/>
      <c r="J261" s="73"/>
      <c r="K261" s="73"/>
      <c r="L261" s="75"/>
      <c r="M261" s="75"/>
      <c r="N261" s="75"/>
      <c r="O261" s="75"/>
      <c r="P261" s="75"/>
      <c r="Q261" s="73" t="e">
        <f>IF(#REF!="","",IF(VLOOKUP(#REF!,#REF!,9,FALSE)="","",VLOOKUP(#REF!,#REF!,9,FALSE)))</f>
        <v>#REF!</v>
      </c>
      <c r="R261" s="75" t="e">
        <f>IF(#REF!="","",IF(VLOOKUP(#REF!,#REF!,10,FALSE)="","",VLOOKUP(#REF!,#REF!,10,FALSE)))</f>
        <v>#REF!</v>
      </c>
      <c r="AD261" s="250">
        <v>248</v>
      </c>
      <c r="AI261" t="str">
        <f>IF('PCA Licitação, Dispensa e Inex.'!B265="","",'PCA Licitação, Dispensa e Inex.'!B265)</f>
        <v/>
      </c>
      <c r="AJ261" t="str">
        <f>IF('PCA Licitação, Dispensa e Inex.'!C265="","",'PCA Licitação, Dispensa e Inex.'!C265)</f>
        <v/>
      </c>
      <c r="AK261" t="str">
        <f>IF('PCA Licitação, Dispensa e Inex.'!D265="","",'PCA Licitação, Dispensa e Inex.'!D265)</f>
        <v/>
      </c>
      <c r="AL261" t="str">
        <f>IF('PCA Licitação, Dispensa e Inex.'!H265="","",'PCA Licitação, Dispensa e Inex.'!H265)</f>
        <v/>
      </c>
      <c r="AM261" t="str">
        <f>IF('PCA Licitação, Dispensa e Inex.'!K265="","",'PCA Licitação, Dispensa e Inex.'!K265)</f>
        <v/>
      </c>
      <c r="AN261" t="str">
        <f>IF('PCA Licitação, Dispensa e Inex.'!L265="","",'PCA Licitação, Dispensa e Inex.'!L265)</f>
        <v/>
      </c>
      <c r="AO261" t="str">
        <f>IF('PCA Licitação, Dispensa e Inex.'!M265="","",'PCA Licitação, Dispensa e Inex.'!M265)</f>
        <v/>
      </c>
      <c r="AP261" t="str">
        <f>IF('PCA Licitação, Dispensa e Inex.'!N265="","",'PCA Licitação, Dispensa e Inex.'!N265)</f>
        <v/>
      </c>
      <c r="AQ261" s="88" t="str">
        <f>IF('PCA Licitação, Dispensa e Inex.'!O265="","",'PCA Licitação, Dispensa e Inex.'!O265)</f>
        <v/>
      </c>
      <c r="AR261" s="88" t="str">
        <f>IF('PCA Licitação, Dispensa e Inex.'!P265="","",'PCA Licitação, Dispensa e Inex.'!P265)</f>
        <v/>
      </c>
      <c r="AS261" s="88" t="str">
        <f>IF('PCA Licitação, Dispensa e Inex.'!Q265="","",'PCA Licitação, Dispensa e Inex.'!Q265)</f>
        <v/>
      </c>
      <c r="AT261" s="88" t="str">
        <f>IF('PCA Licitação, Dispensa e Inex.'!R265="","",'PCA Licitação, Dispensa e Inex.'!R265)</f>
        <v/>
      </c>
      <c r="AU261" s="88" t="str">
        <f>IF('PCA Licitação, Dispensa e Inex.'!S265="","",'PCA Licitação, Dispensa e Inex.'!S265)</f>
        <v/>
      </c>
      <c r="AV261" s="88" t="str">
        <f>IFERROR(VLOOKUP(AI261,'Acompanhamento (DMP)'!$B$17:$L$400,10,FALSE),"")</f>
        <v/>
      </c>
      <c r="AW261" t="str">
        <f>IFERROR(IF(VLOOKUP(AI261,'Acompanhamento (DMP)'!$B$17:$V$400,11,FALSE)="","",VLOOKUP(AI261,'Acompanhamento (DMP)'!$B$17:$V$400,11,FALSE)),"")</f>
        <v/>
      </c>
      <c r="AX261" s="88" t="str">
        <f>IFERROR(VLOOKUP(AI261,'Acompanhamento (DMP)'!$B$17:$V$400,12,FALSE),"")</f>
        <v/>
      </c>
      <c r="AY261" s="88" t="str">
        <f>IFERROR(IF(VLOOKUP(AI261,'Acompanhamento (DMP)'!$B$17:$V$400,13,FALSE)="","",VLOOKUP(AI261,'Acompanhamento (DMP)'!$B$17:$V$400,13,FALSE)),"")</f>
        <v/>
      </c>
      <c r="AZ261" t="str">
        <f>IFERROR(IF(VLOOKUP(AI261,'Acompanhamento (DMP)'!$B$17:$V$400,14,FALSE)="","",VLOOKUP(AI261,'Acompanhamento (DMP)'!$B$17:$V$400,14,FALSE)),"")</f>
        <v/>
      </c>
      <c r="BA261" t="str">
        <f>IFERROR(IF(VLOOKUP(AI261,'Acompanhamento (DMP)'!$B$17:$V$400,15,FALSE)="","",VLOOKUP(AI261,'Acompanhamento (DMP)'!$B$17:$V$400,15,FALSE)),"")</f>
        <v/>
      </c>
      <c r="BB261" s="88" t="str">
        <f>IFERROR(IF(VLOOKUP(AI261,'Acompanhamento (DMP)'!$B$17:$V$400,16,FALSE)="","",VLOOKUP(AI261,'Acompanhamento (DMP)'!$B$17:$V$400,16,FALSE)),"")</f>
        <v/>
      </c>
      <c r="BC261" s="88" t="str">
        <f>IFERROR(IF(VLOOKUP(AI261,'Acompanhamento (DMP)'!$B$17:$V$400,17,FALSE)="","",VLOOKUP(AI261,'Acompanhamento (DMP)'!$B$17:$V$400,17,FALSE)),"")</f>
        <v/>
      </c>
      <c r="BD261" s="88" t="str">
        <f>IFERROR(IF(VLOOKUP(AI261,'Acompanhamento (DMP)'!$B$17:$V$400,18,FALSE)="","",VLOOKUP(AI261,'Acompanhamento (DMP)'!$B$17:$V$400,18,FALSE)),"")</f>
        <v/>
      </c>
      <c r="BE261" s="88" t="str">
        <f>IFERROR(IF(VLOOKUP(AI261,'Acompanhamento (DMP)'!$B$17:$V$400,19,FALSE)="","",VLOOKUP(AI261,'Acompanhamento (DMP)'!$B$17:$V$400,19,FALSE)),"")</f>
        <v/>
      </c>
      <c r="BF261" s="88" t="str">
        <f>IFERROR(IF(VLOOKUP(AI261,'Acompanhamento (DMP)'!$B$17:$V$400,20,FALSE)="","",VLOOKUP(AI261,'Acompanhamento (DMP)'!$B$17:$V$400,20,FALSE)),"")</f>
        <v/>
      </c>
      <c r="BG261" s="88" t="str">
        <f>IFERROR(IF(VLOOKUP(AI261,'Acompanhamento (DMP)'!$B$17:$V$400,21,FALSE)="","",VLOOKUP(AI261,'Acompanhamento (DMP)'!$B$17:$V$400,21,FALSE)),"")</f>
        <v/>
      </c>
      <c r="BH261" s="239" t="str">
        <f t="shared" si="4"/>
        <v/>
      </c>
    </row>
    <row r="262" spans="1:60" ht="15" customHeight="1" x14ac:dyDescent="0.2">
      <c r="A262" s="73"/>
      <c r="B262" s="73"/>
      <c r="C262" s="73"/>
      <c r="D262" s="74"/>
      <c r="E262" s="73" t="str">
        <v>Contratação de serviços continuados de desinsetização para Comarcas da Grande Florianópolis, TJSC e unidades administrativas</v>
      </c>
      <c r="F262" s="73"/>
      <c r="G262" s="73"/>
      <c r="H262" s="73"/>
      <c r="I262" s="73"/>
      <c r="J262" s="73"/>
      <c r="K262" s="73"/>
      <c r="L262" s="75"/>
      <c r="M262" s="75"/>
      <c r="N262" s="75"/>
      <c r="O262" s="75"/>
      <c r="P262" s="75"/>
      <c r="Q262" s="73" t="e">
        <f>IF(#REF!="","",IF(VLOOKUP(#REF!,#REF!,9,FALSE)="","",VLOOKUP(#REF!,#REF!,9,FALSE)))</f>
        <v>#REF!</v>
      </c>
      <c r="R262" s="75" t="e">
        <f>IF(#REF!="","",IF(VLOOKUP(#REF!,#REF!,10,FALSE)="","",VLOOKUP(#REF!,#REF!,10,FALSE)))</f>
        <v>#REF!</v>
      </c>
      <c r="AD262" s="252">
        <v>249</v>
      </c>
      <c r="AI262" t="str">
        <f>IF('PCA Licitação, Dispensa e Inex.'!B266="","",'PCA Licitação, Dispensa e Inex.'!B266)</f>
        <v/>
      </c>
      <c r="AJ262" t="str">
        <f>IF('PCA Licitação, Dispensa e Inex.'!C266="","",'PCA Licitação, Dispensa e Inex.'!C266)</f>
        <v/>
      </c>
      <c r="AK262" t="str">
        <f>IF('PCA Licitação, Dispensa e Inex.'!D266="","",'PCA Licitação, Dispensa e Inex.'!D266)</f>
        <v/>
      </c>
      <c r="AL262" t="str">
        <f>IF('PCA Licitação, Dispensa e Inex.'!H266="","",'PCA Licitação, Dispensa e Inex.'!H266)</f>
        <v/>
      </c>
      <c r="AM262" t="str">
        <f>IF('PCA Licitação, Dispensa e Inex.'!K266="","",'PCA Licitação, Dispensa e Inex.'!K266)</f>
        <v/>
      </c>
      <c r="AN262" t="str">
        <f>IF('PCA Licitação, Dispensa e Inex.'!L266="","",'PCA Licitação, Dispensa e Inex.'!L266)</f>
        <v/>
      </c>
      <c r="AO262" t="str">
        <f>IF('PCA Licitação, Dispensa e Inex.'!M266="","",'PCA Licitação, Dispensa e Inex.'!M266)</f>
        <v/>
      </c>
      <c r="AP262" t="str">
        <f>IF('PCA Licitação, Dispensa e Inex.'!N266="","",'PCA Licitação, Dispensa e Inex.'!N266)</f>
        <v/>
      </c>
      <c r="AQ262" s="88" t="str">
        <f>IF('PCA Licitação, Dispensa e Inex.'!O266="","",'PCA Licitação, Dispensa e Inex.'!O266)</f>
        <v/>
      </c>
      <c r="AR262" s="88" t="str">
        <f>IF('PCA Licitação, Dispensa e Inex.'!P266="","",'PCA Licitação, Dispensa e Inex.'!P266)</f>
        <v/>
      </c>
      <c r="AS262" s="88" t="str">
        <f>IF('PCA Licitação, Dispensa e Inex.'!Q266="","",'PCA Licitação, Dispensa e Inex.'!Q266)</f>
        <v/>
      </c>
      <c r="AT262" s="88" t="str">
        <f>IF('PCA Licitação, Dispensa e Inex.'!R266="","",'PCA Licitação, Dispensa e Inex.'!R266)</f>
        <v/>
      </c>
      <c r="AU262" s="88" t="str">
        <f>IF('PCA Licitação, Dispensa e Inex.'!S266="","",'PCA Licitação, Dispensa e Inex.'!S266)</f>
        <v/>
      </c>
      <c r="AV262" s="88" t="str">
        <f>IFERROR(VLOOKUP(AI262,'Acompanhamento (DMP)'!$B$17:$L$400,10,FALSE),"")</f>
        <v/>
      </c>
      <c r="AW262" t="str">
        <f>IFERROR(IF(VLOOKUP(AI262,'Acompanhamento (DMP)'!$B$17:$V$400,11,FALSE)="","",VLOOKUP(AI262,'Acompanhamento (DMP)'!$B$17:$V$400,11,FALSE)),"")</f>
        <v/>
      </c>
      <c r="AX262" s="88" t="str">
        <f>IFERROR(VLOOKUP(AI262,'Acompanhamento (DMP)'!$B$17:$V$400,12,FALSE),"")</f>
        <v/>
      </c>
      <c r="AY262" s="88" t="str">
        <f>IFERROR(IF(VLOOKUP(AI262,'Acompanhamento (DMP)'!$B$17:$V$400,13,FALSE)="","",VLOOKUP(AI262,'Acompanhamento (DMP)'!$B$17:$V$400,13,FALSE)),"")</f>
        <v/>
      </c>
      <c r="AZ262" t="str">
        <f>IFERROR(IF(VLOOKUP(AI262,'Acompanhamento (DMP)'!$B$17:$V$400,14,FALSE)="","",VLOOKUP(AI262,'Acompanhamento (DMP)'!$B$17:$V$400,14,FALSE)),"")</f>
        <v/>
      </c>
      <c r="BA262" t="str">
        <f>IFERROR(IF(VLOOKUP(AI262,'Acompanhamento (DMP)'!$B$17:$V$400,15,FALSE)="","",VLOOKUP(AI262,'Acompanhamento (DMP)'!$B$17:$V$400,15,FALSE)),"")</f>
        <v/>
      </c>
      <c r="BB262" s="88" t="str">
        <f>IFERROR(IF(VLOOKUP(AI262,'Acompanhamento (DMP)'!$B$17:$V$400,16,FALSE)="","",VLOOKUP(AI262,'Acompanhamento (DMP)'!$B$17:$V$400,16,FALSE)),"")</f>
        <v/>
      </c>
      <c r="BC262" s="88" t="str">
        <f>IFERROR(IF(VLOOKUP(AI262,'Acompanhamento (DMP)'!$B$17:$V$400,17,FALSE)="","",VLOOKUP(AI262,'Acompanhamento (DMP)'!$B$17:$V$400,17,FALSE)),"")</f>
        <v/>
      </c>
      <c r="BD262" s="88" t="str">
        <f>IFERROR(IF(VLOOKUP(AI262,'Acompanhamento (DMP)'!$B$17:$V$400,18,FALSE)="","",VLOOKUP(AI262,'Acompanhamento (DMP)'!$B$17:$V$400,18,FALSE)),"")</f>
        <v/>
      </c>
      <c r="BE262" s="88" t="str">
        <f>IFERROR(IF(VLOOKUP(AI262,'Acompanhamento (DMP)'!$B$17:$V$400,19,FALSE)="","",VLOOKUP(AI262,'Acompanhamento (DMP)'!$B$17:$V$400,19,FALSE)),"")</f>
        <v/>
      </c>
      <c r="BF262" s="88" t="str">
        <f>IFERROR(IF(VLOOKUP(AI262,'Acompanhamento (DMP)'!$B$17:$V$400,20,FALSE)="","",VLOOKUP(AI262,'Acompanhamento (DMP)'!$B$17:$V$400,20,FALSE)),"")</f>
        <v/>
      </c>
      <c r="BG262" s="88" t="str">
        <f>IFERROR(IF(VLOOKUP(AI262,'Acompanhamento (DMP)'!$B$17:$V$400,21,FALSE)="","",VLOOKUP(AI262,'Acompanhamento (DMP)'!$B$17:$V$400,21,FALSE)),"")</f>
        <v/>
      </c>
      <c r="BH262" s="239" t="str">
        <f t="shared" si="4"/>
        <v/>
      </c>
    </row>
    <row r="263" spans="1:60" ht="15" customHeight="1" x14ac:dyDescent="0.2">
      <c r="A263" s="73"/>
      <c r="B263" s="73"/>
      <c r="C263" s="73"/>
      <c r="D263" s="74"/>
      <c r="E263" s="73" t="str">
        <v>Contratação de serviços continuados de apoio técnico, suporte e desenvolvimento de análises de dados de caráter descritivo, diagnóstico, prescritivo e preditivo, por meio de cientistas de dados</v>
      </c>
      <c r="F263" s="73"/>
      <c r="G263" s="73"/>
      <c r="H263" s="73"/>
      <c r="I263" s="73"/>
      <c r="J263" s="73"/>
      <c r="K263" s="73"/>
      <c r="L263" s="75"/>
      <c r="M263" s="75"/>
      <c r="N263" s="75"/>
      <c r="O263" s="75"/>
      <c r="P263" s="75"/>
      <c r="Q263" s="73" t="e">
        <f>IF(#REF!="","",IF(VLOOKUP(#REF!,#REF!,9,FALSE)="","",VLOOKUP(#REF!,#REF!,9,FALSE)))</f>
        <v>#REF!</v>
      </c>
      <c r="R263" s="75" t="e">
        <f>IF(#REF!="","",IF(VLOOKUP(#REF!,#REF!,10,FALSE)="","",VLOOKUP(#REF!,#REF!,10,FALSE)))</f>
        <v>#REF!</v>
      </c>
      <c r="AD263" s="251">
        <v>250</v>
      </c>
      <c r="AI263" t="str">
        <f>IF('PCA Licitação, Dispensa e Inex.'!B267="","",'PCA Licitação, Dispensa e Inex.'!B267)</f>
        <v/>
      </c>
      <c r="AJ263" t="str">
        <f>IF('PCA Licitação, Dispensa e Inex.'!C267="","",'PCA Licitação, Dispensa e Inex.'!C267)</f>
        <v/>
      </c>
      <c r="AK263" t="str">
        <f>IF('PCA Licitação, Dispensa e Inex.'!D267="","",'PCA Licitação, Dispensa e Inex.'!D267)</f>
        <v/>
      </c>
      <c r="AL263" t="str">
        <f>IF('PCA Licitação, Dispensa e Inex.'!H267="","",'PCA Licitação, Dispensa e Inex.'!H267)</f>
        <v/>
      </c>
      <c r="AM263" t="str">
        <f>IF('PCA Licitação, Dispensa e Inex.'!K267="","",'PCA Licitação, Dispensa e Inex.'!K267)</f>
        <v/>
      </c>
      <c r="AN263" t="str">
        <f>IF('PCA Licitação, Dispensa e Inex.'!L267="","",'PCA Licitação, Dispensa e Inex.'!L267)</f>
        <v/>
      </c>
      <c r="AO263" t="str">
        <f>IF('PCA Licitação, Dispensa e Inex.'!M267="","",'PCA Licitação, Dispensa e Inex.'!M267)</f>
        <v/>
      </c>
      <c r="AP263" t="str">
        <f>IF('PCA Licitação, Dispensa e Inex.'!N267="","",'PCA Licitação, Dispensa e Inex.'!N267)</f>
        <v/>
      </c>
      <c r="AQ263" s="88" t="str">
        <f>IF('PCA Licitação, Dispensa e Inex.'!O267="","",'PCA Licitação, Dispensa e Inex.'!O267)</f>
        <v/>
      </c>
      <c r="AR263" s="88" t="str">
        <f>IF('PCA Licitação, Dispensa e Inex.'!P267="","",'PCA Licitação, Dispensa e Inex.'!P267)</f>
        <v/>
      </c>
      <c r="AS263" s="88" t="str">
        <f>IF('PCA Licitação, Dispensa e Inex.'!Q267="","",'PCA Licitação, Dispensa e Inex.'!Q267)</f>
        <v/>
      </c>
      <c r="AT263" s="88" t="str">
        <f>IF('PCA Licitação, Dispensa e Inex.'!R267="","",'PCA Licitação, Dispensa e Inex.'!R267)</f>
        <v/>
      </c>
      <c r="AU263" s="88" t="str">
        <f>IF('PCA Licitação, Dispensa e Inex.'!S267="","",'PCA Licitação, Dispensa e Inex.'!S267)</f>
        <v/>
      </c>
      <c r="AV263" s="88" t="str">
        <f>IFERROR(VLOOKUP(AI263,'Acompanhamento (DMP)'!$B$17:$L$400,10,FALSE),"")</f>
        <v/>
      </c>
      <c r="AW263" t="str">
        <f>IFERROR(IF(VLOOKUP(AI263,'Acompanhamento (DMP)'!$B$17:$V$400,11,FALSE)="","",VLOOKUP(AI263,'Acompanhamento (DMP)'!$B$17:$V$400,11,FALSE)),"")</f>
        <v/>
      </c>
      <c r="AX263" s="88" t="str">
        <f>IFERROR(VLOOKUP(AI263,'Acompanhamento (DMP)'!$B$17:$V$400,12,FALSE),"")</f>
        <v/>
      </c>
      <c r="AY263" s="88" t="str">
        <f>IFERROR(IF(VLOOKUP(AI263,'Acompanhamento (DMP)'!$B$17:$V$400,13,FALSE)="","",VLOOKUP(AI263,'Acompanhamento (DMP)'!$B$17:$V$400,13,FALSE)),"")</f>
        <v/>
      </c>
      <c r="AZ263" t="str">
        <f>IFERROR(IF(VLOOKUP(AI263,'Acompanhamento (DMP)'!$B$17:$V$400,14,FALSE)="","",VLOOKUP(AI263,'Acompanhamento (DMP)'!$B$17:$V$400,14,FALSE)),"")</f>
        <v/>
      </c>
      <c r="BA263" t="str">
        <f>IFERROR(IF(VLOOKUP(AI263,'Acompanhamento (DMP)'!$B$17:$V$400,15,FALSE)="","",VLOOKUP(AI263,'Acompanhamento (DMP)'!$B$17:$V$400,15,FALSE)),"")</f>
        <v/>
      </c>
      <c r="BB263" s="88" t="str">
        <f>IFERROR(IF(VLOOKUP(AI263,'Acompanhamento (DMP)'!$B$17:$V$400,16,FALSE)="","",VLOOKUP(AI263,'Acompanhamento (DMP)'!$B$17:$V$400,16,FALSE)),"")</f>
        <v/>
      </c>
      <c r="BC263" s="88" t="str">
        <f>IFERROR(IF(VLOOKUP(AI263,'Acompanhamento (DMP)'!$B$17:$V$400,17,FALSE)="","",VLOOKUP(AI263,'Acompanhamento (DMP)'!$B$17:$V$400,17,FALSE)),"")</f>
        <v/>
      </c>
      <c r="BD263" s="88" t="str">
        <f>IFERROR(IF(VLOOKUP(AI263,'Acompanhamento (DMP)'!$B$17:$V$400,18,FALSE)="","",VLOOKUP(AI263,'Acompanhamento (DMP)'!$B$17:$V$400,18,FALSE)),"")</f>
        <v/>
      </c>
      <c r="BE263" s="88" t="str">
        <f>IFERROR(IF(VLOOKUP(AI263,'Acompanhamento (DMP)'!$B$17:$V$400,19,FALSE)="","",VLOOKUP(AI263,'Acompanhamento (DMP)'!$B$17:$V$400,19,FALSE)),"")</f>
        <v/>
      </c>
      <c r="BF263" s="88" t="str">
        <f>IFERROR(IF(VLOOKUP(AI263,'Acompanhamento (DMP)'!$B$17:$V$400,20,FALSE)="","",VLOOKUP(AI263,'Acompanhamento (DMP)'!$B$17:$V$400,20,FALSE)),"")</f>
        <v/>
      </c>
      <c r="BG263" s="88" t="str">
        <f>IFERROR(IF(VLOOKUP(AI263,'Acompanhamento (DMP)'!$B$17:$V$400,21,FALSE)="","",VLOOKUP(AI263,'Acompanhamento (DMP)'!$B$17:$V$400,21,FALSE)),"")</f>
        <v/>
      </c>
      <c r="BH263" s="239" t="str">
        <f t="shared" si="4"/>
        <v/>
      </c>
    </row>
    <row r="264" spans="1:60" ht="15" customHeight="1" x14ac:dyDescent="0.2">
      <c r="A264" s="73"/>
      <c r="B264" s="73"/>
      <c r="C264" s="73"/>
      <c r="D264" s="74"/>
      <c r="E264" s="73" t="str">
        <v>Fornecimento continuado estimado do item papel A4</v>
      </c>
      <c r="F264" s="73"/>
      <c r="G264" s="73"/>
      <c r="H264" s="73"/>
      <c r="I264" s="73"/>
      <c r="J264" s="73"/>
      <c r="K264" s="73"/>
      <c r="L264" s="75"/>
      <c r="M264" s="75"/>
      <c r="N264" s="75"/>
      <c r="O264" s="75"/>
      <c r="P264" s="75"/>
      <c r="Q264" s="73" t="e">
        <f>IF(#REF!="","",IF(VLOOKUP(#REF!,#REF!,9,FALSE)="","",VLOOKUP(#REF!,#REF!,9,FALSE)))</f>
        <v>#REF!</v>
      </c>
      <c r="R264" s="75" t="e">
        <f>IF(#REF!="","",IF(VLOOKUP(#REF!,#REF!,10,FALSE)="","",VLOOKUP(#REF!,#REF!,10,FALSE)))</f>
        <v>#REF!</v>
      </c>
      <c r="AD264" s="252">
        <v>251</v>
      </c>
      <c r="AI264" t="str">
        <f>IF('PCA Licitação, Dispensa e Inex.'!B268="","",'PCA Licitação, Dispensa e Inex.'!B268)</f>
        <v/>
      </c>
      <c r="AJ264" t="str">
        <f>IF('PCA Licitação, Dispensa e Inex.'!C268="","",'PCA Licitação, Dispensa e Inex.'!C268)</f>
        <v/>
      </c>
      <c r="AK264" t="str">
        <f>IF('PCA Licitação, Dispensa e Inex.'!D268="","",'PCA Licitação, Dispensa e Inex.'!D268)</f>
        <v/>
      </c>
      <c r="AL264" t="str">
        <f>IF('PCA Licitação, Dispensa e Inex.'!H268="","",'PCA Licitação, Dispensa e Inex.'!H268)</f>
        <v/>
      </c>
      <c r="AM264" t="str">
        <f>IF('PCA Licitação, Dispensa e Inex.'!K268="","",'PCA Licitação, Dispensa e Inex.'!K268)</f>
        <v/>
      </c>
      <c r="AN264" t="str">
        <f>IF('PCA Licitação, Dispensa e Inex.'!L268="","",'PCA Licitação, Dispensa e Inex.'!L268)</f>
        <v/>
      </c>
      <c r="AO264" t="str">
        <f>IF('PCA Licitação, Dispensa e Inex.'!M268="","",'PCA Licitação, Dispensa e Inex.'!M268)</f>
        <v/>
      </c>
      <c r="AP264" t="str">
        <f>IF('PCA Licitação, Dispensa e Inex.'!N268="","",'PCA Licitação, Dispensa e Inex.'!N268)</f>
        <v/>
      </c>
      <c r="AQ264" s="88" t="str">
        <f>IF('PCA Licitação, Dispensa e Inex.'!O268="","",'PCA Licitação, Dispensa e Inex.'!O268)</f>
        <v/>
      </c>
      <c r="AR264" s="88" t="str">
        <f>IF('PCA Licitação, Dispensa e Inex.'!P268="","",'PCA Licitação, Dispensa e Inex.'!P268)</f>
        <v/>
      </c>
      <c r="AS264" s="88" t="str">
        <f>IF('PCA Licitação, Dispensa e Inex.'!Q268="","",'PCA Licitação, Dispensa e Inex.'!Q268)</f>
        <v/>
      </c>
      <c r="AT264" s="88" t="str">
        <f>IF('PCA Licitação, Dispensa e Inex.'!R268="","",'PCA Licitação, Dispensa e Inex.'!R268)</f>
        <v/>
      </c>
      <c r="AU264" s="88" t="str">
        <f>IF('PCA Licitação, Dispensa e Inex.'!S268="","",'PCA Licitação, Dispensa e Inex.'!S268)</f>
        <v/>
      </c>
      <c r="AV264" s="88" t="str">
        <f>IFERROR(VLOOKUP(AI264,'Acompanhamento (DMP)'!$B$17:$L$400,10,FALSE),"")</f>
        <v/>
      </c>
      <c r="AW264" t="str">
        <f>IFERROR(IF(VLOOKUP(AI264,'Acompanhamento (DMP)'!$B$17:$V$400,11,FALSE)="","",VLOOKUP(AI264,'Acompanhamento (DMP)'!$B$17:$V$400,11,FALSE)),"")</f>
        <v/>
      </c>
      <c r="AX264" s="88" t="str">
        <f>IFERROR(VLOOKUP(AI264,'Acompanhamento (DMP)'!$B$17:$V$400,12,FALSE),"")</f>
        <v/>
      </c>
      <c r="AY264" s="88" t="str">
        <f>IFERROR(IF(VLOOKUP(AI264,'Acompanhamento (DMP)'!$B$17:$V$400,13,FALSE)="","",VLOOKUP(AI264,'Acompanhamento (DMP)'!$B$17:$V$400,13,FALSE)),"")</f>
        <v/>
      </c>
      <c r="AZ264" t="str">
        <f>IFERROR(IF(VLOOKUP(AI264,'Acompanhamento (DMP)'!$B$17:$V$400,14,FALSE)="","",VLOOKUP(AI264,'Acompanhamento (DMP)'!$B$17:$V$400,14,FALSE)),"")</f>
        <v/>
      </c>
      <c r="BA264" t="str">
        <f>IFERROR(IF(VLOOKUP(AI264,'Acompanhamento (DMP)'!$B$17:$V$400,15,FALSE)="","",VLOOKUP(AI264,'Acompanhamento (DMP)'!$B$17:$V$400,15,FALSE)),"")</f>
        <v/>
      </c>
      <c r="BB264" s="88" t="str">
        <f>IFERROR(IF(VLOOKUP(AI264,'Acompanhamento (DMP)'!$B$17:$V$400,16,FALSE)="","",VLOOKUP(AI264,'Acompanhamento (DMP)'!$B$17:$V$400,16,FALSE)),"")</f>
        <v/>
      </c>
      <c r="BC264" s="88" t="str">
        <f>IFERROR(IF(VLOOKUP(AI264,'Acompanhamento (DMP)'!$B$17:$V$400,17,FALSE)="","",VLOOKUP(AI264,'Acompanhamento (DMP)'!$B$17:$V$400,17,FALSE)),"")</f>
        <v/>
      </c>
      <c r="BD264" s="88" t="str">
        <f>IFERROR(IF(VLOOKUP(AI264,'Acompanhamento (DMP)'!$B$17:$V$400,18,FALSE)="","",VLOOKUP(AI264,'Acompanhamento (DMP)'!$B$17:$V$400,18,FALSE)),"")</f>
        <v/>
      </c>
      <c r="BE264" s="88" t="str">
        <f>IFERROR(IF(VLOOKUP(AI264,'Acompanhamento (DMP)'!$B$17:$V$400,19,FALSE)="","",VLOOKUP(AI264,'Acompanhamento (DMP)'!$B$17:$V$400,19,FALSE)),"")</f>
        <v/>
      </c>
      <c r="BF264" s="88" t="str">
        <f>IFERROR(IF(VLOOKUP(AI264,'Acompanhamento (DMP)'!$B$17:$V$400,20,FALSE)="","",VLOOKUP(AI264,'Acompanhamento (DMP)'!$B$17:$V$400,20,FALSE)),"")</f>
        <v/>
      </c>
      <c r="BG264" s="88" t="str">
        <f>IFERROR(IF(VLOOKUP(AI264,'Acompanhamento (DMP)'!$B$17:$V$400,21,FALSE)="","",VLOOKUP(AI264,'Acompanhamento (DMP)'!$B$17:$V$400,21,FALSE)),"")</f>
        <v/>
      </c>
      <c r="BH264" s="239" t="str">
        <f t="shared" si="4"/>
        <v/>
      </c>
    </row>
    <row r="265" spans="1:60" ht="15" customHeight="1" x14ac:dyDescent="0.2">
      <c r="A265" s="73"/>
      <c r="B265" s="73"/>
      <c r="C265" s="73"/>
      <c r="D265" s="74"/>
      <c r="E265" s="73" t="str">
        <v>Fornecimento continuado estimado dos itens papel toalha e papel higiênico</v>
      </c>
      <c r="F265" s="73"/>
      <c r="G265" s="73"/>
      <c r="H265" s="73"/>
      <c r="I265" s="73"/>
      <c r="J265" s="73"/>
      <c r="K265" s="73"/>
      <c r="L265" s="75"/>
      <c r="M265" s="75"/>
      <c r="N265" s="75"/>
      <c r="O265" s="75"/>
      <c r="P265" s="75"/>
      <c r="Q265" s="73" t="e">
        <f>IF(#REF!="","",IF(VLOOKUP(#REF!,#REF!,9,FALSE)="","",VLOOKUP(#REF!,#REF!,9,FALSE)))</f>
        <v>#REF!</v>
      </c>
      <c r="R265" s="75" t="e">
        <f>IF(#REF!="","",IF(VLOOKUP(#REF!,#REF!,10,FALSE)="","",VLOOKUP(#REF!,#REF!,10,FALSE)))</f>
        <v>#REF!</v>
      </c>
      <c r="AD265" s="250">
        <v>252</v>
      </c>
      <c r="AI265" t="str">
        <f>IF('PCA Licitação, Dispensa e Inex.'!B269="","",'PCA Licitação, Dispensa e Inex.'!B269)</f>
        <v/>
      </c>
      <c r="AJ265" t="str">
        <f>IF('PCA Licitação, Dispensa e Inex.'!C269="","",'PCA Licitação, Dispensa e Inex.'!C269)</f>
        <v/>
      </c>
      <c r="AK265" t="str">
        <f>IF('PCA Licitação, Dispensa e Inex.'!D269="","",'PCA Licitação, Dispensa e Inex.'!D269)</f>
        <v/>
      </c>
      <c r="AL265" t="str">
        <f>IF('PCA Licitação, Dispensa e Inex.'!H269="","",'PCA Licitação, Dispensa e Inex.'!H269)</f>
        <v/>
      </c>
      <c r="AM265" t="str">
        <f>IF('PCA Licitação, Dispensa e Inex.'!K269="","",'PCA Licitação, Dispensa e Inex.'!K269)</f>
        <v/>
      </c>
      <c r="AN265" t="str">
        <f>IF('PCA Licitação, Dispensa e Inex.'!L269="","",'PCA Licitação, Dispensa e Inex.'!L269)</f>
        <v/>
      </c>
      <c r="AO265" t="str">
        <f>IF('PCA Licitação, Dispensa e Inex.'!M269="","",'PCA Licitação, Dispensa e Inex.'!M269)</f>
        <v/>
      </c>
      <c r="AP265" t="str">
        <f>IF('PCA Licitação, Dispensa e Inex.'!N269="","",'PCA Licitação, Dispensa e Inex.'!N269)</f>
        <v/>
      </c>
      <c r="AQ265" s="88" t="str">
        <f>IF('PCA Licitação, Dispensa e Inex.'!O269="","",'PCA Licitação, Dispensa e Inex.'!O269)</f>
        <v/>
      </c>
      <c r="AR265" s="88" t="str">
        <f>IF('PCA Licitação, Dispensa e Inex.'!P269="","",'PCA Licitação, Dispensa e Inex.'!P269)</f>
        <v/>
      </c>
      <c r="AS265" s="88" t="str">
        <f>IF('PCA Licitação, Dispensa e Inex.'!Q269="","",'PCA Licitação, Dispensa e Inex.'!Q269)</f>
        <v/>
      </c>
      <c r="AT265" s="88" t="str">
        <f>IF('PCA Licitação, Dispensa e Inex.'!R269="","",'PCA Licitação, Dispensa e Inex.'!R269)</f>
        <v/>
      </c>
      <c r="AU265" s="88" t="str">
        <f>IF('PCA Licitação, Dispensa e Inex.'!S269="","",'PCA Licitação, Dispensa e Inex.'!S269)</f>
        <v/>
      </c>
      <c r="AV265" s="88" t="str">
        <f>IFERROR(VLOOKUP(AI265,'Acompanhamento (DMP)'!$B$17:$L$400,10,FALSE),"")</f>
        <v/>
      </c>
      <c r="AW265" t="str">
        <f>IFERROR(IF(VLOOKUP(AI265,'Acompanhamento (DMP)'!$B$17:$V$400,11,FALSE)="","",VLOOKUP(AI265,'Acompanhamento (DMP)'!$B$17:$V$400,11,FALSE)),"")</f>
        <v/>
      </c>
      <c r="AX265" s="88" t="str">
        <f>IFERROR(VLOOKUP(AI265,'Acompanhamento (DMP)'!$B$17:$V$400,12,FALSE),"")</f>
        <v/>
      </c>
      <c r="AY265" s="88" t="str">
        <f>IFERROR(IF(VLOOKUP(AI265,'Acompanhamento (DMP)'!$B$17:$V$400,13,FALSE)="","",VLOOKUP(AI265,'Acompanhamento (DMP)'!$B$17:$V$400,13,FALSE)),"")</f>
        <v/>
      </c>
      <c r="AZ265" t="str">
        <f>IFERROR(IF(VLOOKUP(AI265,'Acompanhamento (DMP)'!$B$17:$V$400,14,FALSE)="","",VLOOKUP(AI265,'Acompanhamento (DMP)'!$B$17:$V$400,14,FALSE)),"")</f>
        <v/>
      </c>
      <c r="BA265" t="str">
        <f>IFERROR(IF(VLOOKUP(AI265,'Acompanhamento (DMP)'!$B$17:$V$400,15,FALSE)="","",VLOOKUP(AI265,'Acompanhamento (DMP)'!$B$17:$V$400,15,FALSE)),"")</f>
        <v/>
      </c>
      <c r="BB265" s="88" t="str">
        <f>IFERROR(IF(VLOOKUP(AI265,'Acompanhamento (DMP)'!$B$17:$V$400,16,FALSE)="","",VLOOKUP(AI265,'Acompanhamento (DMP)'!$B$17:$V$400,16,FALSE)),"")</f>
        <v/>
      </c>
      <c r="BC265" s="88" t="str">
        <f>IFERROR(IF(VLOOKUP(AI265,'Acompanhamento (DMP)'!$B$17:$V$400,17,FALSE)="","",VLOOKUP(AI265,'Acompanhamento (DMP)'!$B$17:$V$400,17,FALSE)),"")</f>
        <v/>
      </c>
      <c r="BD265" s="88" t="str">
        <f>IFERROR(IF(VLOOKUP(AI265,'Acompanhamento (DMP)'!$B$17:$V$400,18,FALSE)="","",VLOOKUP(AI265,'Acompanhamento (DMP)'!$B$17:$V$400,18,FALSE)),"")</f>
        <v/>
      </c>
      <c r="BE265" s="88" t="str">
        <f>IFERROR(IF(VLOOKUP(AI265,'Acompanhamento (DMP)'!$B$17:$V$400,19,FALSE)="","",VLOOKUP(AI265,'Acompanhamento (DMP)'!$B$17:$V$400,19,FALSE)),"")</f>
        <v/>
      </c>
      <c r="BF265" s="88" t="str">
        <f>IFERROR(IF(VLOOKUP(AI265,'Acompanhamento (DMP)'!$B$17:$V$400,20,FALSE)="","",VLOOKUP(AI265,'Acompanhamento (DMP)'!$B$17:$V$400,20,FALSE)),"")</f>
        <v/>
      </c>
      <c r="BG265" s="88" t="str">
        <f>IFERROR(IF(VLOOKUP(AI265,'Acompanhamento (DMP)'!$B$17:$V$400,21,FALSE)="","",VLOOKUP(AI265,'Acompanhamento (DMP)'!$B$17:$V$400,21,FALSE)),"")</f>
        <v/>
      </c>
      <c r="BH265" s="239" t="str">
        <f t="shared" si="4"/>
        <v/>
      </c>
    </row>
    <row r="266" spans="1:60" ht="15" customHeight="1" x14ac:dyDescent="0.2">
      <c r="A266" s="73"/>
      <c r="B266" s="73"/>
      <c r="C266" s="73"/>
      <c r="D266" s="74"/>
      <c r="E266" s="73" t="str">
        <v>Fornecimento continuado estimado de itens de limpeza</v>
      </c>
      <c r="F266" s="73"/>
      <c r="G266" s="73"/>
      <c r="H266" s="73"/>
      <c r="I266" s="73"/>
      <c r="J266" s="73"/>
      <c r="K266" s="73"/>
      <c r="L266" s="75"/>
      <c r="M266" s="75"/>
      <c r="N266" s="75"/>
      <c r="O266" s="75"/>
      <c r="P266" s="75"/>
      <c r="Q266" s="73" t="e">
        <f>IF(#REF!="","",IF(VLOOKUP(#REF!,#REF!,9,FALSE)="","",VLOOKUP(#REF!,#REF!,9,FALSE)))</f>
        <v>#REF!</v>
      </c>
      <c r="R266" s="75" t="e">
        <f>IF(#REF!="","",IF(VLOOKUP(#REF!,#REF!,10,FALSE)="","",VLOOKUP(#REF!,#REF!,10,FALSE)))</f>
        <v>#REF!</v>
      </c>
      <c r="AD266" s="249">
        <v>253</v>
      </c>
      <c r="AI266" t="str">
        <f>IF('PCA Licitação, Dispensa e Inex.'!B270="","",'PCA Licitação, Dispensa e Inex.'!B270)</f>
        <v/>
      </c>
      <c r="AJ266" t="str">
        <f>IF('PCA Licitação, Dispensa e Inex.'!C270="","",'PCA Licitação, Dispensa e Inex.'!C270)</f>
        <v/>
      </c>
      <c r="AK266" t="str">
        <f>IF('PCA Licitação, Dispensa e Inex.'!D270="","",'PCA Licitação, Dispensa e Inex.'!D270)</f>
        <v/>
      </c>
      <c r="AL266" t="str">
        <f>IF('PCA Licitação, Dispensa e Inex.'!H270="","",'PCA Licitação, Dispensa e Inex.'!H270)</f>
        <v/>
      </c>
      <c r="AM266" t="str">
        <f>IF('PCA Licitação, Dispensa e Inex.'!K270="","",'PCA Licitação, Dispensa e Inex.'!K270)</f>
        <v/>
      </c>
      <c r="AN266" t="str">
        <f>IF('PCA Licitação, Dispensa e Inex.'!L270="","",'PCA Licitação, Dispensa e Inex.'!L270)</f>
        <v/>
      </c>
      <c r="AO266" t="str">
        <f>IF('PCA Licitação, Dispensa e Inex.'!M270="","",'PCA Licitação, Dispensa e Inex.'!M270)</f>
        <v/>
      </c>
      <c r="AP266" t="str">
        <f>IF('PCA Licitação, Dispensa e Inex.'!N270="","",'PCA Licitação, Dispensa e Inex.'!N270)</f>
        <v/>
      </c>
      <c r="AQ266" s="88" t="str">
        <f>IF('PCA Licitação, Dispensa e Inex.'!O270="","",'PCA Licitação, Dispensa e Inex.'!O270)</f>
        <v/>
      </c>
      <c r="AR266" s="88" t="str">
        <f>IF('PCA Licitação, Dispensa e Inex.'!P270="","",'PCA Licitação, Dispensa e Inex.'!P270)</f>
        <v/>
      </c>
      <c r="AS266" s="88" t="str">
        <f>IF('PCA Licitação, Dispensa e Inex.'!Q270="","",'PCA Licitação, Dispensa e Inex.'!Q270)</f>
        <v/>
      </c>
      <c r="AT266" s="88" t="str">
        <f>IF('PCA Licitação, Dispensa e Inex.'!R270="","",'PCA Licitação, Dispensa e Inex.'!R270)</f>
        <v/>
      </c>
      <c r="AU266" s="88" t="str">
        <f>IF('PCA Licitação, Dispensa e Inex.'!S270="","",'PCA Licitação, Dispensa e Inex.'!S270)</f>
        <v/>
      </c>
      <c r="AV266" s="88" t="str">
        <f>IFERROR(VLOOKUP(AI266,'Acompanhamento (DMP)'!$B$17:$L$400,10,FALSE),"")</f>
        <v/>
      </c>
      <c r="AW266" t="str">
        <f>IFERROR(IF(VLOOKUP(AI266,'Acompanhamento (DMP)'!$B$17:$V$400,11,FALSE)="","",VLOOKUP(AI266,'Acompanhamento (DMP)'!$B$17:$V$400,11,FALSE)),"")</f>
        <v/>
      </c>
      <c r="AX266" s="88" t="str">
        <f>IFERROR(VLOOKUP(AI266,'Acompanhamento (DMP)'!$B$17:$V$400,12,FALSE),"")</f>
        <v/>
      </c>
      <c r="AY266" s="88" t="str">
        <f>IFERROR(IF(VLOOKUP(AI266,'Acompanhamento (DMP)'!$B$17:$V$400,13,FALSE)="","",VLOOKUP(AI266,'Acompanhamento (DMP)'!$B$17:$V$400,13,FALSE)),"")</f>
        <v/>
      </c>
      <c r="AZ266" t="str">
        <f>IFERROR(IF(VLOOKUP(AI266,'Acompanhamento (DMP)'!$B$17:$V$400,14,FALSE)="","",VLOOKUP(AI266,'Acompanhamento (DMP)'!$B$17:$V$400,14,FALSE)),"")</f>
        <v/>
      </c>
      <c r="BA266" t="str">
        <f>IFERROR(IF(VLOOKUP(AI266,'Acompanhamento (DMP)'!$B$17:$V$400,15,FALSE)="","",VLOOKUP(AI266,'Acompanhamento (DMP)'!$B$17:$V$400,15,FALSE)),"")</f>
        <v/>
      </c>
      <c r="BB266" s="88" t="str">
        <f>IFERROR(IF(VLOOKUP(AI266,'Acompanhamento (DMP)'!$B$17:$V$400,16,FALSE)="","",VLOOKUP(AI266,'Acompanhamento (DMP)'!$B$17:$V$400,16,FALSE)),"")</f>
        <v/>
      </c>
      <c r="BC266" s="88" t="str">
        <f>IFERROR(IF(VLOOKUP(AI266,'Acompanhamento (DMP)'!$B$17:$V$400,17,FALSE)="","",VLOOKUP(AI266,'Acompanhamento (DMP)'!$B$17:$V$400,17,FALSE)),"")</f>
        <v/>
      </c>
      <c r="BD266" s="88" t="str">
        <f>IFERROR(IF(VLOOKUP(AI266,'Acompanhamento (DMP)'!$B$17:$V$400,18,FALSE)="","",VLOOKUP(AI266,'Acompanhamento (DMP)'!$B$17:$V$400,18,FALSE)),"")</f>
        <v/>
      </c>
      <c r="BE266" s="88" t="str">
        <f>IFERROR(IF(VLOOKUP(AI266,'Acompanhamento (DMP)'!$B$17:$V$400,19,FALSE)="","",VLOOKUP(AI266,'Acompanhamento (DMP)'!$B$17:$V$400,19,FALSE)),"")</f>
        <v/>
      </c>
      <c r="BF266" s="88" t="str">
        <f>IFERROR(IF(VLOOKUP(AI266,'Acompanhamento (DMP)'!$B$17:$V$400,20,FALSE)="","",VLOOKUP(AI266,'Acompanhamento (DMP)'!$B$17:$V$400,20,FALSE)),"")</f>
        <v/>
      </c>
      <c r="BG266" s="88" t="str">
        <f>IFERROR(IF(VLOOKUP(AI266,'Acompanhamento (DMP)'!$B$17:$V$400,21,FALSE)="","",VLOOKUP(AI266,'Acompanhamento (DMP)'!$B$17:$V$400,21,FALSE)),"")</f>
        <v/>
      </c>
      <c r="BH266" s="239" t="str">
        <f t="shared" si="4"/>
        <v/>
      </c>
    </row>
    <row r="267" spans="1:60" ht="15" customHeight="1" x14ac:dyDescent="0.2">
      <c r="A267" s="73"/>
      <c r="B267" s="73"/>
      <c r="C267" s="73"/>
      <c r="D267" s="74"/>
      <c r="E267" s="73" t="str">
        <v>Fornecimento continuado estimado de suprimentos de informática estocáveis</v>
      </c>
      <c r="F267" s="73"/>
      <c r="G267" s="73"/>
      <c r="H267" s="73"/>
      <c r="I267" s="73"/>
      <c r="J267" s="73"/>
      <c r="K267" s="73"/>
      <c r="L267" s="75"/>
      <c r="M267" s="75"/>
      <c r="N267" s="75"/>
      <c r="O267" s="75"/>
      <c r="P267" s="75"/>
      <c r="Q267" s="73" t="e">
        <f>IF(#REF!="","",IF(VLOOKUP(#REF!,#REF!,9,FALSE)="","",VLOOKUP(#REF!,#REF!,9,FALSE)))</f>
        <v>#REF!</v>
      </c>
      <c r="R267" s="75" t="e">
        <f>IF(#REF!="","",IF(VLOOKUP(#REF!,#REF!,10,FALSE)="","",VLOOKUP(#REF!,#REF!,10,FALSE)))</f>
        <v>#REF!</v>
      </c>
      <c r="AD267" s="250">
        <v>254</v>
      </c>
      <c r="AI267" t="str">
        <f>IF('PCA Licitação, Dispensa e Inex.'!B271="","",'PCA Licitação, Dispensa e Inex.'!B271)</f>
        <v/>
      </c>
      <c r="AJ267" t="str">
        <f>IF('PCA Licitação, Dispensa e Inex.'!C271="","",'PCA Licitação, Dispensa e Inex.'!C271)</f>
        <v/>
      </c>
      <c r="AK267" t="str">
        <f>IF('PCA Licitação, Dispensa e Inex.'!D271="","",'PCA Licitação, Dispensa e Inex.'!D271)</f>
        <v/>
      </c>
      <c r="AL267" t="str">
        <f>IF('PCA Licitação, Dispensa e Inex.'!H271="","",'PCA Licitação, Dispensa e Inex.'!H271)</f>
        <v/>
      </c>
      <c r="AM267" t="str">
        <f>IF('PCA Licitação, Dispensa e Inex.'!K271="","",'PCA Licitação, Dispensa e Inex.'!K271)</f>
        <v/>
      </c>
      <c r="AN267" t="str">
        <f>IF('PCA Licitação, Dispensa e Inex.'!L271="","",'PCA Licitação, Dispensa e Inex.'!L271)</f>
        <v/>
      </c>
      <c r="AO267" t="str">
        <f>IF('PCA Licitação, Dispensa e Inex.'!M271="","",'PCA Licitação, Dispensa e Inex.'!M271)</f>
        <v/>
      </c>
      <c r="AP267" t="str">
        <f>IF('PCA Licitação, Dispensa e Inex.'!N271="","",'PCA Licitação, Dispensa e Inex.'!N271)</f>
        <v/>
      </c>
      <c r="AQ267" s="88" t="str">
        <f>IF('PCA Licitação, Dispensa e Inex.'!O271="","",'PCA Licitação, Dispensa e Inex.'!O271)</f>
        <v/>
      </c>
      <c r="AR267" s="88" t="str">
        <f>IF('PCA Licitação, Dispensa e Inex.'!P271="","",'PCA Licitação, Dispensa e Inex.'!P271)</f>
        <v/>
      </c>
      <c r="AS267" s="88" t="str">
        <f>IF('PCA Licitação, Dispensa e Inex.'!Q271="","",'PCA Licitação, Dispensa e Inex.'!Q271)</f>
        <v/>
      </c>
      <c r="AT267" s="88" t="str">
        <f>IF('PCA Licitação, Dispensa e Inex.'!R271="","",'PCA Licitação, Dispensa e Inex.'!R271)</f>
        <v/>
      </c>
      <c r="AU267" s="88" t="str">
        <f>IF('PCA Licitação, Dispensa e Inex.'!S271="","",'PCA Licitação, Dispensa e Inex.'!S271)</f>
        <v/>
      </c>
      <c r="AV267" s="88" t="str">
        <f>IFERROR(VLOOKUP(AI267,'Acompanhamento (DMP)'!$B$17:$L$400,10,FALSE),"")</f>
        <v/>
      </c>
      <c r="AW267" t="str">
        <f>IFERROR(IF(VLOOKUP(AI267,'Acompanhamento (DMP)'!$B$17:$V$400,11,FALSE)="","",VLOOKUP(AI267,'Acompanhamento (DMP)'!$B$17:$V$400,11,FALSE)),"")</f>
        <v/>
      </c>
      <c r="AX267" s="88" t="str">
        <f>IFERROR(VLOOKUP(AI267,'Acompanhamento (DMP)'!$B$17:$V$400,12,FALSE),"")</f>
        <v/>
      </c>
      <c r="AY267" s="88" t="str">
        <f>IFERROR(IF(VLOOKUP(AI267,'Acompanhamento (DMP)'!$B$17:$V$400,13,FALSE)="","",VLOOKUP(AI267,'Acompanhamento (DMP)'!$B$17:$V$400,13,FALSE)),"")</f>
        <v/>
      </c>
      <c r="AZ267" t="str">
        <f>IFERROR(IF(VLOOKUP(AI267,'Acompanhamento (DMP)'!$B$17:$V$400,14,FALSE)="","",VLOOKUP(AI267,'Acompanhamento (DMP)'!$B$17:$V$400,14,FALSE)),"")</f>
        <v/>
      </c>
      <c r="BA267" t="str">
        <f>IFERROR(IF(VLOOKUP(AI267,'Acompanhamento (DMP)'!$B$17:$V$400,15,FALSE)="","",VLOOKUP(AI267,'Acompanhamento (DMP)'!$B$17:$V$400,15,FALSE)),"")</f>
        <v/>
      </c>
      <c r="BB267" s="88" t="str">
        <f>IFERROR(IF(VLOOKUP(AI267,'Acompanhamento (DMP)'!$B$17:$V$400,16,FALSE)="","",VLOOKUP(AI267,'Acompanhamento (DMP)'!$B$17:$V$400,16,FALSE)),"")</f>
        <v/>
      </c>
      <c r="BC267" s="88" t="str">
        <f>IFERROR(IF(VLOOKUP(AI267,'Acompanhamento (DMP)'!$B$17:$V$400,17,FALSE)="","",VLOOKUP(AI267,'Acompanhamento (DMP)'!$B$17:$V$400,17,FALSE)),"")</f>
        <v/>
      </c>
      <c r="BD267" s="88" t="str">
        <f>IFERROR(IF(VLOOKUP(AI267,'Acompanhamento (DMP)'!$B$17:$V$400,18,FALSE)="","",VLOOKUP(AI267,'Acompanhamento (DMP)'!$B$17:$V$400,18,FALSE)),"")</f>
        <v/>
      </c>
      <c r="BE267" s="88" t="str">
        <f>IFERROR(IF(VLOOKUP(AI267,'Acompanhamento (DMP)'!$B$17:$V$400,19,FALSE)="","",VLOOKUP(AI267,'Acompanhamento (DMP)'!$B$17:$V$400,19,FALSE)),"")</f>
        <v/>
      </c>
      <c r="BF267" s="88" t="str">
        <f>IFERROR(IF(VLOOKUP(AI267,'Acompanhamento (DMP)'!$B$17:$V$400,20,FALSE)="","",VLOOKUP(AI267,'Acompanhamento (DMP)'!$B$17:$V$400,20,FALSE)),"")</f>
        <v/>
      </c>
      <c r="BG267" s="88" t="str">
        <f>IFERROR(IF(VLOOKUP(AI267,'Acompanhamento (DMP)'!$B$17:$V$400,21,FALSE)="","",VLOOKUP(AI267,'Acompanhamento (DMP)'!$B$17:$V$400,21,FALSE)),"")</f>
        <v/>
      </c>
      <c r="BH267" s="239" t="str">
        <f t="shared" si="4"/>
        <v/>
      </c>
    </row>
    <row r="268" spans="1:60" ht="15" customHeight="1" x14ac:dyDescent="0.2">
      <c r="A268" s="73"/>
      <c r="B268" s="73"/>
      <c r="C268" s="73"/>
      <c r="D268" s="74"/>
      <c r="E268" s="73" t="str">
        <v>Aquisição de empihadeira elétrica</v>
      </c>
      <c r="F268" s="73"/>
      <c r="G268" s="73"/>
      <c r="H268" s="73"/>
      <c r="I268" s="73"/>
      <c r="J268" s="73"/>
      <c r="K268" s="73"/>
      <c r="L268" s="75"/>
      <c r="M268" s="75"/>
      <c r="N268" s="75"/>
      <c r="O268" s="75"/>
      <c r="P268" s="75"/>
      <c r="Q268" s="73" t="e">
        <f>IF(#REF!="","",IF(VLOOKUP(#REF!,#REF!,9,FALSE)="","",VLOOKUP(#REF!,#REF!,9,FALSE)))</f>
        <v>#REF!</v>
      </c>
      <c r="R268" s="75" t="e">
        <f>IF(#REF!="","",IF(VLOOKUP(#REF!,#REF!,10,FALSE)="","",VLOOKUP(#REF!,#REF!,10,FALSE)))</f>
        <v>#REF!</v>
      </c>
      <c r="AD268" s="252">
        <v>255</v>
      </c>
      <c r="AI268" t="str">
        <f>IF('PCA Licitação, Dispensa e Inex.'!B272="","",'PCA Licitação, Dispensa e Inex.'!B272)</f>
        <v/>
      </c>
      <c r="AJ268" t="str">
        <f>IF('PCA Licitação, Dispensa e Inex.'!C272="","",'PCA Licitação, Dispensa e Inex.'!C272)</f>
        <v/>
      </c>
      <c r="AK268" t="str">
        <f>IF('PCA Licitação, Dispensa e Inex.'!D272="","",'PCA Licitação, Dispensa e Inex.'!D272)</f>
        <v/>
      </c>
      <c r="AL268" t="str">
        <f>IF('PCA Licitação, Dispensa e Inex.'!H272="","",'PCA Licitação, Dispensa e Inex.'!H272)</f>
        <v/>
      </c>
      <c r="AM268" t="str">
        <f>IF('PCA Licitação, Dispensa e Inex.'!K272="","",'PCA Licitação, Dispensa e Inex.'!K272)</f>
        <v/>
      </c>
      <c r="AN268" t="str">
        <f>IF('PCA Licitação, Dispensa e Inex.'!L272="","",'PCA Licitação, Dispensa e Inex.'!L272)</f>
        <v/>
      </c>
      <c r="AO268" t="str">
        <f>IF('PCA Licitação, Dispensa e Inex.'!M272="","",'PCA Licitação, Dispensa e Inex.'!M272)</f>
        <v/>
      </c>
      <c r="AP268" t="str">
        <f>IF('PCA Licitação, Dispensa e Inex.'!N272="","",'PCA Licitação, Dispensa e Inex.'!N272)</f>
        <v/>
      </c>
      <c r="AQ268" s="88" t="str">
        <f>IF('PCA Licitação, Dispensa e Inex.'!O272="","",'PCA Licitação, Dispensa e Inex.'!O272)</f>
        <v/>
      </c>
      <c r="AR268" s="88" t="str">
        <f>IF('PCA Licitação, Dispensa e Inex.'!P272="","",'PCA Licitação, Dispensa e Inex.'!P272)</f>
        <v/>
      </c>
      <c r="AS268" s="88" t="str">
        <f>IF('PCA Licitação, Dispensa e Inex.'!Q272="","",'PCA Licitação, Dispensa e Inex.'!Q272)</f>
        <v/>
      </c>
      <c r="AT268" s="88" t="str">
        <f>IF('PCA Licitação, Dispensa e Inex.'!R272="","",'PCA Licitação, Dispensa e Inex.'!R272)</f>
        <v/>
      </c>
      <c r="AU268" s="88" t="str">
        <f>IF('PCA Licitação, Dispensa e Inex.'!S272="","",'PCA Licitação, Dispensa e Inex.'!S272)</f>
        <v/>
      </c>
      <c r="AV268" s="88" t="str">
        <f>IFERROR(VLOOKUP(AI268,'Acompanhamento (DMP)'!$B$17:$L$400,10,FALSE),"")</f>
        <v/>
      </c>
      <c r="AW268" t="str">
        <f>IFERROR(IF(VLOOKUP(AI268,'Acompanhamento (DMP)'!$B$17:$V$400,11,FALSE)="","",VLOOKUP(AI268,'Acompanhamento (DMP)'!$B$17:$V$400,11,FALSE)),"")</f>
        <v/>
      </c>
      <c r="AX268" s="88" t="str">
        <f>IFERROR(VLOOKUP(AI268,'Acompanhamento (DMP)'!$B$17:$V$400,12,FALSE),"")</f>
        <v/>
      </c>
      <c r="AY268" s="88" t="str">
        <f>IFERROR(IF(VLOOKUP(AI268,'Acompanhamento (DMP)'!$B$17:$V$400,13,FALSE)="","",VLOOKUP(AI268,'Acompanhamento (DMP)'!$B$17:$V$400,13,FALSE)),"")</f>
        <v/>
      </c>
      <c r="AZ268" t="str">
        <f>IFERROR(IF(VLOOKUP(AI268,'Acompanhamento (DMP)'!$B$17:$V$400,14,FALSE)="","",VLOOKUP(AI268,'Acompanhamento (DMP)'!$B$17:$V$400,14,FALSE)),"")</f>
        <v/>
      </c>
      <c r="BA268" t="str">
        <f>IFERROR(IF(VLOOKUP(AI268,'Acompanhamento (DMP)'!$B$17:$V$400,15,FALSE)="","",VLOOKUP(AI268,'Acompanhamento (DMP)'!$B$17:$V$400,15,FALSE)),"")</f>
        <v/>
      </c>
      <c r="BB268" s="88" t="str">
        <f>IFERROR(IF(VLOOKUP(AI268,'Acompanhamento (DMP)'!$B$17:$V$400,16,FALSE)="","",VLOOKUP(AI268,'Acompanhamento (DMP)'!$B$17:$V$400,16,FALSE)),"")</f>
        <v/>
      </c>
      <c r="BC268" s="88" t="str">
        <f>IFERROR(IF(VLOOKUP(AI268,'Acompanhamento (DMP)'!$B$17:$V$400,17,FALSE)="","",VLOOKUP(AI268,'Acompanhamento (DMP)'!$B$17:$V$400,17,FALSE)),"")</f>
        <v/>
      </c>
      <c r="BD268" s="88" t="str">
        <f>IFERROR(IF(VLOOKUP(AI268,'Acompanhamento (DMP)'!$B$17:$V$400,18,FALSE)="","",VLOOKUP(AI268,'Acompanhamento (DMP)'!$B$17:$V$400,18,FALSE)),"")</f>
        <v/>
      </c>
      <c r="BE268" s="88" t="str">
        <f>IFERROR(IF(VLOOKUP(AI268,'Acompanhamento (DMP)'!$B$17:$V$400,19,FALSE)="","",VLOOKUP(AI268,'Acompanhamento (DMP)'!$B$17:$V$400,19,FALSE)),"")</f>
        <v/>
      </c>
      <c r="BF268" s="88" t="str">
        <f>IFERROR(IF(VLOOKUP(AI268,'Acompanhamento (DMP)'!$B$17:$V$400,20,FALSE)="","",VLOOKUP(AI268,'Acompanhamento (DMP)'!$B$17:$V$400,20,FALSE)),"")</f>
        <v/>
      </c>
      <c r="BG268" s="88" t="str">
        <f>IFERROR(IF(VLOOKUP(AI268,'Acompanhamento (DMP)'!$B$17:$V$400,21,FALSE)="","",VLOOKUP(AI268,'Acompanhamento (DMP)'!$B$17:$V$400,21,FALSE)),"")</f>
        <v/>
      </c>
      <c r="BH268" s="239" t="str">
        <f t="shared" si="4"/>
        <v/>
      </c>
    </row>
    <row r="269" spans="1:60" ht="15" customHeight="1" x14ac:dyDescent="0.2">
      <c r="A269" s="73"/>
      <c r="B269" s="73"/>
      <c r="C269" s="73"/>
      <c r="D269" s="74"/>
      <c r="E269" s="73" t="str">
        <v>Contratação de serviços continuados de outsourcing para operação de Almoxarifado Virtual, buscando o fornecimento de materiais de consumo, sob demanda, com entrega porta-a-porta, destinados a todas as unidades judiciais e administrativas integrantes do Poder Judiciário do Estado de Santa Catarina.</v>
      </c>
      <c r="F269" s="73"/>
      <c r="G269" s="73"/>
      <c r="H269" s="73"/>
      <c r="I269" s="73"/>
      <c r="J269" s="73"/>
      <c r="K269" s="73"/>
      <c r="L269" s="75"/>
      <c r="M269" s="75"/>
      <c r="N269" s="75"/>
      <c r="O269" s="75"/>
      <c r="P269" s="75"/>
      <c r="Q269" s="73" t="e">
        <f>IF(#REF!="","",IF(VLOOKUP(#REF!,#REF!,9,FALSE)="","",VLOOKUP(#REF!,#REF!,9,FALSE)))</f>
        <v>#REF!</v>
      </c>
      <c r="R269" s="75" t="e">
        <f>IF(#REF!="","",IF(VLOOKUP(#REF!,#REF!,10,FALSE)="","",VLOOKUP(#REF!,#REF!,10,FALSE)))</f>
        <v>#REF!</v>
      </c>
      <c r="AD269" s="251">
        <v>256</v>
      </c>
      <c r="AI269" t="str">
        <f>IF('PCA Licitação, Dispensa e Inex.'!B273="","",'PCA Licitação, Dispensa e Inex.'!B273)</f>
        <v/>
      </c>
      <c r="AJ269" t="str">
        <f>IF('PCA Licitação, Dispensa e Inex.'!C273="","",'PCA Licitação, Dispensa e Inex.'!C273)</f>
        <v/>
      </c>
      <c r="AK269" t="str">
        <f>IF('PCA Licitação, Dispensa e Inex.'!D273="","",'PCA Licitação, Dispensa e Inex.'!D273)</f>
        <v/>
      </c>
      <c r="AL269" t="str">
        <f>IF('PCA Licitação, Dispensa e Inex.'!H273="","",'PCA Licitação, Dispensa e Inex.'!H273)</f>
        <v/>
      </c>
      <c r="AM269" t="str">
        <f>IF('PCA Licitação, Dispensa e Inex.'!K273="","",'PCA Licitação, Dispensa e Inex.'!K273)</f>
        <v/>
      </c>
      <c r="AN269" t="str">
        <f>IF('PCA Licitação, Dispensa e Inex.'!L273="","",'PCA Licitação, Dispensa e Inex.'!L273)</f>
        <v/>
      </c>
      <c r="AO269" t="str">
        <f>IF('PCA Licitação, Dispensa e Inex.'!M273="","",'PCA Licitação, Dispensa e Inex.'!M273)</f>
        <v/>
      </c>
      <c r="AP269" t="str">
        <f>IF('PCA Licitação, Dispensa e Inex.'!N273="","",'PCA Licitação, Dispensa e Inex.'!N273)</f>
        <v/>
      </c>
      <c r="AQ269" s="88" t="str">
        <f>IF('PCA Licitação, Dispensa e Inex.'!O273="","",'PCA Licitação, Dispensa e Inex.'!O273)</f>
        <v/>
      </c>
      <c r="AR269" s="88" t="str">
        <f>IF('PCA Licitação, Dispensa e Inex.'!P273="","",'PCA Licitação, Dispensa e Inex.'!P273)</f>
        <v/>
      </c>
      <c r="AS269" s="88" t="str">
        <f>IF('PCA Licitação, Dispensa e Inex.'!Q273="","",'PCA Licitação, Dispensa e Inex.'!Q273)</f>
        <v/>
      </c>
      <c r="AT269" s="88" t="str">
        <f>IF('PCA Licitação, Dispensa e Inex.'!R273="","",'PCA Licitação, Dispensa e Inex.'!R273)</f>
        <v/>
      </c>
      <c r="AU269" s="88" t="str">
        <f>IF('PCA Licitação, Dispensa e Inex.'!S273="","",'PCA Licitação, Dispensa e Inex.'!S273)</f>
        <v/>
      </c>
      <c r="AV269" s="88" t="str">
        <f>IFERROR(VLOOKUP(AI269,'Acompanhamento (DMP)'!$B$17:$L$400,10,FALSE),"")</f>
        <v/>
      </c>
      <c r="AW269" t="str">
        <f>IFERROR(IF(VLOOKUP(AI269,'Acompanhamento (DMP)'!$B$17:$V$400,11,FALSE)="","",VLOOKUP(AI269,'Acompanhamento (DMP)'!$B$17:$V$400,11,FALSE)),"")</f>
        <v/>
      </c>
      <c r="AX269" s="88" t="str">
        <f>IFERROR(VLOOKUP(AI269,'Acompanhamento (DMP)'!$B$17:$V$400,12,FALSE),"")</f>
        <v/>
      </c>
      <c r="AY269" s="88" t="str">
        <f>IFERROR(IF(VLOOKUP(AI269,'Acompanhamento (DMP)'!$B$17:$V$400,13,FALSE)="","",VLOOKUP(AI269,'Acompanhamento (DMP)'!$B$17:$V$400,13,FALSE)),"")</f>
        <v/>
      </c>
      <c r="AZ269" t="str">
        <f>IFERROR(IF(VLOOKUP(AI269,'Acompanhamento (DMP)'!$B$17:$V$400,14,FALSE)="","",VLOOKUP(AI269,'Acompanhamento (DMP)'!$B$17:$V$400,14,FALSE)),"")</f>
        <v/>
      </c>
      <c r="BA269" t="str">
        <f>IFERROR(IF(VLOOKUP(AI269,'Acompanhamento (DMP)'!$B$17:$V$400,15,FALSE)="","",VLOOKUP(AI269,'Acompanhamento (DMP)'!$B$17:$V$400,15,FALSE)),"")</f>
        <v/>
      </c>
      <c r="BB269" s="88" t="str">
        <f>IFERROR(IF(VLOOKUP(AI269,'Acompanhamento (DMP)'!$B$17:$V$400,16,FALSE)="","",VLOOKUP(AI269,'Acompanhamento (DMP)'!$B$17:$V$400,16,FALSE)),"")</f>
        <v/>
      </c>
      <c r="BC269" s="88" t="str">
        <f>IFERROR(IF(VLOOKUP(AI269,'Acompanhamento (DMP)'!$B$17:$V$400,17,FALSE)="","",VLOOKUP(AI269,'Acompanhamento (DMP)'!$B$17:$V$400,17,FALSE)),"")</f>
        <v/>
      </c>
      <c r="BD269" s="88" t="str">
        <f>IFERROR(IF(VLOOKUP(AI269,'Acompanhamento (DMP)'!$B$17:$V$400,18,FALSE)="","",VLOOKUP(AI269,'Acompanhamento (DMP)'!$B$17:$V$400,18,FALSE)),"")</f>
        <v/>
      </c>
      <c r="BE269" s="88" t="str">
        <f>IFERROR(IF(VLOOKUP(AI269,'Acompanhamento (DMP)'!$B$17:$V$400,19,FALSE)="","",VLOOKUP(AI269,'Acompanhamento (DMP)'!$B$17:$V$400,19,FALSE)),"")</f>
        <v/>
      </c>
      <c r="BF269" s="88" t="str">
        <f>IFERROR(IF(VLOOKUP(AI269,'Acompanhamento (DMP)'!$B$17:$V$400,20,FALSE)="","",VLOOKUP(AI269,'Acompanhamento (DMP)'!$B$17:$V$400,20,FALSE)),"")</f>
        <v/>
      </c>
      <c r="BG269" s="88" t="str">
        <f>IFERROR(IF(VLOOKUP(AI269,'Acompanhamento (DMP)'!$B$17:$V$400,21,FALSE)="","",VLOOKUP(AI269,'Acompanhamento (DMP)'!$B$17:$V$400,21,FALSE)),"")</f>
        <v/>
      </c>
      <c r="BH269" s="239" t="str">
        <f t="shared" si="4"/>
        <v/>
      </c>
    </row>
    <row r="270" spans="1:60" ht="15" customHeight="1" x14ac:dyDescent="0.2">
      <c r="A270" s="73"/>
      <c r="B270" s="73"/>
      <c r="C270" s="73"/>
      <c r="D270" s="74"/>
      <c r="E270" s="73" t="str">
        <v xml:space="preserve">Fornecimento continuado estimado de Mobiliários Padronizados </v>
      </c>
      <c r="F270" s="73"/>
      <c r="G270" s="73"/>
      <c r="H270" s="73"/>
      <c r="I270" s="73"/>
      <c r="J270" s="73"/>
      <c r="K270" s="73"/>
      <c r="L270" s="75"/>
      <c r="M270" s="75"/>
      <c r="N270" s="75"/>
      <c r="O270" s="75"/>
      <c r="P270" s="75"/>
      <c r="Q270" s="73" t="e">
        <f>IF(#REF!="","",IF(VLOOKUP(#REF!,#REF!,9,FALSE)="","",VLOOKUP(#REF!,#REF!,9,FALSE)))</f>
        <v>#REF!</v>
      </c>
      <c r="R270" s="75" t="e">
        <f>IF(#REF!="","",IF(VLOOKUP(#REF!,#REF!,10,FALSE)="","",VLOOKUP(#REF!,#REF!,10,FALSE)))</f>
        <v>#REF!</v>
      </c>
      <c r="AD270" s="252">
        <v>257</v>
      </c>
      <c r="AI270" t="str">
        <f>IF('PCA Licitação, Dispensa e Inex.'!B274="","",'PCA Licitação, Dispensa e Inex.'!B274)</f>
        <v/>
      </c>
      <c r="AJ270" t="str">
        <f>IF('PCA Licitação, Dispensa e Inex.'!C274="","",'PCA Licitação, Dispensa e Inex.'!C274)</f>
        <v/>
      </c>
      <c r="AK270" t="str">
        <f>IF('PCA Licitação, Dispensa e Inex.'!D274="","",'PCA Licitação, Dispensa e Inex.'!D274)</f>
        <v/>
      </c>
      <c r="AL270" t="str">
        <f>IF('PCA Licitação, Dispensa e Inex.'!H274="","",'PCA Licitação, Dispensa e Inex.'!H274)</f>
        <v/>
      </c>
      <c r="AM270" t="str">
        <f>IF('PCA Licitação, Dispensa e Inex.'!K274="","",'PCA Licitação, Dispensa e Inex.'!K274)</f>
        <v/>
      </c>
      <c r="AN270" t="str">
        <f>IF('PCA Licitação, Dispensa e Inex.'!L274="","",'PCA Licitação, Dispensa e Inex.'!L274)</f>
        <v/>
      </c>
      <c r="AO270" t="str">
        <f>IF('PCA Licitação, Dispensa e Inex.'!M274="","",'PCA Licitação, Dispensa e Inex.'!M274)</f>
        <v/>
      </c>
      <c r="AP270" t="str">
        <f>IF('PCA Licitação, Dispensa e Inex.'!N274="","",'PCA Licitação, Dispensa e Inex.'!N274)</f>
        <v/>
      </c>
      <c r="AQ270" s="88" t="str">
        <f>IF('PCA Licitação, Dispensa e Inex.'!O274="","",'PCA Licitação, Dispensa e Inex.'!O274)</f>
        <v/>
      </c>
      <c r="AR270" s="88" t="str">
        <f>IF('PCA Licitação, Dispensa e Inex.'!P274="","",'PCA Licitação, Dispensa e Inex.'!P274)</f>
        <v/>
      </c>
      <c r="AS270" s="88" t="str">
        <f>IF('PCA Licitação, Dispensa e Inex.'!Q274="","",'PCA Licitação, Dispensa e Inex.'!Q274)</f>
        <v/>
      </c>
      <c r="AT270" s="88" t="str">
        <f>IF('PCA Licitação, Dispensa e Inex.'!R274="","",'PCA Licitação, Dispensa e Inex.'!R274)</f>
        <v/>
      </c>
      <c r="AU270" s="88" t="str">
        <f>IF('PCA Licitação, Dispensa e Inex.'!S274="","",'PCA Licitação, Dispensa e Inex.'!S274)</f>
        <v/>
      </c>
      <c r="AV270" s="88" t="str">
        <f>IFERROR(VLOOKUP(AI270,'Acompanhamento (DMP)'!$B$17:$L$400,10,FALSE),"")</f>
        <v/>
      </c>
      <c r="AW270" t="str">
        <f>IFERROR(IF(VLOOKUP(AI270,'Acompanhamento (DMP)'!$B$17:$V$400,11,FALSE)="","",VLOOKUP(AI270,'Acompanhamento (DMP)'!$B$17:$V$400,11,FALSE)),"")</f>
        <v/>
      </c>
      <c r="AX270" s="88" t="str">
        <f>IFERROR(VLOOKUP(AI270,'Acompanhamento (DMP)'!$B$17:$V$400,12,FALSE),"")</f>
        <v/>
      </c>
      <c r="AY270" s="88" t="str">
        <f>IFERROR(IF(VLOOKUP(AI270,'Acompanhamento (DMP)'!$B$17:$V$400,13,FALSE)="","",VLOOKUP(AI270,'Acompanhamento (DMP)'!$B$17:$V$400,13,FALSE)),"")</f>
        <v/>
      </c>
      <c r="AZ270" t="str">
        <f>IFERROR(IF(VLOOKUP(AI270,'Acompanhamento (DMP)'!$B$17:$V$400,14,FALSE)="","",VLOOKUP(AI270,'Acompanhamento (DMP)'!$B$17:$V$400,14,FALSE)),"")</f>
        <v/>
      </c>
      <c r="BA270" t="str">
        <f>IFERROR(IF(VLOOKUP(AI270,'Acompanhamento (DMP)'!$B$17:$V$400,15,FALSE)="","",VLOOKUP(AI270,'Acompanhamento (DMP)'!$B$17:$V$400,15,FALSE)),"")</f>
        <v/>
      </c>
      <c r="BB270" s="88" t="str">
        <f>IFERROR(IF(VLOOKUP(AI270,'Acompanhamento (DMP)'!$B$17:$V$400,16,FALSE)="","",VLOOKUP(AI270,'Acompanhamento (DMP)'!$B$17:$V$400,16,FALSE)),"")</f>
        <v/>
      </c>
      <c r="BC270" s="88" t="str">
        <f>IFERROR(IF(VLOOKUP(AI270,'Acompanhamento (DMP)'!$B$17:$V$400,17,FALSE)="","",VLOOKUP(AI270,'Acompanhamento (DMP)'!$B$17:$V$400,17,FALSE)),"")</f>
        <v/>
      </c>
      <c r="BD270" s="88" t="str">
        <f>IFERROR(IF(VLOOKUP(AI270,'Acompanhamento (DMP)'!$B$17:$V$400,18,FALSE)="","",VLOOKUP(AI270,'Acompanhamento (DMP)'!$B$17:$V$400,18,FALSE)),"")</f>
        <v/>
      </c>
      <c r="BE270" s="88" t="str">
        <f>IFERROR(IF(VLOOKUP(AI270,'Acompanhamento (DMP)'!$B$17:$V$400,19,FALSE)="","",VLOOKUP(AI270,'Acompanhamento (DMP)'!$B$17:$V$400,19,FALSE)),"")</f>
        <v/>
      </c>
      <c r="BF270" s="88" t="str">
        <f>IFERROR(IF(VLOOKUP(AI270,'Acompanhamento (DMP)'!$B$17:$V$400,20,FALSE)="","",VLOOKUP(AI270,'Acompanhamento (DMP)'!$B$17:$V$400,20,FALSE)),"")</f>
        <v/>
      </c>
      <c r="BG270" s="88" t="str">
        <f>IFERROR(IF(VLOOKUP(AI270,'Acompanhamento (DMP)'!$B$17:$V$400,21,FALSE)="","",VLOOKUP(AI270,'Acompanhamento (DMP)'!$B$17:$V$400,21,FALSE)),"")</f>
        <v/>
      </c>
      <c r="BH270" s="239" t="str">
        <f t="shared" si="4"/>
        <v/>
      </c>
    </row>
    <row r="271" spans="1:60" ht="15" customHeight="1" x14ac:dyDescent="0.2">
      <c r="A271" s="73"/>
      <c r="B271" s="73"/>
      <c r="C271" s="73"/>
      <c r="D271" s="74"/>
      <c r="E271" s="73" t="str">
        <v>Fornecimento continuado estimado de Etiquetas e Coletora de Dados RFID</v>
      </c>
      <c r="F271" s="73"/>
      <c r="G271" s="73"/>
      <c r="H271" s="73"/>
      <c r="I271" s="73"/>
      <c r="J271" s="73"/>
      <c r="K271" s="73"/>
      <c r="L271" s="75"/>
      <c r="M271" s="75"/>
      <c r="N271" s="75"/>
      <c r="O271" s="75"/>
      <c r="P271" s="75"/>
      <c r="Q271" s="73" t="e">
        <f>IF(#REF!="","",IF(VLOOKUP(#REF!,#REF!,9,FALSE)="","",VLOOKUP(#REF!,#REF!,9,FALSE)))</f>
        <v>#REF!</v>
      </c>
      <c r="R271" s="75" t="e">
        <f>IF(#REF!="","",IF(VLOOKUP(#REF!,#REF!,10,FALSE)="","",VLOOKUP(#REF!,#REF!,10,FALSE)))</f>
        <v>#REF!</v>
      </c>
      <c r="AD271" s="250">
        <v>258</v>
      </c>
      <c r="AI271" t="str">
        <f>IF('PCA Licitação, Dispensa e Inex.'!B275="","",'PCA Licitação, Dispensa e Inex.'!B275)</f>
        <v/>
      </c>
      <c r="AJ271" t="str">
        <f>IF('PCA Licitação, Dispensa e Inex.'!C275="","",'PCA Licitação, Dispensa e Inex.'!C275)</f>
        <v/>
      </c>
      <c r="AK271" t="str">
        <f>IF('PCA Licitação, Dispensa e Inex.'!D275="","",'PCA Licitação, Dispensa e Inex.'!D275)</f>
        <v/>
      </c>
      <c r="AL271" t="str">
        <f>IF('PCA Licitação, Dispensa e Inex.'!H275="","",'PCA Licitação, Dispensa e Inex.'!H275)</f>
        <v/>
      </c>
      <c r="AM271" t="str">
        <f>IF('PCA Licitação, Dispensa e Inex.'!K275="","",'PCA Licitação, Dispensa e Inex.'!K275)</f>
        <v/>
      </c>
      <c r="AN271" t="str">
        <f>IF('PCA Licitação, Dispensa e Inex.'!L275="","",'PCA Licitação, Dispensa e Inex.'!L275)</f>
        <v/>
      </c>
      <c r="AO271" t="str">
        <f>IF('PCA Licitação, Dispensa e Inex.'!M275="","",'PCA Licitação, Dispensa e Inex.'!M275)</f>
        <v/>
      </c>
      <c r="AP271" t="str">
        <f>IF('PCA Licitação, Dispensa e Inex.'!N275="","",'PCA Licitação, Dispensa e Inex.'!N275)</f>
        <v/>
      </c>
      <c r="AQ271" s="88" t="str">
        <f>IF('PCA Licitação, Dispensa e Inex.'!O275="","",'PCA Licitação, Dispensa e Inex.'!O275)</f>
        <v/>
      </c>
      <c r="AR271" s="88" t="str">
        <f>IF('PCA Licitação, Dispensa e Inex.'!P275="","",'PCA Licitação, Dispensa e Inex.'!P275)</f>
        <v/>
      </c>
      <c r="AS271" s="88" t="str">
        <f>IF('PCA Licitação, Dispensa e Inex.'!Q275="","",'PCA Licitação, Dispensa e Inex.'!Q275)</f>
        <v/>
      </c>
      <c r="AT271" s="88" t="str">
        <f>IF('PCA Licitação, Dispensa e Inex.'!R275="","",'PCA Licitação, Dispensa e Inex.'!R275)</f>
        <v/>
      </c>
      <c r="AU271" s="88" t="str">
        <f>IF('PCA Licitação, Dispensa e Inex.'!S275="","",'PCA Licitação, Dispensa e Inex.'!S275)</f>
        <v/>
      </c>
      <c r="AV271" s="88" t="str">
        <f>IFERROR(VLOOKUP(AI271,'Acompanhamento (DMP)'!$B$17:$L$400,10,FALSE),"")</f>
        <v/>
      </c>
      <c r="AW271" t="str">
        <f>IFERROR(IF(VLOOKUP(AI271,'Acompanhamento (DMP)'!$B$17:$V$400,11,FALSE)="","",VLOOKUP(AI271,'Acompanhamento (DMP)'!$B$17:$V$400,11,FALSE)),"")</f>
        <v/>
      </c>
      <c r="AX271" s="88" t="str">
        <f>IFERROR(VLOOKUP(AI271,'Acompanhamento (DMP)'!$B$17:$V$400,12,FALSE),"")</f>
        <v/>
      </c>
      <c r="AY271" s="88" t="str">
        <f>IFERROR(IF(VLOOKUP(AI271,'Acompanhamento (DMP)'!$B$17:$V$400,13,FALSE)="","",VLOOKUP(AI271,'Acompanhamento (DMP)'!$B$17:$V$400,13,FALSE)),"")</f>
        <v/>
      </c>
      <c r="AZ271" t="str">
        <f>IFERROR(IF(VLOOKUP(AI271,'Acompanhamento (DMP)'!$B$17:$V$400,14,FALSE)="","",VLOOKUP(AI271,'Acompanhamento (DMP)'!$B$17:$V$400,14,FALSE)),"")</f>
        <v/>
      </c>
      <c r="BA271" t="str">
        <f>IFERROR(IF(VLOOKUP(AI271,'Acompanhamento (DMP)'!$B$17:$V$400,15,FALSE)="","",VLOOKUP(AI271,'Acompanhamento (DMP)'!$B$17:$V$400,15,FALSE)),"")</f>
        <v/>
      </c>
      <c r="BB271" s="88" t="str">
        <f>IFERROR(IF(VLOOKUP(AI271,'Acompanhamento (DMP)'!$B$17:$V$400,16,FALSE)="","",VLOOKUP(AI271,'Acompanhamento (DMP)'!$B$17:$V$400,16,FALSE)),"")</f>
        <v/>
      </c>
      <c r="BC271" s="88" t="str">
        <f>IFERROR(IF(VLOOKUP(AI271,'Acompanhamento (DMP)'!$B$17:$V$400,17,FALSE)="","",VLOOKUP(AI271,'Acompanhamento (DMP)'!$B$17:$V$400,17,FALSE)),"")</f>
        <v/>
      </c>
      <c r="BD271" s="88" t="str">
        <f>IFERROR(IF(VLOOKUP(AI271,'Acompanhamento (DMP)'!$B$17:$V$400,18,FALSE)="","",VLOOKUP(AI271,'Acompanhamento (DMP)'!$B$17:$V$400,18,FALSE)),"")</f>
        <v/>
      </c>
      <c r="BE271" s="88" t="str">
        <f>IFERROR(IF(VLOOKUP(AI271,'Acompanhamento (DMP)'!$B$17:$V$400,19,FALSE)="","",VLOOKUP(AI271,'Acompanhamento (DMP)'!$B$17:$V$400,19,FALSE)),"")</f>
        <v/>
      </c>
      <c r="BF271" s="88" t="str">
        <f>IFERROR(IF(VLOOKUP(AI271,'Acompanhamento (DMP)'!$B$17:$V$400,20,FALSE)="","",VLOOKUP(AI271,'Acompanhamento (DMP)'!$B$17:$V$400,20,FALSE)),"")</f>
        <v/>
      </c>
      <c r="BG271" s="88" t="str">
        <f>IFERROR(IF(VLOOKUP(AI271,'Acompanhamento (DMP)'!$B$17:$V$400,21,FALSE)="","",VLOOKUP(AI271,'Acompanhamento (DMP)'!$B$17:$V$400,21,FALSE)),"")</f>
        <v/>
      </c>
      <c r="BH271" s="239" t="str">
        <f t="shared" si="4"/>
        <v/>
      </c>
    </row>
    <row r="272" spans="1:60" ht="15" customHeight="1" x14ac:dyDescent="0.2">
      <c r="A272" s="73"/>
      <c r="B272" s="73"/>
      <c r="C272" s="73"/>
      <c r="D272" s="74"/>
      <c r="E272" s="73" t="str">
        <v>Fornecimento continuado estimado de Poltronas para o Salão do Júri</v>
      </c>
      <c r="F272" s="73"/>
      <c r="G272" s="73"/>
      <c r="H272" s="73"/>
      <c r="I272" s="73"/>
      <c r="J272" s="73"/>
      <c r="K272" s="73"/>
      <c r="L272" s="75"/>
      <c r="M272" s="75"/>
      <c r="N272" s="75"/>
      <c r="O272" s="75"/>
      <c r="P272" s="75"/>
      <c r="Q272" s="73" t="e">
        <f>IF(#REF!="","",IF(VLOOKUP(#REF!,#REF!,9,FALSE)="","",VLOOKUP(#REF!,#REF!,9,FALSE)))</f>
        <v>#REF!</v>
      </c>
      <c r="R272" s="75" t="e">
        <f>IF(#REF!="","",IF(VLOOKUP(#REF!,#REF!,10,FALSE)="","",VLOOKUP(#REF!,#REF!,10,FALSE)))</f>
        <v>#REF!</v>
      </c>
      <c r="AD272" s="249">
        <v>259</v>
      </c>
      <c r="AI272" t="str">
        <f>IF('PCA Licitação, Dispensa e Inex.'!B276="","",'PCA Licitação, Dispensa e Inex.'!B276)</f>
        <v/>
      </c>
      <c r="AJ272" t="str">
        <f>IF('PCA Licitação, Dispensa e Inex.'!C276="","",'PCA Licitação, Dispensa e Inex.'!C276)</f>
        <v/>
      </c>
      <c r="AK272" t="str">
        <f>IF('PCA Licitação, Dispensa e Inex.'!D276="","",'PCA Licitação, Dispensa e Inex.'!D276)</f>
        <v/>
      </c>
      <c r="AL272" t="str">
        <f>IF('PCA Licitação, Dispensa e Inex.'!H276="","",'PCA Licitação, Dispensa e Inex.'!H276)</f>
        <v/>
      </c>
      <c r="AM272" t="str">
        <f>IF('PCA Licitação, Dispensa e Inex.'!K276="","",'PCA Licitação, Dispensa e Inex.'!K276)</f>
        <v/>
      </c>
      <c r="AN272" t="str">
        <f>IF('PCA Licitação, Dispensa e Inex.'!L276="","",'PCA Licitação, Dispensa e Inex.'!L276)</f>
        <v/>
      </c>
      <c r="AO272" t="str">
        <f>IF('PCA Licitação, Dispensa e Inex.'!M276="","",'PCA Licitação, Dispensa e Inex.'!M276)</f>
        <v/>
      </c>
      <c r="AP272" t="str">
        <f>IF('PCA Licitação, Dispensa e Inex.'!N276="","",'PCA Licitação, Dispensa e Inex.'!N276)</f>
        <v/>
      </c>
      <c r="AQ272" s="88" t="str">
        <f>IF('PCA Licitação, Dispensa e Inex.'!O276="","",'PCA Licitação, Dispensa e Inex.'!O276)</f>
        <v/>
      </c>
      <c r="AR272" s="88" t="str">
        <f>IF('PCA Licitação, Dispensa e Inex.'!P276="","",'PCA Licitação, Dispensa e Inex.'!P276)</f>
        <v/>
      </c>
      <c r="AS272" s="88" t="str">
        <f>IF('PCA Licitação, Dispensa e Inex.'!Q276="","",'PCA Licitação, Dispensa e Inex.'!Q276)</f>
        <v/>
      </c>
      <c r="AT272" s="88" t="str">
        <f>IF('PCA Licitação, Dispensa e Inex.'!R276="","",'PCA Licitação, Dispensa e Inex.'!R276)</f>
        <v/>
      </c>
      <c r="AU272" s="88" t="str">
        <f>IF('PCA Licitação, Dispensa e Inex.'!S276="","",'PCA Licitação, Dispensa e Inex.'!S276)</f>
        <v/>
      </c>
      <c r="AV272" s="88" t="str">
        <f>IFERROR(VLOOKUP(AI272,'Acompanhamento (DMP)'!$B$17:$L$400,10,FALSE),"")</f>
        <v/>
      </c>
      <c r="AW272" t="str">
        <f>IFERROR(IF(VLOOKUP(AI272,'Acompanhamento (DMP)'!$B$17:$V$400,11,FALSE)="","",VLOOKUP(AI272,'Acompanhamento (DMP)'!$B$17:$V$400,11,FALSE)),"")</f>
        <v/>
      </c>
      <c r="AX272" s="88" t="str">
        <f>IFERROR(VLOOKUP(AI272,'Acompanhamento (DMP)'!$B$17:$V$400,12,FALSE),"")</f>
        <v/>
      </c>
      <c r="AY272" s="88" t="str">
        <f>IFERROR(IF(VLOOKUP(AI272,'Acompanhamento (DMP)'!$B$17:$V$400,13,FALSE)="","",VLOOKUP(AI272,'Acompanhamento (DMP)'!$B$17:$V$400,13,FALSE)),"")</f>
        <v/>
      </c>
      <c r="AZ272" t="str">
        <f>IFERROR(IF(VLOOKUP(AI272,'Acompanhamento (DMP)'!$B$17:$V$400,14,FALSE)="","",VLOOKUP(AI272,'Acompanhamento (DMP)'!$B$17:$V$400,14,FALSE)),"")</f>
        <v/>
      </c>
      <c r="BA272" t="str">
        <f>IFERROR(IF(VLOOKUP(AI272,'Acompanhamento (DMP)'!$B$17:$V$400,15,FALSE)="","",VLOOKUP(AI272,'Acompanhamento (DMP)'!$B$17:$V$400,15,FALSE)),"")</f>
        <v/>
      </c>
      <c r="BB272" s="88" t="str">
        <f>IFERROR(IF(VLOOKUP(AI272,'Acompanhamento (DMP)'!$B$17:$V$400,16,FALSE)="","",VLOOKUP(AI272,'Acompanhamento (DMP)'!$B$17:$V$400,16,FALSE)),"")</f>
        <v/>
      </c>
      <c r="BC272" s="88" t="str">
        <f>IFERROR(IF(VLOOKUP(AI272,'Acompanhamento (DMP)'!$B$17:$V$400,17,FALSE)="","",VLOOKUP(AI272,'Acompanhamento (DMP)'!$B$17:$V$400,17,FALSE)),"")</f>
        <v/>
      </c>
      <c r="BD272" s="88" t="str">
        <f>IFERROR(IF(VLOOKUP(AI272,'Acompanhamento (DMP)'!$B$17:$V$400,18,FALSE)="","",VLOOKUP(AI272,'Acompanhamento (DMP)'!$B$17:$V$400,18,FALSE)),"")</f>
        <v/>
      </c>
      <c r="BE272" s="88" t="str">
        <f>IFERROR(IF(VLOOKUP(AI272,'Acompanhamento (DMP)'!$B$17:$V$400,19,FALSE)="","",VLOOKUP(AI272,'Acompanhamento (DMP)'!$B$17:$V$400,19,FALSE)),"")</f>
        <v/>
      </c>
      <c r="BF272" s="88" t="str">
        <f>IFERROR(IF(VLOOKUP(AI272,'Acompanhamento (DMP)'!$B$17:$V$400,20,FALSE)="","",VLOOKUP(AI272,'Acompanhamento (DMP)'!$B$17:$V$400,20,FALSE)),"")</f>
        <v/>
      </c>
      <c r="BG272" s="88" t="str">
        <f>IFERROR(IF(VLOOKUP(AI272,'Acompanhamento (DMP)'!$B$17:$V$400,21,FALSE)="","",VLOOKUP(AI272,'Acompanhamento (DMP)'!$B$17:$V$400,21,FALSE)),"")</f>
        <v/>
      </c>
      <c r="BH272" s="239" t="str">
        <f t="shared" si="4"/>
        <v/>
      </c>
    </row>
    <row r="273" spans="1:60" ht="15" customHeight="1" x14ac:dyDescent="0.2">
      <c r="A273" s="73"/>
      <c r="B273" s="73"/>
      <c r="C273" s="73"/>
      <c r="D273" s="74"/>
      <c r="E273" s="73" t="str">
        <v>Locação de imóvel para abrigar o fórum da Comarca de Brusque, durante a reforma global e ampliação daquela edificação</v>
      </c>
      <c r="F273" s="73"/>
      <c r="G273" s="73"/>
      <c r="H273" s="73"/>
      <c r="I273" s="73"/>
      <c r="J273" s="73"/>
      <c r="K273" s="73"/>
      <c r="L273" s="75"/>
      <c r="M273" s="75"/>
      <c r="N273" s="75"/>
      <c r="O273" s="75"/>
      <c r="P273" s="75"/>
      <c r="Q273" s="73" t="e">
        <f>IF(#REF!="","",IF(VLOOKUP(#REF!,#REF!,9,FALSE)="","",VLOOKUP(#REF!,#REF!,9,FALSE)))</f>
        <v>#REF!</v>
      </c>
      <c r="R273" s="75" t="e">
        <f>IF(#REF!="","",IF(VLOOKUP(#REF!,#REF!,10,FALSE)="","",VLOOKUP(#REF!,#REF!,10,FALSE)))</f>
        <v>#REF!</v>
      </c>
      <c r="AD273" s="250">
        <v>260</v>
      </c>
      <c r="AI273" t="str">
        <f>IF('PCA Licitação, Dispensa e Inex.'!B277="","",'PCA Licitação, Dispensa e Inex.'!B277)</f>
        <v/>
      </c>
      <c r="AJ273" t="str">
        <f>IF('PCA Licitação, Dispensa e Inex.'!C277="","",'PCA Licitação, Dispensa e Inex.'!C277)</f>
        <v/>
      </c>
      <c r="AK273" t="str">
        <f>IF('PCA Licitação, Dispensa e Inex.'!D277="","",'PCA Licitação, Dispensa e Inex.'!D277)</f>
        <v/>
      </c>
      <c r="AL273" t="str">
        <f>IF('PCA Licitação, Dispensa e Inex.'!H277="","",'PCA Licitação, Dispensa e Inex.'!H277)</f>
        <v/>
      </c>
      <c r="AM273" t="str">
        <f>IF('PCA Licitação, Dispensa e Inex.'!K277="","",'PCA Licitação, Dispensa e Inex.'!K277)</f>
        <v/>
      </c>
      <c r="AN273" t="str">
        <f>IF('PCA Licitação, Dispensa e Inex.'!L277="","",'PCA Licitação, Dispensa e Inex.'!L277)</f>
        <v/>
      </c>
      <c r="AO273" t="str">
        <f>IF('PCA Licitação, Dispensa e Inex.'!M277="","",'PCA Licitação, Dispensa e Inex.'!M277)</f>
        <v/>
      </c>
      <c r="AP273" t="str">
        <f>IF('PCA Licitação, Dispensa e Inex.'!N277="","",'PCA Licitação, Dispensa e Inex.'!N277)</f>
        <v/>
      </c>
      <c r="AQ273" s="88" t="str">
        <f>IF('PCA Licitação, Dispensa e Inex.'!O277="","",'PCA Licitação, Dispensa e Inex.'!O277)</f>
        <v/>
      </c>
      <c r="AR273" s="88" t="str">
        <f>IF('PCA Licitação, Dispensa e Inex.'!P277="","",'PCA Licitação, Dispensa e Inex.'!P277)</f>
        <v/>
      </c>
      <c r="AS273" s="88" t="str">
        <f>IF('PCA Licitação, Dispensa e Inex.'!Q277="","",'PCA Licitação, Dispensa e Inex.'!Q277)</f>
        <v/>
      </c>
      <c r="AT273" s="88" t="str">
        <f>IF('PCA Licitação, Dispensa e Inex.'!R277="","",'PCA Licitação, Dispensa e Inex.'!R277)</f>
        <v/>
      </c>
      <c r="AU273" s="88" t="str">
        <f>IF('PCA Licitação, Dispensa e Inex.'!S277="","",'PCA Licitação, Dispensa e Inex.'!S277)</f>
        <v/>
      </c>
      <c r="AV273" s="88" t="str">
        <f>IFERROR(VLOOKUP(AI273,'Acompanhamento (DMP)'!$B$17:$L$400,10,FALSE),"")</f>
        <v/>
      </c>
      <c r="AW273" t="str">
        <f>IFERROR(IF(VLOOKUP(AI273,'Acompanhamento (DMP)'!$B$17:$V$400,11,FALSE)="","",VLOOKUP(AI273,'Acompanhamento (DMP)'!$B$17:$V$400,11,FALSE)),"")</f>
        <v/>
      </c>
      <c r="AX273" s="88" t="str">
        <f>IFERROR(VLOOKUP(AI273,'Acompanhamento (DMP)'!$B$17:$V$400,12,FALSE),"")</f>
        <v/>
      </c>
      <c r="AY273" s="88" t="str">
        <f>IFERROR(IF(VLOOKUP(AI273,'Acompanhamento (DMP)'!$B$17:$V$400,13,FALSE)="","",VLOOKUP(AI273,'Acompanhamento (DMP)'!$B$17:$V$400,13,FALSE)),"")</f>
        <v/>
      </c>
      <c r="AZ273" t="str">
        <f>IFERROR(IF(VLOOKUP(AI273,'Acompanhamento (DMP)'!$B$17:$V$400,14,FALSE)="","",VLOOKUP(AI273,'Acompanhamento (DMP)'!$B$17:$V$400,14,FALSE)),"")</f>
        <v/>
      </c>
      <c r="BA273" t="str">
        <f>IFERROR(IF(VLOOKUP(AI273,'Acompanhamento (DMP)'!$B$17:$V$400,15,FALSE)="","",VLOOKUP(AI273,'Acompanhamento (DMP)'!$B$17:$V$400,15,FALSE)),"")</f>
        <v/>
      </c>
      <c r="BB273" s="88" t="str">
        <f>IFERROR(IF(VLOOKUP(AI273,'Acompanhamento (DMP)'!$B$17:$V$400,16,FALSE)="","",VLOOKUP(AI273,'Acompanhamento (DMP)'!$B$17:$V$400,16,FALSE)),"")</f>
        <v/>
      </c>
      <c r="BC273" s="88" t="str">
        <f>IFERROR(IF(VLOOKUP(AI273,'Acompanhamento (DMP)'!$B$17:$V$400,17,FALSE)="","",VLOOKUP(AI273,'Acompanhamento (DMP)'!$B$17:$V$400,17,FALSE)),"")</f>
        <v/>
      </c>
      <c r="BD273" s="88" t="str">
        <f>IFERROR(IF(VLOOKUP(AI273,'Acompanhamento (DMP)'!$B$17:$V$400,18,FALSE)="","",VLOOKUP(AI273,'Acompanhamento (DMP)'!$B$17:$V$400,18,FALSE)),"")</f>
        <v/>
      </c>
      <c r="BE273" s="88" t="str">
        <f>IFERROR(IF(VLOOKUP(AI273,'Acompanhamento (DMP)'!$B$17:$V$400,19,FALSE)="","",VLOOKUP(AI273,'Acompanhamento (DMP)'!$B$17:$V$400,19,FALSE)),"")</f>
        <v/>
      </c>
      <c r="BF273" s="88" t="str">
        <f>IFERROR(IF(VLOOKUP(AI273,'Acompanhamento (DMP)'!$B$17:$V$400,20,FALSE)="","",VLOOKUP(AI273,'Acompanhamento (DMP)'!$B$17:$V$400,20,FALSE)),"")</f>
        <v/>
      </c>
      <c r="BG273" s="88" t="str">
        <f>IFERROR(IF(VLOOKUP(AI273,'Acompanhamento (DMP)'!$B$17:$V$400,21,FALSE)="","",VLOOKUP(AI273,'Acompanhamento (DMP)'!$B$17:$V$400,21,FALSE)),"")</f>
        <v/>
      </c>
      <c r="BH273" s="239" t="str">
        <f t="shared" si="4"/>
        <v/>
      </c>
    </row>
    <row r="274" spans="1:60" ht="15" customHeight="1" x14ac:dyDescent="0.2">
      <c r="A274" s="73"/>
      <c r="B274" s="73"/>
      <c r="C274" s="73"/>
      <c r="D274" s="74"/>
      <c r="E274" s="73" t="str">
        <v>Aquisição de acessórios ergonômicos - mouse pad, apoio de teclado, apoio de antebraços e apoio de pés (Demanda atualmente atendida pelas ARPPs 2025/04,  2025/042 e 2025/043)</v>
      </c>
      <c r="F274" s="73"/>
      <c r="G274" s="73"/>
      <c r="H274" s="73"/>
      <c r="I274" s="73"/>
      <c r="J274" s="73"/>
      <c r="K274" s="73"/>
      <c r="L274" s="75"/>
      <c r="M274" s="75"/>
      <c r="N274" s="75"/>
      <c r="O274" s="75"/>
      <c r="P274" s="75"/>
      <c r="Q274" s="73" t="e">
        <f>IF(#REF!="","",IF(VLOOKUP(#REF!,#REF!,9,FALSE)="","",VLOOKUP(#REF!,#REF!,9,FALSE)))</f>
        <v>#REF!</v>
      </c>
      <c r="R274" s="75" t="e">
        <f>IF(#REF!="","",IF(VLOOKUP(#REF!,#REF!,10,FALSE)="","",VLOOKUP(#REF!,#REF!,10,FALSE)))</f>
        <v>#REF!</v>
      </c>
      <c r="AD274" s="252">
        <v>261</v>
      </c>
      <c r="AI274" t="str">
        <f>IF('PCA Licitação, Dispensa e Inex.'!B278="","",'PCA Licitação, Dispensa e Inex.'!B278)</f>
        <v/>
      </c>
      <c r="AJ274" t="str">
        <f>IF('PCA Licitação, Dispensa e Inex.'!C278="","",'PCA Licitação, Dispensa e Inex.'!C278)</f>
        <v/>
      </c>
      <c r="AK274" t="str">
        <f>IF('PCA Licitação, Dispensa e Inex.'!D278="","",'PCA Licitação, Dispensa e Inex.'!D278)</f>
        <v/>
      </c>
      <c r="AL274" t="str">
        <f>IF('PCA Licitação, Dispensa e Inex.'!H278="","",'PCA Licitação, Dispensa e Inex.'!H278)</f>
        <v/>
      </c>
      <c r="AM274" t="str">
        <f>IF('PCA Licitação, Dispensa e Inex.'!K278="","",'PCA Licitação, Dispensa e Inex.'!K278)</f>
        <v/>
      </c>
      <c r="AN274" t="str">
        <f>IF('PCA Licitação, Dispensa e Inex.'!L278="","",'PCA Licitação, Dispensa e Inex.'!L278)</f>
        <v/>
      </c>
      <c r="AO274" t="str">
        <f>IF('PCA Licitação, Dispensa e Inex.'!M278="","",'PCA Licitação, Dispensa e Inex.'!M278)</f>
        <v/>
      </c>
      <c r="AP274" t="str">
        <f>IF('PCA Licitação, Dispensa e Inex.'!N278="","",'PCA Licitação, Dispensa e Inex.'!N278)</f>
        <v/>
      </c>
      <c r="AQ274" s="88" t="str">
        <f>IF('PCA Licitação, Dispensa e Inex.'!O278="","",'PCA Licitação, Dispensa e Inex.'!O278)</f>
        <v/>
      </c>
      <c r="AR274" s="88" t="str">
        <f>IF('PCA Licitação, Dispensa e Inex.'!P278="","",'PCA Licitação, Dispensa e Inex.'!P278)</f>
        <v/>
      </c>
      <c r="AS274" s="88" t="str">
        <f>IF('PCA Licitação, Dispensa e Inex.'!Q278="","",'PCA Licitação, Dispensa e Inex.'!Q278)</f>
        <v/>
      </c>
      <c r="AT274" s="88" t="str">
        <f>IF('PCA Licitação, Dispensa e Inex.'!R278="","",'PCA Licitação, Dispensa e Inex.'!R278)</f>
        <v/>
      </c>
      <c r="AU274" s="88" t="str">
        <f>IF('PCA Licitação, Dispensa e Inex.'!S278="","",'PCA Licitação, Dispensa e Inex.'!S278)</f>
        <v/>
      </c>
      <c r="AV274" s="88" t="str">
        <f>IFERROR(VLOOKUP(AI274,'Acompanhamento (DMP)'!$B$17:$L$400,10,FALSE),"")</f>
        <v/>
      </c>
      <c r="AW274" t="str">
        <f>IFERROR(IF(VLOOKUP(AI274,'Acompanhamento (DMP)'!$B$17:$V$400,11,FALSE)="","",VLOOKUP(AI274,'Acompanhamento (DMP)'!$B$17:$V$400,11,FALSE)),"")</f>
        <v/>
      </c>
      <c r="AX274" s="88" t="str">
        <f>IFERROR(VLOOKUP(AI274,'Acompanhamento (DMP)'!$B$17:$V$400,12,FALSE),"")</f>
        <v/>
      </c>
      <c r="AY274" s="88" t="str">
        <f>IFERROR(IF(VLOOKUP(AI274,'Acompanhamento (DMP)'!$B$17:$V$400,13,FALSE)="","",VLOOKUP(AI274,'Acompanhamento (DMP)'!$B$17:$V$400,13,FALSE)),"")</f>
        <v/>
      </c>
      <c r="AZ274" t="str">
        <f>IFERROR(IF(VLOOKUP(AI274,'Acompanhamento (DMP)'!$B$17:$V$400,14,FALSE)="","",VLOOKUP(AI274,'Acompanhamento (DMP)'!$B$17:$V$400,14,FALSE)),"")</f>
        <v/>
      </c>
      <c r="BA274" t="str">
        <f>IFERROR(IF(VLOOKUP(AI274,'Acompanhamento (DMP)'!$B$17:$V$400,15,FALSE)="","",VLOOKUP(AI274,'Acompanhamento (DMP)'!$B$17:$V$400,15,FALSE)),"")</f>
        <v/>
      </c>
      <c r="BB274" s="88" t="str">
        <f>IFERROR(IF(VLOOKUP(AI274,'Acompanhamento (DMP)'!$B$17:$V$400,16,FALSE)="","",VLOOKUP(AI274,'Acompanhamento (DMP)'!$B$17:$V$400,16,FALSE)),"")</f>
        <v/>
      </c>
      <c r="BC274" s="88" t="str">
        <f>IFERROR(IF(VLOOKUP(AI274,'Acompanhamento (DMP)'!$B$17:$V$400,17,FALSE)="","",VLOOKUP(AI274,'Acompanhamento (DMP)'!$B$17:$V$400,17,FALSE)),"")</f>
        <v/>
      </c>
      <c r="BD274" s="88" t="str">
        <f>IFERROR(IF(VLOOKUP(AI274,'Acompanhamento (DMP)'!$B$17:$V$400,18,FALSE)="","",VLOOKUP(AI274,'Acompanhamento (DMP)'!$B$17:$V$400,18,FALSE)),"")</f>
        <v/>
      </c>
      <c r="BE274" s="88" t="str">
        <f>IFERROR(IF(VLOOKUP(AI274,'Acompanhamento (DMP)'!$B$17:$V$400,19,FALSE)="","",VLOOKUP(AI274,'Acompanhamento (DMP)'!$B$17:$V$400,19,FALSE)),"")</f>
        <v/>
      </c>
      <c r="BF274" s="88" t="str">
        <f>IFERROR(IF(VLOOKUP(AI274,'Acompanhamento (DMP)'!$B$17:$V$400,20,FALSE)="","",VLOOKUP(AI274,'Acompanhamento (DMP)'!$B$17:$V$400,20,FALSE)),"")</f>
        <v/>
      </c>
      <c r="BG274" s="88" t="str">
        <f>IFERROR(IF(VLOOKUP(AI274,'Acompanhamento (DMP)'!$B$17:$V$400,21,FALSE)="","",VLOOKUP(AI274,'Acompanhamento (DMP)'!$B$17:$V$400,21,FALSE)),"")</f>
        <v/>
      </c>
      <c r="BH274" s="239" t="str">
        <f t="shared" si="4"/>
        <v/>
      </c>
    </row>
    <row r="275" spans="1:60" ht="15" customHeight="1" x14ac:dyDescent="0.2">
      <c r="A275" s="73"/>
      <c r="B275" s="73"/>
      <c r="C275" s="73"/>
      <c r="D275" s="74"/>
      <c r="E275" s="73" t="str">
        <v>Aquisição de desfibrilador externo automático - CSI/NIS e DSQV</v>
      </c>
      <c r="F275" s="73"/>
      <c r="G275" s="73"/>
      <c r="H275" s="73"/>
      <c r="I275" s="73"/>
      <c r="J275" s="73"/>
      <c r="K275" s="73"/>
      <c r="L275" s="75"/>
      <c r="M275" s="75"/>
      <c r="N275" s="75"/>
      <c r="O275" s="75"/>
      <c r="P275" s="75"/>
      <c r="Q275" s="73" t="e">
        <f>IF(#REF!="","",IF(VLOOKUP(#REF!,#REF!,9,FALSE)="","",VLOOKUP(#REF!,#REF!,9,FALSE)))</f>
        <v>#REF!</v>
      </c>
      <c r="R275" s="75" t="e">
        <f>IF(#REF!="","",IF(VLOOKUP(#REF!,#REF!,10,FALSE)="","",VLOOKUP(#REF!,#REF!,10,FALSE)))</f>
        <v>#REF!</v>
      </c>
      <c r="AD275" s="251">
        <v>262</v>
      </c>
      <c r="AI275" t="str">
        <f>IF('PCA Licitação, Dispensa e Inex.'!B279="","",'PCA Licitação, Dispensa e Inex.'!B279)</f>
        <v/>
      </c>
      <c r="AJ275" t="str">
        <f>IF('PCA Licitação, Dispensa e Inex.'!C279="","",'PCA Licitação, Dispensa e Inex.'!C279)</f>
        <v/>
      </c>
      <c r="AK275" t="str">
        <f>IF('PCA Licitação, Dispensa e Inex.'!D279="","",'PCA Licitação, Dispensa e Inex.'!D279)</f>
        <v/>
      </c>
      <c r="AL275" t="str">
        <f>IF('PCA Licitação, Dispensa e Inex.'!H279="","",'PCA Licitação, Dispensa e Inex.'!H279)</f>
        <v/>
      </c>
      <c r="AM275" t="str">
        <f>IF('PCA Licitação, Dispensa e Inex.'!K279="","",'PCA Licitação, Dispensa e Inex.'!K279)</f>
        <v/>
      </c>
      <c r="AN275" t="str">
        <f>IF('PCA Licitação, Dispensa e Inex.'!L279="","",'PCA Licitação, Dispensa e Inex.'!L279)</f>
        <v/>
      </c>
      <c r="AO275" t="str">
        <f>IF('PCA Licitação, Dispensa e Inex.'!M279="","",'PCA Licitação, Dispensa e Inex.'!M279)</f>
        <v/>
      </c>
      <c r="AP275" t="str">
        <f>IF('PCA Licitação, Dispensa e Inex.'!N279="","",'PCA Licitação, Dispensa e Inex.'!N279)</f>
        <v/>
      </c>
      <c r="AQ275" s="88" t="str">
        <f>IF('PCA Licitação, Dispensa e Inex.'!O279="","",'PCA Licitação, Dispensa e Inex.'!O279)</f>
        <v/>
      </c>
      <c r="AR275" s="88" t="str">
        <f>IF('PCA Licitação, Dispensa e Inex.'!P279="","",'PCA Licitação, Dispensa e Inex.'!P279)</f>
        <v/>
      </c>
      <c r="AS275" s="88" t="str">
        <f>IF('PCA Licitação, Dispensa e Inex.'!Q279="","",'PCA Licitação, Dispensa e Inex.'!Q279)</f>
        <v/>
      </c>
      <c r="AT275" s="88" t="str">
        <f>IF('PCA Licitação, Dispensa e Inex.'!R279="","",'PCA Licitação, Dispensa e Inex.'!R279)</f>
        <v/>
      </c>
      <c r="AU275" s="88" t="str">
        <f>IF('PCA Licitação, Dispensa e Inex.'!S279="","",'PCA Licitação, Dispensa e Inex.'!S279)</f>
        <v/>
      </c>
      <c r="AV275" s="88" t="str">
        <f>IFERROR(VLOOKUP(AI275,'Acompanhamento (DMP)'!$B$17:$L$400,10,FALSE),"")</f>
        <v/>
      </c>
      <c r="AW275" t="str">
        <f>IFERROR(IF(VLOOKUP(AI275,'Acompanhamento (DMP)'!$B$17:$V$400,11,FALSE)="","",VLOOKUP(AI275,'Acompanhamento (DMP)'!$B$17:$V$400,11,FALSE)),"")</f>
        <v/>
      </c>
      <c r="AX275" s="88" t="str">
        <f>IFERROR(VLOOKUP(AI275,'Acompanhamento (DMP)'!$B$17:$V$400,12,FALSE),"")</f>
        <v/>
      </c>
      <c r="AY275" s="88" t="str">
        <f>IFERROR(IF(VLOOKUP(AI275,'Acompanhamento (DMP)'!$B$17:$V$400,13,FALSE)="","",VLOOKUP(AI275,'Acompanhamento (DMP)'!$B$17:$V$400,13,FALSE)),"")</f>
        <v/>
      </c>
      <c r="AZ275" t="str">
        <f>IFERROR(IF(VLOOKUP(AI275,'Acompanhamento (DMP)'!$B$17:$V$400,14,FALSE)="","",VLOOKUP(AI275,'Acompanhamento (DMP)'!$B$17:$V$400,14,FALSE)),"")</f>
        <v/>
      </c>
      <c r="BA275" t="str">
        <f>IFERROR(IF(VLOOKUP(AI275,'Acompanhamento (DMP)'!$B$17:$V$400,15,FALSE)="","",VLOOKUP(AI275,'Acompanhamento (DMP)'!$B$17:$V$400,15,FALSE)),"")</f>
        <v/>
      </c>
      <c r="BB275" s="88" t="str">
        <f>IFERROR(IF(VLOOKUP(AI275,'Acompanhamento (DMP)'!$B$17:$V$400,16,FALSE)="","",VLOOKUP(AI275,'Acompanhamento (DMP)'!$B$17:$V$400,16,FALSE)),"")</f>
        <v/>
      </c>
      <c r="BC275" s="88" t="str">
        <f>IFERROR(IF(VLOOKUP(AI275,'Acompanhamento (DMP)'!$B$17:$V$400,17,FALSE)="","",VLOOKUP(AI275,'Acompanhamento (DMP)'!$B$17:$V$400,17,FALSE)),"")</f>
        <v/>
      </c>
      <c r="BD275" s="88" t="str">
        <f>IFERROR(IF(VLOOKUP(AI275,'Acompanhamento (DMP)'!$B$17:$V$400,18,FALSE)="","",VLOOKUP(AI275,'Acompanhamento (DMP)'!$B$17:$V$400,18,FALSE)),"")</f>
        <v/>
      </c>
      <c r="BE275" s="88" t="str">
        <f>IFERROR(IF(VLOOKUP(AI275,'Acompanhamento (DMP)'!$B$17:$V$400,19,FALSE)="","",VLOOKUP(AI275,'Acompanhamento (DMP)'!$B$17:$V$400,19,FALSE)),"")</f>
        <v/>
      </c>
      <c r="BF275" s="88" t="str">
        <f>IFERROR(IF(VLOOKUP(AI275,'Acompanhamento (DMP)'!$B$17:$V$400,20,FALSE)="","",VLOOKUP(AI275,'Acompanhamento (DMP)'!$B$17:$V$400,20,FALSE)),"")</f>
        <v/>
      </c>
      <c r="BG275" s="88" t="str">
        <f>IFERROR(IF(VLOOKUP(AI275,'Acompanhamento (DMP)'!$B$17:$V$400,21,FALSE)="","",VLOOKUP(AI275,'Acompanhamento (DMP)'!$B$17:$V$400,21,FALSE)),"")</f>
        <v/>
      </c>
      <c r="BH275" s="239" t="str">
        <f t="shared" si="4"/>
        <v/>
      </c>
    </row>
    <row r="276" spans="1:60" ht="15" customHeight="1" x14ac:dyDescent="0.2">
      <c r="A276" s="73"/>
      <c r="B276" s="73"/>
      <c r="C276" s="73"/>
      <c r="D276" s="74"/>
      <c r="E276" s="73" t="str">
        <v>Contratação de empresa especializada para atender atividades operacionais dos serviços de infraestrutura de TI</v>
      </c>
      <c r="F276" s="73"/>
      <c r="G276" s="73"/>
      <c r="H276" s="73"/>
      <c r="I276" s="73"/>
      <c r="J276" s="73"/>
      <c r="K276" s="73"/>
      <c r="L276" s="75"/>
      <c r="M276" s="75"/>
      <c r="N276" s="75"/>
      <c r="O276" s="75"/>
      <c r="P276" s="75"/>
      <c r="Q276" s="73" t="e">
        <f>IF(#REF!="","",IF(VLOOKUP(#REF!,#REF!,9,FALSE)="","",VLOOKUP(#REF!,#REF!,9,FALSE)))</f>
        <v>#REF!</v>
      </c>
      <c r="R276" s="75" t="e">
        <f>IF(#REF!="","",IF(VLOOKUP(#REF!,#REF!,10,FALSE)="","",VLOOKUP(#REF!,#REF!,10,FALSE)))</f>
        <v>#REF!</v>
      </c>
      <c r="AD276" s="252">
        <v>263</v>
      </c>
      <c r="AI276" t="str">
        <f>IF('PCA Licitação, Dispensa e Inex.'!B280="","",'PCA Licitação, Dispensa e Inex.'!B280)</f>
        <v/>
      </c>
      <c r="AJ276" t="str">
        <f>IF('PCA Licitação, Dispensa e Inex.'!C280="","",'PCA Licitação, Dispensa e Inex.'!C280)</f>
        <v/>
      </c>
      <c r="AK276" t="str">
        <f>IF('PCA Licitação, Dispensa e Inex.'!D280="","",'PCA Licitação, Dispensa e Inex.'!D280)</f>
        <v/>
      </c>
      <c r="AL276" t="str">
        <f>IF('PCA Licitação, Dispensa e Inex.'!H280="","",'PCA Licitação, Dispensa e Inex.'!H280)</f>
        <v/>
      </c>
      <c r="AM276" t="str">
        <f>IF('PCA Licitação, Dispensa e Inex.'!K280="","",'PCA Licitação, Dispensa e Inex.'!K280)</f>
        <v/>
      </c>
      <c r="AN276" t="str">
        <f>IF('PCA Licitação, Dispensa e Inex.'!L280="","",'PCA Licitação, Dispensa e Inex.'!L280)</f>
        <v/>
      </c>
      <c r="AO276" t="str">
        <f>IF('PCA Licitação, Dispensa e Inex.'!M280="","",'PCA Licitação, Dispensa e Inex.'!M280)</f>
        <v/>
      </c>
      <c r="AP276" t="str">
        <f>IF('PCA Licitação, Dispensa e Inex.'!N280="","",'PCA Licitação, Dispensa e Inex.'!N280)</f>
        <v/>
      </c>
      <c r="AQ276" s="88" t="str">
        <f>IF('PCA Licitação, Dispensa e Inex.'!O280="","",'PCA Licitação, Dispensa e Inex.'!O280)</f>
        <v/>
      </c>
      <c r="AR276" s="88" t="str">
        <f>IF('PCA Licitação, Dispensa e Inex.'!P280="","",'PCA Licitação, Dispensa e Inex.'!P280)</f>
        <v/>
      </c>
      <c r="AS276" s="88" t="str">
        <f>IF('PCA Licitação, Dispensa e Inex.'!Q280="","",'PCA Licitação, Dispensa e Inex.'!Q280)</f>
        <v/>
      </c>
      <c r="AT276" s="88" t="str">
        <f>IF('PCA Licitação, Dispensa e Inex.'!R280="","",'PCA Licitação, Dispensa e Inex.'!R280)</f>
        <v/>
      </c>
      <c r="AU276" s="88" t="str">
        <f>IF('PCA Licitação, Dispensa e Inex.'!S280="","",'PCA Licitação, Dispensa e Inex.'!S280)</f>
        <v/>
      </c>
      <c r="AV276" s="88" t="str">
        <f>IFERROR(VLOOKUP(AI276,'Acompanhamento (DMP)'!$B$17:$L$400,10,FALSE),"")</f>
        <v/>
      </c>
      <c r="AW276" t="str">
        <f>IFERROR(IF(VLOOKUP(AI276,'Acompanhamento (DMP)'!$B$17:$V$400,11,FALSE)="","",VLOOKUP(AI276,'Acompanhamento (DMP)'!$B$17:$V$400,11,FALSE)),"")</f>
        <v/>
      </c>
      <c r="AX276" s="88" t="str">
        <f>IFERROR(VLOOKUP(AI276,'Acompanhamento (DMP)'!$B$17:$V$400,12,FALSE),"")</f>
        <v/>
      </c>
      <c r="AY276" s="88" t="str">
        <f>IFERROR(IF(VLOOKUP(AI276,'Acompanhamento (DMP)'!$B$17:$V$400,13,FALSE)="","",VLOOKUP(AI276,'Acompanhamento (DMP)'!$B$17:$V$400,13,FALSE)),"")</f>
        <v/>
      </c>
      <c r="AZ276" t="str">
        <f>IFERROR(IF(VLOOKUP(AI276,'Acompanhamento (DMP)'!$B$17:$V$400,14,FALSE)="","",VLOOKUP(AI276,'Acompanhamento (DMP)'!$B$17:$V$400,14,FALSE)),"")</f>
        <v/>
      </c>
      <c r="BA276" t="str">
        <f>IFERROR(IF(VLOOKUP(AI276,'Acompanhamento (DMP)'!$B$17:$V$400,15,FALSE)="","",VLOOKUP(AI276,'Acompanhamento (DMP)'!$B$17:$V$400,15,FALSE)),"")</f>
        <v/>
      </c>
      <c r="BB276" s="88" t="str">
        <f>IFERROR(IF(VLOOKUP(AI276,'Acompanhamento (DMP)'!$B$17:$V$400,16,FALSE)="","",VLOOKUP(AI276,'Acompanhamento (DMP)'!$B$17:$V$400,16,FALSE)),"")</f>
        <v/>
      </c>
      <c r="BC276" s="88" t="str">
        <f>IFERROR(IF(VLOOKUP(AI276,'Acompanhamento (DMP)'!$B$17:$V$400,17,FALSE)="","",VLOOKUP(AI276,'Acompanhamento (DMP)'!$B$17:$V$400,17,FALSE)),"")</f>
        <v/>
      </c>
      <c r="BD276" s="88" t="str">
        <f>IFERROR(IF(VLOOKUP(AI276,'Acompanhamento (DMP)'!$B$17:$V$400,18,FALSE)="","",VLOOKUP(AI276,'Acompanhamento (DMP)'!$B$17:$V$400,18,FALSE)),"")</f>
        <v/>
      </c>
      <c r="BE276" s="88" t="str">
        <f>IFERROR(IF(VLOOKUP(AI276,'Acompanhamento (DMP)'!$B$17:$V$400,19,FALSE)="","",VLOOKUP(AI276,'Acompanhamento (DMP)'!$B$17:$V$400,19,FALSE)),"")</f>
        <v/>
      </c>
      <c r="BF276" s="88" t="str">
        <f>IFERROR(IF(VLOOKUP(AI276,'Acompanhamento (DMP)'!$B$17:$V$400,20,FALSE)="","",VLOOKUP(AI276,'Acompanhamento (DMP)'!$B$17:$V$400,20,FALSE)),"")</f>
        <v/>
      </c>
      <c r="BG276" s="88" t="str">
        <f>IFERROR(IF(VLOOKUP(AI276,'Acompanhamento (DMP)'!$B$17:$V$400,21,FALSE)="","",VLOOKUP(AI276,'Acompanhamento (DMP)'!$B$17:$V$400,21,FALSE)),"")</f>
        <v/>
      </c>
      <c r="BH276" s="239" t="str">
        <f t="shared" si="4"/>
        <v/>
      </c>
    </row>
    <row r="277" spans="1:60" ht="15" customHeight="1" x14ac:dyDescent="0.2">
      <c r="A277" s="73"/>
      <c r="B277" s="73"/>
      <c r="C277" s="73"/>
      <c r="D277" s="74"/>
      <c r="E277" s="73" t="str">
        <v>Contratação de serviços em nuvem na modalidade IaaS - multi cloud</v>
      </c>
      <c r="F277" s="73"/>
      <c r="G277" s="73"/>
      <c r="H277" s="73"/>
      <c r="I277" s="73"/>
      <c r="J277" s="73"/>
      <c r="K277" s="73"/>
      <c r="L277" s="75"/>
      <c r="M277" s="75"/>
      <c r="N277" s="75"/>
      <c r="O277" s="75"/>
      <c r="P277" s="75"/>
      <c r="Q277" s="73" t="e">
        <f>IF(#REF!="","",IF(VLOOKUP(#REF!,#REF!,9,FALSE)="","",VLOOKUP(#REF!,#REF!,9,FALSE)))</f>
        <v>#REF!</v>
      </c>
      <c r="R277" s="75" t="e">
        <f>IF(#REF!="","",IF(VLOOKUP(#REF!,#REF!,10,FALSE)="","",VLOOKUP(#REF!,#REF!,10,FALSE)))</f>
        <v>#REF!</v>
      </c>
      <c r="AD277" s="250">
        <v>264</v>
      </c>
      <c r="AI277" t="str">
        <f>IF('PCA Licitação, Dispensa e Inex.'!B281="","",'PCA Licitação, Dispensa e Inex.'!B281)</f>
        <v/>
      </c>
      <c r="AJ277" t="str">
        <f>IF('PCA Licitação, Dispensa e Inex.'!C281="","",'PCA Licitação, Dispensa e Inex.'!C281)</f>
        <v/>
      </c>
      <c r="AK277" t="str">
        <f>IF('PCA Licitação, Dispensa e Inex.'!D281="","",'PCA Licitação, Dispensa e Inex.'!D281)</f>
        <v/>
      </c>
      <c r="AL277" t="str">
        <f>IF('PCA Licitação, Dispensa e Inex.'!H281="","",'PCA Licitação, Dispensa e Inex.'!H281)</f>
        <v/>
      </c>
      <c r="AM277" t="str">
        <f>IF('PCA Licitação, Dispensa e Inex.'!K281="","",'PCA Licitação, Dispensa e Inex.'!K281)</f>
        <v/>
      </c>
      <c r="AN277" t="str">
        <f>IF('PCA Licitação, Dispensa e Inex.'!L281="","",'PCA Licitação, Dispensa e Inex.'!L281)</f>
        <v/>
      </c>
      <c r="AO277" t="str">
        <f>IF('PCA Licitação, Dispensa e Inex.'!M281="","",'PCA Licitação, Dispensa e Inex.'!M281)</f>
        <v/>
      </c>
      <c r="AP277" t="str">
        <f>IF('PCA Licitação, Dispensa e Inex.'!N281="","",'PCA Licitação, Dispensa e Inex.'!N281)</f>
        <v/>
      </c>
      <c r="AQ277" s="88" t="str">
        <f>IF('PCA Licitação, Dispensa e Inex.'!O281="","",'PCA Licitação, Dispensa e Inex.'!O281)</f>
        <v/>
      </c>
      <c r="AR277" s="88" t="str">
        <f>IF('PCA Licitação, Dispensa e Inex.'!P281="","",'PCA Licitação, Dispensa e Inex.'!P281)</f>
        <v/>
      </c>
      <c r="AS277" s="88" t="str">
        <f>IF('PCA Licitação, Dispensa e Inex.'!Q281="","",'PCA Licitação, Dispensa e Inex.'!Q281)</f>
        <v/>
      </c>
      <c r="AT277" s="88" t="str">
        <f>IF('PCA Licitação, Dispensa e Inex.'!R281="","",'PCA Licitação, Dispensa e Inex.'!R281)</f>
        <v/>
      </c>
      <c r="AU277" s="88" t="str">
        <f>IF('PCA Licitação, Dispensa e Inex.'!S281="","",'PCA Licitação, Dispensa e Inex.'!S281)</f>
        <v/>
      </c>
      <c r="AV277" s="88" t="str">
        <f>IFERROR(VLOOKUP(AI277,'Acompanhamento (DMP)'!$B$17:$L$400,10,FALSE),"")</f>
        <v/>
      </c>
      <c r="AW277" t="str">
        <f>IFERROR(IF(VLOOKUP(AI277,'Acompanhamento (DMP)'!$B$17:$V$400,11,FALSE)="","",VLOOKUP(AI277,'Acompanhamento (DMP)'!$B$17:$V$400,11,FALSE)),"")</f>
        <v/>
      </c>
      <c r="AX277" s="88" t="str">
        <f>IFERROR(VLOOKUP(AI277,'Acompanhamento (DMP)'!$B$17:$V$400,12,FALSE),"")</f>
        <v/>
      </c>
      <c r="AY277" s="88" t="str">
        <f>IFERROR(IF(VLOOKUP(AI277,'Acompanhamento (DMP)'!$B$17:$V$400,13,FALSE)="","",VLOOKUP(AI277,'Acompanhamento (DMP)'!$B$17:$V$400,13,FALSE)),"")</f>
        <v/>
      </c>
      <c r="AZ277" t="str">
        <f>IFERROR(IF(VLOOKUP(AI277,'Acompanhamento (DMP)'!$B$17:$V$400,14,FALSE)="","",VLOOKUP(AI277,'Acompanhamento (DMP)'!$B$17:$V$400,14,FALSE)),"")</f>
        <v/>
      </c>
      <c r="BA277" t="str">
        <f>IFERROR(IF(VLOOKUP(AI277,'Acompanhamento (DMP)'!$B$17:$V$400,15,FALSE)="","",VLOOKUP(AI277,'Acompanhamento (DMP)'!$B$17:$V$400,15,FALSE)),"")</f>
        <v/>
      </c>
      <c r="BB277" s="88" t="str">
        <f>IFERROR(IF(VLOOKUP(AI277,'Acompanhamento (DMP)'!$B$17:$V$400,16,FALSE)="","",VLOOKUP(AI277,'Acompanhamento (DMP)'!$B$17:$V$400,16,FALSE)),"")</f>
        <v/>
      </c>
      <c r="BC277" s="88" t="str">
        <f>IFERROR(IF(VLOOKUP(AI277,'Acompanhamento (DMP)'!$B$17:$V$400,17,FALSE)="","",VLOOKUP(AI277,'Acompanhamento (DMP)'!$B$17:$V$400,17,FALSE)),"")</f>
        <v/>
      </c>
      <c r="BD277" s="88" t="str">
        <f>IFERROR(IF(VLOOKUP(AI277,'Acompanhamento (DMP)'!$B$17:$V$400,18,FALSE)="","",VLOOKUP(AI277,'Acompanhamento (DMP)'!$B$17:$V$400,18,FALSE)),"")</f>
        <v/>
      </c>
      <c r="BE277" s="88" t="str">
        <f>IFERROR(IF(VLOOKUP(AI277,'Acompanhamento (DMP)'!$B$17:$V$400,19,FALSE)="","",VLOOKUP(AI277,'Acompanhamento (DMP)'!$B$17:$V$400,19,FALSE)),"")</f>
        <v/>
      </c>
      <c r="BF277" s="88" t="str">
        <f>IFERROR(IF(VLOOKUP(AI277,'Acompanhamento (DMP)'!$B$17:$V$400,20,FALSE)="","",VLOOKUP(AI277,'Acompanhamento (DMP)'!$B$17:$V$400,20,FALSE)),"")</f>
        <v/>
      </c>
      <c r="BG277" s="88" t="str">
        <f>IFERROR(IF(VLOOKUP(AI277,'Acompanhamento (DMP)'!$B$17:$V$400,21,FALSE)="","",VLOOKUP(AI277,'Acompanhamento (DMP)'!$B$17:$V$400,21,FALSE)),"")</f>
        <v/>
      </c>
      <c r="BH277" s="239" t="str">
        <f t="shared" si="4"/>
        <v/>
      </c>
    </row>
    <row r="278" spans="1:60" ht="15" customHeight="1" x14ac:dyDescent="0.2">
      <c r="A278" s="73"/>
      <c r="B278" s="73"/>
      <c r="C278" s="73"/>
      <c r="D278" s="74"/>
      <c r="E278" s="73" t="str">
        <v>Modernização e ampliação da infraestrutura de servidores de rede e de armazenamento, que suportam o banco de dados do eproc</v>
      </c>
      <c r="F278" s="73"/>
      <c r="G278" s="73"/>
      <c r="H278" s="73"/>
      <c r="I278" s="73"/>
      <c r="J278" s="73"/>
      <c r="K278" s="73"/>
      <c r="L278" s="75"/>
      <c r="M278" s="75"/>
      <c r="N278" s="75"/>
      <c r="O278" s="75"/>
      <c r="P278" s="75"/>
      <c r="Q278" s="73" t="e">
        <f>IF(#REF!="","",IF(VLOOKUP(#REF!,#REF!,9,FALSE)="","",VLOOKUP(#REF!,#REF!,9,FALSE)))</f>
        <v>#REF!</v>
      </c>
      <c r="R278" s="75" t="e">
        <f>IF(#REF!="","",IF(VLOOKUP(#REF!,#REF!,10,FALSE)="","",VLOOKUP(#REF!,#REF!,10,FALSE)))</f>
        <v>#REF!</v>
      </c>
      <c r="AD278" s="249">
        <v>265</v>
      </c>
      <c r="AI278" t="str">
        <f>IF('PCA Licitação, Dispensa e Inex.'!B282="","",'PCA Licitação, Dispensa e Inex.'!B282)</f>
        <v/>
      </c>
      <c r="AJ278" t="str">
        <f>IF('PCA Licitação, Dispensa e Inex.'!C282="","",'PCA Licitação, Dispensa e Inex.'!C282)</f>
        <v/>
      </c>
      <c r="AK278" t="str">
        <f>IF('PCA Licitação, Dispensa e Inex.'!D282="","",'PCA Licitação, Dispensa e Inex.'!D282)</f>
        <v/>
      </c>
      <c r="AL278" t="str">
        <f>IF('PCA Licitação, Dispensa e Inex.'!H282="","",'PCA Licitação, Dispensa e Inex.'!H282)</f>
        <v/>
      </c>
      <c r="AM278" t="str">
        <f>IF('PCA Licitação, Dispensa e Inex.'!K282="","",'PCA Licitação, Dispensa e Inex.'!K282)</f>
        <v/>
      </c>
      <c r="AN278" t="str">
        <f>IF('PCA Licitação, Dispensa e Inex.'!L282="","",'PCA Licitação, Dispensa e Inex.'!L282)</f>
        <v/>
      </c>
      <c r="AO278" t="str">
        <f>IF('PCA Licitação, Dispensa e Inex.'!M282="","",'PCA Licitação, Dispensa e Inex.'!M282)</f>
        <v/>
      </c>
      <c r="AP278" t="str">
        <f>IF('PCA Licitação, Dispensa e Inex.'!N282="","",'PCA Licitação, Dispensa e Inex.'!N282)</f>
        <v/>
      </c>
      <c r="AQ278" s="88" t="str">
        <f>IF('PCA Licitação, Dispensa e Inex.'!O282="","",'PCA Licitação, Dispensa e Inex.'!O282)</f>
        <v/>
      </c>
      <c r="AR278" s="88" t="str">
        <f>IF('PCA Licitação, Dispensa e Inex.'!P282="","",'PCA Licitação, Dispensa e Inex.'!P282)</f>
        <v/>
      </c>
      <c r="AS278" s="88" t="str">
        <f>IF('PCA Licitação, Dispensa e Inex.'!Q282="","",'PCA Licitação, Dispensa e Inex.'!Q282)</f>
        <v/>
      </c>
      <c r="AT278" s="88" t="str">
        <f>IF('PCA Licitação, Dispensa e Inex.'!R282="","",'PCA Licitação, Dispensa e Inex.'!R282)</f>
        <v/>
      </c>
      <c r="AU278" s="88" t="str">
        <f>IF('PCA Licitação, Dispensa e Inex.'!S282="","",'PCA Licitação, Dispensa e Inex.'!S282)</f>
        <v/>
      </c>
      <c r="AV278" s="88" t="str">
        <f>IFERROR(VLOOKUP(AI278,'Acompanhamento (DMP)'!$B$17:$L$400,10,FALSE),"")</f>
        <v/>
      </c>
      <c r="AW278" t="str">
        <f>IFERROR(IF(VLOOKUP(AI278,'Acompanhamento (DMP)'!$B$17:$V$400,11,FALSE)="","",VLOOKUP(AI278,'Acompanhamento (DMP)'!$B$17:$V$400,11,FALSE)),"")</f>
        <v/>
      </c>
      <c r="AX278" s="88" t="str">
        <f>IFERROR(VLOOKUP(AI278,'Acompanhamento (DMP)'!$B$17:$V$400,12,FALSE),"")</f>
        <v/>
      </c>
      <c r="AY278" s="88" t="str">
        <f>IFERROR(IF(VLOOKUP(AI278,'Acompanhamento (DMP)'!$B$17:$V$400,13,FALSE)="","",VLOOKUP(AI278,'Acompanhamento (DMP)'!$B$17:$V$400,13,FALSE)),"")</f>
        <v/>
      </c>
      <c r="AZ278" t="str">
        <f>IFERROR(IF(VLOOKUP(AI278,'Acompanhamento (DMP)'!$B$17:$V$400,14,FALSE)="","",VLOOKUP(AI278,'Acompanhamento (DMP)'!$B$17:$V$400,14,FALSE)),"")</f>
        <v/>
      </c>
      <c r="BA278" t="str">
        <f>IFERROR(IF(VLOOKUP(AI278,'Acompanhamento (DMP)'!$B$17:$V$400,15,FALSE)="","",VLOOKUP(AI278,'Acompanhamento (DMP)'!$B$17:$V$400,15,FALSE)),"")</f>
        <v/>
      </c>
      <c r="BB278" s="88" t="str">
        <f>IFERROR(IF(VLOOKUP(AI278,'Acompanhamento (DMP)'!$B$17:$V$400,16,FALSE)="","",VLOOKUP(AI278,'Acompanhamento (DMP)'!$B$17:$V$400,16,FALSE)),"")</f>
        <v/>
      </c>
      <c r="BC278" s="88" t="str">
        <f>IFERROR(IF(VLOOKUP(AI278,'Acompanhamento (DMP)'!$B$17:$V$400,17,FALSE)="","",VLOOKUP(AI278,'Acompanhamento (DMP)'!$B$17:$V$400,17,FALSE)),"")</f>
        <v/>
      </c>
      <c r="BD278" s="88" t="str">
        <f>IFERROR(IF(VLOOKUP(AI278,'Acompanhamento (DMP)'!$B$17:$V$400,18,FALSE)="","",VLOOKUP(AI278,'Acompanhamento (DMP)'!$B$17:$V$400,18,FALSE)),"")</f>
        <v/>
      </c>
      <c r="BE278" s="88" t="str">
        <f>IFERROR(IF(VLOOKUP(AI278,'Acompanhamento (DMP)'!$B$17:$V$400,19,FALSE)="","",VLOOKUP(AI278,'Acompanhamento (DMP)'!$B$17:$V$400,19,FALSE)),"")</f>
        <v/>
      </c>
      <c r="BF278" s="88" t="str">
        <f>IFERROR(IF(VLOOKUP(AI278,'Acompanhamento (DMP)'!$B$17:$V$400,20,FALSE)="","",VLOOKUP(AI278,'Acompanhamento (DMP)'!$B$17:$V$400,20,FALSE)),"")</f>
        <v/>
      </c>
      <c r="BG278" s="88" t="str">
        <f>IFERROR(IF(VLOOKUP(AI278,'Acompanhamento (DMP)'!$B$17:$V$400,21,FALSE)="","",VLOOKUP(AI278,'Acompanhamento (DMP)'!$B$17:$V$400,21,FALSE)),"")</f>
        <v/>
      </c>
      <c r="BH278" s="239" t="str">
        <f t="shared" si="4"/>
        <v/>
      </c>
    </row>
    <row r="279" spans="1:60" ht="15" customHeight="1" x14ac:dyDescent="0.2">
      <c r="A279" s="73"/>
      <c r="B279" s="73"/>
      <c r="C279" s="73"/>
      <c r="D279" s="74"/>
      <c r="E279" s="73" t="str">
        <v>Aquisição de peças e insumos para manutenção preventiva, corretiva e atualização tecnológica em equipamentos fora do prazo de garantia do parque tecnológico do Poder Judiciário de Santa Catarina.</v>
      </c>
      <c r="F279" s="73"/>
      <c r="G279" s="73"/>
      <c r="H279" s="73"/>
      <c r="I279" s="73"/>
      <c r="J279" s="73"/>
      <c r="K279" s="73"/>
      <c r="L279" s="75"/>
      <c r="M279" s="75"/>
      <c r="N279" s="75"/>
      <c r="O279" s="75"/>
      <c r="P279" s="75"/>
      <c r="Q279" s="73" t="e">
        <f>IF(#REF!="","",IF(VLOOKUP(#REF!,#REF!,9,FALSE)="","",VLOOKUP(#REF!,#REF!,9,FALSE)))</f>
        <v>#REF!</v>
      </c>
      <c r="R279" s="75" t="e">
        <f>IF(#REF!="","",IF(VLOOKUP(#REF!,#REF!,10,FALSE)="","",VLOOKUP(#REF!,#REF!,10,FALSE)))</f>
        <v>#REF!</v>
      </c>
      <c r="AD279" s="250">
        <v>266</v>
      </c>
      <c r="AI279" t="str">
        <f>IF('PCA Licitação, Dispensa e Inex.'!B283="","",'PCA Licitação, Dispensa e Inex.'!B283)</f>
        <v/>
      </c>
      <c r="AJ279" t="str">
        <f>IF('PCA Licitação, Dispensa e Inex.'!C283="","",'PCA Licitação, Dispensa e Inex.'!C283)</f>
        <v/>
      </c>
      <c r="AK279" t="str">
        <f>IF('PCA Licitação, Dispensa e Inex.'!D283="","",'PCA Licitação, Dispensa e Inex.'!D283)</f>
        <v/>
      </c>
      <c r="AL279" t="str">
        <f>IF('PCA Licitação, Dispensa e Inex.'!H283="","",'PCA Licitação, Dispensa e Inex.'!H283)</f>
        <v/>
      </c>
      <c r="AM279" t="str">
        <f>IF('PCA Licitação, Dispensa e Inex.'!K283="","",'PCA Licitação, Dispensa e Inex.'!K283)</f>
        <v/>
      </c>
      <c r="AN279" t="str">
        <f>IF('PCA Licitação, Dispensa e Inex.'!L283="","",'PCA Licitação, Dispensa e Inex.'!L283)</f>
        <v/>
      </c>
      <c r="AO279" t="str">
        <f>IF('PCA Licitação, Dispensa e Inex.'!M283="","",'PCA Licitação, Dispensa e Inex.'!M283)</f>
        <v/>
      </c>
      <c r="AP279" t="str">
        <f>IF('PCA Licitação, Dispensa e Inex.'!N283="","",'PCA Licitação, Dispensa e Inex.'!N283)</f>
        <v/>
      </c>
      <c r="AQ279" s="88" t="str">
        <f>IF('PCA Licitação, Dispensa e Inex.'!O283="","",'PCA Licitação, Dispensa e Inex.'!O283)</f>
        <v/>
      </c>
      <c r="AR279" s="88" t="str">
        <f>IF('PCA Licitação, Dispensa e Inex.'!P283="","",'PCA Licitação, Dispensa e Inex.'!P283)</f>
        <v/>
      </c>
      <c r="AS279" s="88" t="str">
        <f>IF('PCA Licitação, Dispensa e Inex.'!Q283="","",'PCA Licitação, Dispensa e Inex.'!Q283)</f>
        <v/>
      </c>
      <c r="AT279" s="88" t="str">
        <f>IF('PCA Licitação, Dispensa e Inex.'!R283="","",'PCA Licitação, Dispensa e Inex.'!R283)</f>
        <v/>
      </c>
      <c r="AU279" s="88" t="str">
        <f>IF('PCA Licitação, Dispensa e Inex.'!S283="","",'PCA Licitação, Dispensa e Inex.'!S283)</f>
        <v/>
      </c>
      <c r="AV279" s="88" t="str">
        <f>IFERROR(VLOOKUP(AI279,'Acompanhamento (DMP)'!$B$17:$L$400,10,FALSE),"")</f>
        <v/>
      </c>
      <c r="AW279" t="str">
        <f>IFERROR(IF(VLOOKUP(AI279,'Acompanhamento (DMP)'!$B$17:$V$400,11,FALSE)="","",VLOOKUP(AI279,'Acompanhamento (DMP)'!$B$17:$V$400,11,FALSE)),"")</f>
        <v/>
      </c>
      <c r="AX279" s="88" t="str">
        <f>IFERROR(VLOOKUP(AI279,'Acompanhamento (DMP)'!$B$17:$V$400,12,FALSE),"")</f>
        <v/>
      </c>
      <c r="AY279" s="88" t="str">
        <f>IFERROR(IF(VLOOKUP(AI279,'Acompanhamento (DMP)'!$B$17:$V$400,13,FALSE)="","",VLOOKUP(AI279,'Acompanhamento (DMP)'!$B$17:$V$400,13,FALSE)),"")</f>
        <v/>
      </c>
      <c r="AZ279" t="str">
        <f>IFERROR(IF(VLOOKUP(AI279,'Acompanhamento (DMP)'!$B$17:$V$400,14,FALSE)="","",VLOOKUP(AI279,'Acompanhamento (DMP)'!$B$17:$V$400,14,FALSE)),"")</f>
        <v/>
      </c>
      <c r="BA279" t="str">
        <f>IFERROR(IF(VLOOKUP(AI279,'Acompanhamento (DMP)'!$B$17:$V$400,15,FALSE)="","",VLOOKUP(AI279,'Acompanhamento (DMP)'!$B$17:$V$400,15,FALSE)),"")</f>
        <v/>
      </c>
      <c r="BB279" s="88" t="str">
        <f>IFERROR(IF(VLOOKUP(AI279,'Acompanhamento (DMP)'!$B$17:$V$400,16,FALSE)="","",VLOOKUP(AI279,'Acompanhamento (DMP)'!$B$17:$V$400,16,FALSE)),"")</f>
        <v/>
      </c>
      <c r="BC279" s="88" t="str">
        <f>IFERROR(IF(VLOOKUP(AI279,'Acompanhamento (DMP)'!$B$17:$V$400,17,FALSE)="","",VLOOKUP(AI279,'Acompanhamento (DMP)'!$B$17:$V$400,17,FALSE)),"")</f>
        <v/>
      </c>
      <c r="BD279" s="88" t="str">
        <f>IFERROR(IF(VLOOKUP(AI279,'Acompanhamento (DMP)'!$B$17:$V$400,18,FALSE)="","",VLOOKUP(AI279,'Acompanhamento (DMP)'!$B$17:$V$400,18,FALSE)),"")</f>
        <v/>
      </c>
      <c r="BE279" s="88" t="str">
        <f>IFERROR(IF(VLOOKUP(AI279,'Acompanhamento (DMP)'!$B$17:$V$400,19,FALSE)="","",VLOOKUP(AI279,'Acompanhamento (DMP)'!$B$17:$V$400,19,FALSE)),"")</f>
        <v/>
      </c>
      <c r="BF279" s="88" t="str">
        <f>IFERROR(IF(VLOOKUP(AI279,'Acompanhamento (DMP)'!$B$17:$V$400,20,FALSE)="","",VLOOKUP(AI279,'Acompanhamento (DMP)'!$B$17:$V$400,20,FALSE)),"")</f>
        <v/>
      </c>
      <c r="BG279" s="88" t="str">
        <f>IFERROR(IF(VLOOKUP(AI279,'Acompanhamento (DMP)'!$B$17:$V$400,21,FALSE)="","",VLOOKUP(AI279,'Acompanhamento (DMP)'!$B$17:$V$400,21,FALSE)),"")</f>
        <v/>
      </c>
      <c r="BH279" s="239" t="str">
        <f t="shared" si="4"/>
        <v/>
      </c>
    </row>
    <row r="280" spans="1:60" ht="15" customHeight="1" x14ac:dyDescent="0.2">
      <c r="A280" s="73"/>
      <c r="B280" s="73"/>
      <c r="C280" s="73"/>
      <c r="D280" s="74"/>
      <c r="E280" s="73" t="str">
        <v>Contratação de prestação de serviços continuados de subscrição de licenças de uso do software "Autodesk Architecture, Engineering and Construction Collection" (AEC Collection) e assinatura do Autodesk BIM 360 Docs usuário nomeado standard</v>
      </c>
      <c r="F280" s="73"/>
      <c r="G280" s="73"/>
      <c r="H280" s="73"/>
      <c r="I280" s="73"/>
      <c r="J280" s="73"/>
      <c r="K280" s="73"/>
      <c r="L280" s="75"/>
      <c r="M280" s="75"/>
      <c r="N280" s="75"/>
      <c r="O280" s="75"/>
      <c r="P280" s="75"/>
      <c r="Q280" s="73" t="e">
        <f>IF(#REF!="","",IF(VLOOKUP(#REF!,#REF!,9,FALSE)="","",VLOOKUP(#REF!,#REF!,9,FALSE)))</f>
        <v>#REF!</v>
      </c>
      <c r="R280" s="75" t="e">
        <f>IF(#REF!="","",IF(VLOOKUP(#REF!,#REF!,10,FALSE)="","",VLOOKUP(#REF!,#REF!,10,FALSE)))</f>
        <v>#REF!</v>
      </c>
      <c r="AD280" s="252">
        <v>267</v>
      </c>
      <c r="AI280" t="str">
        <f>IF('PCA Licitação, Dispensa e Inex.'!B284="","",'PCA Licitação, Dispensa e Inex.'!B284)</f>
        <v/>
      </c>
      <c r="AJ280" t="str">
        <f>IF('PCA Licitação, Dispensa e Inex.'!C284="","",'PCA Licitação, Dispensa e Inex.'!C284)</f>
        <v/>
      </c>
      <c r="AK280" t="str">
        <f>IF('PCA Licitação, Dispensa e Inex.'!D284="","",'PCA Licitação, Dispensa e Inex.'!D284)</f>
        <v/>
      </c>
      <c r="AL280" t="str">
        <f>IF('PCA Licitação, Dispensa e Inex.'!H284="","",'PCA Licitação, Dispensa e Inex.'!H284)</f>
        <v/>
      </c>
      <c r="AM280" t="str">
        <f>IF('PCA Licitação, Dispensa e Inex.'!K284="","",'PCA Licitação, Dispensa e Inex.'!K284)</f>
        <v/>
      </c>
      <c r="AN280" t="str">
        <f>IF('PCA Licitação, Dispensa e Inex.'!L284="","",'PCA Licitação, Dispensa e Inex.'!L284)</f>
        <v/>
      </c>
      <c r="AO280" t="str">
        <f>IF('PCA Licitação, Dispensa e Inex.'!M284="","",'PCA Licitação, Dispensa e Inex.'!M284)</f>
        <v/>
      </c>
      <c r="AP280" t="str">
        <f>IF('PCA Licitação, Dispensa e Inex.'!N284="","",'PCA Licitação, Dispensa e Inex.'!N284)</f>
        <v/>
      </c>
      <c r="AQ280" s="88" t="str">
        <f>IF('PCA Licitação, Dispensa e Inex.'!O284="","",'PCA Licitação, Dispensa e Inex.'!O284)</f>
        <v/>
      </c>
      <c r="AR280" s="88" t="str">
        <f>IF('PCA Licitação, Dispensa e Inex.'!P284="","",'PCA Licitação, Dispensa e Inex.'!P284)</f>
        <v/>
      </c>
      <c r="AS280" s="88" t="str">
        <f>IF('PCA Licitação, Dispensa e Inex.'!Q284="","",'PCA Licitação, Dispensa e Inex.'!Q284)</f>
        <v/>
      </c>
      <c r="AT280" s="88" t="str">
        <f>IF('PCA Licitação, Dispensa e Inex.'!R284="","",'PCA Licitação, Dispensa e Inex.'!R284)</f>
        <v/>
      </c>
      <c r="AU280" s="88" t="str">
        <f>IF('PCA Licitação, Dispensa e Inex.'!S284="","",'PCA Licitação, Dispensa e Inex.'!S284)</f>
        <v/>
      </c>
      <c r="AV280" s="88" t="str">
        <f>IFERROR(VLOOKUP(AI280,'Acompanhamento (DMP)'!$B$17:$L$400,10,FALSE),"")</f>
        <v/>
      </c>
      <c r="AW280" t="str">
        <f>IFERROR(IF(VLOOKUP(AI280,'Acompanhamento (DMP)'!$B$17:$V$400,11,FALSE)="","",VLOOKUP(AI280,'Acompanhamento (DMP)'!$B$17:$V$400,11,FALSE)),"")</f>
        <v/>
      </c>
      <c r="AX280" s="88" t="str">
        <f>IFERROR(VLOOKUP(AI280,'Acompanhamento (DMP)'!$B$17:$V$400,12,FALSE),"")</f>
        <v/>
      </c>
      <c r="AY280" s="88" t="str">
        <f>IFERROR(IF(VLOOKUP(AI280,'Acompanhamento (DMP)'!$B$17:$V$400,13,FALSE)="","",VLOOKUP(AI280,'Acompanhamento (DMP)'!$B$17:$V$400,13,FALSE)),"")</f>
        <v/>
      </c>
      <c r="AZ280" t="str">
        <f>IFERROR(IF(VLOOKUP(AI280,'Acompanhamento (DMP)'!$B$17:$V$400,14,FALSE)="","",VLOOKUP(AI280,'Acompanhamento (DMP)'!$B$17:$V$400,14,FALSE)),"")</f>
        <v/>
      </c>
      <c r="BA280" t="str">
        <f>IFERROR(IF(VLOOKUP(AI280,'Acompanhamento (DMP)'!$B$17:$V$400,15,FALSE)="","",VLOOKUP(AI280,'Acompanhamento (DMP)'!$B$17:$V$400,15,FALSE)),"")</f>
        <v/>
      </c>
      <c r="BB280" s="88" t="str">
        <f>IFERROR(IF(VLOOKUP(AI280,'Acompanhamento (DMP)'!$B$17:$V$400,16,FALSE)="","",VLOOKUP(AI280,'Acompanhamento (DMP)'!$B$17:$V$400,16,FALSE)),"")</f>
        <v/>
      </c>
      <c r="BC280" s="88" t="str">
        <f>IFERROR(IF(VLOOKUP(AI280,'Acompanhamento (DMP)'!$B$17:$V$400,17,FALSE)="","",VLOOKUP(AI280,'Acompanhamento (DMP)'!$B$17:$V$400,17,FALSE)),"")</f>
        <v/>
      </c>
      <c r="BD280" s="88" t="str">
        <f>IFERROR(IF(VLOOKUP(AI280,'Acompanhamento (DMP)'!$B$17:$V$400,18,FALSE)="","",VLOOKUP(AI280,'Acompanhamento (DMP)'!$B$17:$V$400,18,FALSE)),"")</f>
        <v/>
      </c>
      <c r="BE280" s="88" t="str">
        <f>IFERROR(IF(VLOOKUP(AI280,'Acompanhamento (DMP)'!$B$17:$V$400,19,FALSE)="","",VLOOKUP(AI280,'Acompanhamento (DMP)'!$B$17:$V$400,19,FALSE)),"")</f>
        <v/>
      </c>
      <c r="BF280" s="88" t="str">
        <f>IFERROR(IF(VLOOKUP(AI280,'Acompanhamento (DMP)'!$B$17:$V$400,20,FALSE)="","",VLOOKUP(AI280,'Acompanhamento (DMP)'!$B$17:$V$400,20,FALSE)),"")</f>
        <v/>
      </c>
      <c r="BG280" s="88" t="str">
        <f>IFERROR(IF(VLOOKUP(AI280,'Acompanhamento (DMP)'!$B$17:$V$400,21,FALSE)="","",VLOOKUP(AI280,'Acompanhamento (DMP)'!$B$17:$V$400,21,FALSE)),"")</f>
        <v/>
      </c>
      <c r="BH280" s="239" t="str">
        <f t="shared" si="4"/>
        <v/>
      </c>
    </row>
    <row r="281" spans="1:60" ht="15" customHeight="1" x14ac:dyDescent="0.2">
      <c r="A281" s="73"/>
      <c r="B281" s="73"/>
      <c r="C281" s="73"/>
      <c r="D281" s="74"/>
      <c r="E281" s="73" t="str">
        <v>Contratação de plataforma, no modelo Software as a Service (SaaS), de conteúdos educacionais para conscientização e treinamento em segurança da informação e proteção de dados pessoais.</v>
      </c>
      <c r="F281" s="73"/>
      <c r="G281" s="73"/>
      <c r="H281" s="73"/>
      <c r="I281" s="73"/>
      <c r="J281" s="73"/>
      <c r="K281" s="73"/>
      <c r="L281" s="75"/>
      <c r="M281" s="75"/>
      <c r="N281" s="75"/>
      <c r="O281" s="75"/>
      <c r="P281" s="75"/>
      <c r="Q281" s="73" t="e">
        <f>IF(#REF!="","",IF(VLOOKUP(#REF!,#REF!,9,FALSE)="","",VLOOKUP(#REF!,#REF!,9,FALSE)))</f>
        <v>#REF!</v>
      </c>
      <c r="R281" s="75" t="e">
        <f>IF(#REF!="","",IF(VLOOKUP(#REF!,#REF!,10,FALSE)="","",VLOOKUP(#REF!,#REF!,10,FALSE)))</f>
        <v>#REF!</v>
      </c>
      <c r="AD281" s="251">
        <v>268</v>
      </c>
      <c r="AI281" t="str">
        <f>IF('PCA Licitação, Dispensa e Inex.'!B285="","",'PCA Licitação, Dispensa e Inex.'!B285)</f>
        <v/>
      </c>
      <c r="AJ281" t="str">
        <f>IF('PCA Licitação, Dispensa e Inex.'!C285="","",'PCA Licitação, Dispensa e Inex.'!C285)</f>
        <v/>
      </c>
      <c r="AK281" t="str">
        <f>IF('PCA Licitação, Dispensa e Inex.'!D285="","",'PCA Licitação, Dispensa e Inex.'!D285)</f>
        <v/>
      </c>
      <c r="AL281" t="str">
        <f>IF('PCA Licitação, Dispensa e Inex.'!H285="","",'PCA Licitação, Dispensa e Inex.'!H285)</f>
        <v/>
      </c>
      <c r="AM281" t="str">
        <f>IF('PCA Licitação, Dispensa e Inex.'!K285="","",'PCA Licitação, Dispensa e Inex.'!K285)</f>
        <v/>
      </c>
      <c r="AN281" t="str">
        <f>IF('PCA Licitação, Dispensa e Inex.'!L285="","",'PCA Licitação, Dispensa e Inex.'!L285)</f>
        <v/>
      </c>
      <c r="AO281" t="str">
        <f>IF('PCA Licitação, Dispensa e Inex.'!M285="","",'PCA Licitação, Dispensa e Inex.'!M285)</f>
        <v/>
      </c>
      <c r="AP281" t="str">
        <f>IF('PCA Licitação, Dispensa e Inex.'!N285="","",'PCA Licitação, Dispensa e Inex.'!N285)</f>
        <v/>
      </c>
      <c r="AQ281" s="88" t="str">
        <f>IF('PCA Licitação, Dispensa e Inex.'!O285="","",'PCA Licitação, Dispensa e Inex.'!O285)</f>
        <v/>
      </c>
      <c r="AR281" s="88" t="str">
        <f>IF('PCA Licitação, Dispensa e Inex.'!P285="","",'PCA Licitação, Dispensa e Inex.'!P285)</f>
        <v/>
      </c>
      <c r="AS281" s="88" t="str">
        <f>IF('PCA Licitação, Dispensa e Inex.'!Q285="","",'PCA Licitação, Dispensa e Inex.'!Q285)</f>
        <v/>
      </c>
      <c r="AT281" s="88" t="str">
        <f>IF('PCA Licitação, Dispensa e Inex.'!R285="","",'PCA Licitação, Dispensa e Inex.'!R285)</f>
        <v/>
      </c>
      <c r="AU281" s="88" t="str">
        <f>IF('PCA Licitação, Dispensa e Inex.'!S285="","",'PCA Licitação, Dispensa e Inex.'!S285)</f>
        <v/>
      </c>
      <c r="AV281" s="88" t="str">
        <f>IFERROR(VLOOKUP(AI281,'Acompanhamento (DMP)'!$B$17:$L$400,10,FALSE),"")</f>
        <v/>
      </c>
      <c r="AW281" t="str">
        <f>IFERROR(IF(VLOOKUP(AI281,'Acompanhamento (DMP)'!$B$17:$V$400,11,FALSE)="","",VLOOKUP(AI281,'Acompanhamento (DMP)'!$B$17:$V$400,11,FALSE)),"")</f>
        <v/>
      </c>
      <c r="AX281" s="88" t="str">
        <f>IFERROR(VLOOKUP(AI281,'Acompanhamento (DMP)'!$B$17:$V$400,12,FALSE),"")</f>
        <v/>
      </c>
      <c r="AY281" s="88" t="str">
        <f>IFERROR(IF(VLOOKUP(AI281,'Acompanhamento (DMP)'!$B$17:$V$400,13,FALSE)="","",VLOOKUP(AI281,'Acompanhamento (DMP)'!$B$17:$V$400,13,FALSE)),"")</f>
        <v/>
      </c>
      <c r="AZ281" t="str">
        <f>IFERROR(IF(VLOOKUP(AI281,'Acompanhamento (DMP)'!$B$17:$V$400,14,FALSE)="","",VLOOKUP(AI281,'Acompanhamento (DMP)'!$B$17:$V$400,14,FALSE)),"")</f>
        <v/>
      </c>
      <c r="BA281" t="str">
        <f>IFERROR(IF(VLOOKUP(AI281,'Acompanhamento (DMP)'!$B$17:$V$400,15,FALSE)="","",VLOOKUP(AI281,'Acompanhamento (DMP)'!$B$17:$V$400,15,FALSE)),"")</f>
        <v/>
      </c>
      <c r="BB281" s="88" t="str">
        <f>IFERROR(IF(VLOOKUP(AI281,'Acompanhamento (DMP)'!$B$17:$V$400,16,FALSE)="","",VLOOKUP(AI281,'Acompanhamento (DMP)'!$B$17:$V$400,16,FALSE)),"")</f>
        <v/>
      </c>
      <c r="BC281" s="88" t="str">
        <f>IFERROR(IF(VLOOKUP(AI281,'Acompanhamento (DMP)'!$B$17:$V$400,17,FALSE)="","",VLOOKUP(AI281,'Acompanhamento (DMP)'!$B$17:$V$400,17,FALSE)),"")</f>
        <v/>
      </c>
      <c r="BD281" s="88" t="str">
        <f>IFERROR(IF(VLOOKUP(AI281,'Acompanhamento (DMP)'!$B$17:$V$400,18,FALSE)="","",VLOOKUP(AI281,'Acompanhamento (DMP)'!$B$17:$V$400,18,FALSE)),"")</f>
        <v/>
      </c>
      <c r="BE281" s="88" t="str">
        <f>IFERROR(IF(VLOOKUP(AI281,'Acompanhamento (DMP)'!$B$17:$V$400,19,FALSE)="","",VLOOKUP(AI281,'Acompanhamento (DMP)'!$B$17:$V$400,19,FALSE)),"")</f>
        <v/>
      </c>
      <c r="BF281" s="88" t="str">
        <f>IFERROR(IF(VLOOKUP(AI281,'Acompanhamento (DMP)'!$B$17:$V$400,20,FALSE)="","",VLOOKUP(AI281,'Acompanhamento (DMP)'!$B$17:$V$400,20,FALSE)),"")</f>
        <v/>
      </c>
      <c r="BG281" s="88" t="str">
        <f>IFERROR(IF(VLOOKUP(AI281,'Acompanhamento (DMP)'!$B$17:$V$400,21,FALSE)="","",VLOOKUP(AI281,'Acompanhamento (DMP)'!$B$17:$V$400,21,FALSE)),"")</f>
        <v/>
      </c>
      <c r="BH281" s="239" t="str">
        <f t="shared" si="4"/>
        <v/>
      </c>
    </row>
    <row r="282" spans="1:60" ht="15" customHeight="1" x14ac:dyDescent="0.2">
      <c r="A282" s="73"/>
      <c r="B282" s="73"/>
      <c r="C282" s="73"/>
      <c r="D282" s="74"/>
      <c r="E282" s="73" t="str">
        <v>Serviços de suporte e manutenção de solução computacional hiperconvergente Dell VXRAIL</v>
      </c>
      <c r="F282" s="73"/>
      <c r="G282" s="73"/>
      <c r="H282" s="73"/>
      <c r="I282" s="73"/>
      <c r="J282" s="73"/>
      <c r="K282" s="73"/>
      <c r="L282" s="75"/>
      <c r="M282" s="75"/>
      <c r="N282" s="75"/>
      <c r="O282" s="75"/>
      <c r="P282" s="75"/>
      <c r="Q282" s="73" t="e">
        <f>IF(#REF!="","",IF(VLOOKUP(#REF!,#REF!,9,FALSE)="","",VLOOKUP(#REF!,#REF!,9,FALSE)))</f>
        <v>#REF!</v>
      </c>
      <c r="R282" s="75" t="e">
        <f>IF(#REF!="","",IF(VLOOKUP(#REF!,#REF!,10,FALSE)="","",VLOOKUP(#REF!,#REF!,10,FALSE)))</f>
        <v>#REF!</v>
      </c>
      <c r="AD282" s="252">
        <v>269</v>
      </c>
      <c r="AI282" t="str">
        <f>IF('PCA Licitação, Dispensa e Inex.'!B286="","",'PCA Licitação, Dispensa e Inex.'!B286)</f>
        <v/>
      </c>
      <c r="AJ282" t="str">
        <f>IF('PCA Licitação, Dispensa e Inex.'!C286="","",'PCA Licitação, Dispensa e Inex.'!C286)</f>
        <v/>
      </c>
      <c r="AK282" t="str">
        <f>IF('PCA Licitação, Dispensa e Inex.'!D286="","",'PCA Licitação, Dispensa e Inex.'!D286)</f>
        <v/>
      </c>
      <c r="AL282" t="str">
        <f>IF('PCA Licitação, Dispensa e Inex.'!H286="","",'PCA Licitação, Dispensa e Inex.'!H286)</f>
        <v/>
      </c>
      <c r="AM282" t="str">
        <f>IF('PCA Licitação, Dispensa e Inex.'!K286="","",'PCA Licitação, Dispensa e Inex.'!K286)</f>
        <v/>
      </c>
      <c r="AN282" t="str">
        <f>IF('PCA Licitação, Dispensa e Inex.'!L286="","",'PCA Licitação, Dispensa e Inex.'!L286)</f>
        <v/>
      </c>
      <c r="AO282" t="str">
        <f>IF('PCA Licitação, Dispensa e Inex.'!M286="","",'PCA Licitação, Dispensa e Inex.'!M286)</f>
        <v/>
      </c>
      <c r="AP282" t="str">
        <f>IF('PCA Licitação, Dispensa e Inex.'!N286="","",'PCA Licitação, Dispensa e Inex.'!N286)</f>
        <v/>
      </c>
      <c r="AQ282" s="88" t="str">
        <f>IF('PCA Licitação, Dispensa e Inex.'!O286="","",'PCA Licitação, Dispensa e Inex.'!O286)</f>
        <v/>
      </c>
      <c r="AR282" s="88" t="str">
        <f>IF('PCA Licitação, Dispensa e Inex.'!P286="","",'PCA Licitação, Dispensa e Inex.'!P286)</f>
        <v/>
      </c>
      <c r="AS282" s="88" t="str">
        <f>IF('PCA Licitação, Dispensa e Inex.'!Q286="","",'PCA Licitação, Dispensa e Inex.'!Q286)</f>
        <v/>
      </c>
      <c r="AT282" s="88" t="str">
        <f>IF('PCA Licitação, Dispensa e Inex.'!R286="","",'PCA Licitação, Dispensa e Inex.'!R286)</f>
        <v/>
      </c>
      <c r="AU282" s="88" t="str">
        <f>IF('PCA Licitação, Dispensa e Inex.'!S286="","",'PCA Licitação, Dispensa e Inex.'!S286)</f>
        <v/>
      </c>
      <c r="AV282" s="88" t="str">
        <f>IFERROR(VLOOKUP(AI282,'Acompanhamento (DMP)'!$B$17:$L$400,10,FALSE),"")</f>
        <v/>
      </c>
      <c r="AW282" t="str">
        <f>IFERROR(IF(VLOOKUP(AI282,'Acompanhamento (DMP)'!$B$17:$V$400,11,FALSE)="","",VLOOKUP(AI282,'Acompanhamento (DMP)'!$B$17:$V$400,11,FALSE)),"")</f>
        <v/>
      </c>
      <c r="AX282" s="88" t="str">
        <f>IFERROR(VLOOKUP(AI282,'Acompanhamento (DMP)'!$B$17:$V$400,12,FALSE),"")</f>
        <v/>
      </c>
      <c r="AY282" s="88" t="str">
        <f>IFERROR(IF(VLOOKUP(AI282,'Acompanhamento (DMP)'!$B$17:$V$400,13,FALSE)="","",VLOOKUP(AI282,'Acompanhamento (DMP)'!$B$17:$V$400,13,FALSE)),"")</f>
        <v/>
      </c>
      <c r="AZ282" t="str">
        <f>IFERROR(IF(VLOOKUP(AI282,'Acompanhamento (DMP)'!$B$17:$V$400,14,FALSE)="","",VLOOKUP(AI282,'Acompanhamento (DMP)'!$B$17:$V$400,14,FALSE)),"")</f>
        <v/>
      </c>
      <c r="BA282" t="str">
        <f>IFERROR(IF(VLOOKUP(AI282,'Acompanhamento (DMP)'!$B$17:$V$400,15,FALSE)="","",VLOOKUP(AI282,'Acompanhamento (DMP)'!$B$17:$V$400,15,FALSE)),"")</f>
        <v/>
      </c>
      <c r="BB282" s="88" t="str">
        <f>IFERROR(IF(VLOOKUP(AI282,'Acompanhamento (DMP)'!$B$17:$V$400,16,FALSE)="","",VLOOKUP(AI282,'Acompanhamento (DMP)'!$B$17:$V$400,16,FALSE)),"")</f>
        <v/>
      </c>
      <c r="BC282" s="88" t="str">
        <f>IFERROR(IF(VLOOKUP(AI282,'Acompanhamento (DMP)'!$B$17:$V$400,17,FALSE)="","",VLOOKUP(AI282,'Acompanhamento (DMP)'!$B$17:$V$400,17,FALSE)),"")</f>
        <v/>
      </c>
      <c r="BD282" s="88" t="str">
        <f>IFERROR(IF(VLOOKUP(AI282,'Acompanhamento (DMP)'!$B$17:$V$400,18,FALSE)="","",VLOOKUP(AI282,'Acompanhamento (DMP)'!$B$17:$V$400,18,FALSE)),"")</f>
        <v/>
      </c>
      <c r="BE282" s="88" t="str">
        <f>IFERROR(IF(VLOOKUP(AI282,'Acompanhamento (DMP)'!$B$17:$V$400,19,FALSE)="","",VLOOKUP(AI282,'Acompanhamento (DMP)'!$B$17:$V$400,19,FALSE)),"")</f>
        <v/>
      </c>
      <c r="BF282" s="88" t="str">
        <f>IFERROR(IF(VLOOKUP(AI282,'Acompanhamento (DMP)'!$B$17:$V$400,20,FALSE)="","",VLOOKUP(AI282,'Acompanhamento (DMP)'!$B$17:$V$400,20,FALSE)),"")</f>
        <v/>
      </c>
      <c r="BG282" s="88" t="str">
        <f>IFERROR(IF(VLOOKUP(AI282,'Acompanhamento (DMP)'!$B$17:$V$400,21,FALSE)="","",VLOOKUP(AI282,'Acompanhamento (DMP)'!$B$17:$V$400,21,FALSE)),"")</f>
        <v/>
      </c>
      <c r="BH282" s="239" t="str">
        <f t="shared" si="4"/>
        <v/>
      </c>
    </row>
    <row r="283" spans="1:60" ht="15" customHeight="1" x14ac:dyDescent="0.2">
      <c r="A283" s="73"/>
      <c r="B283" s="73"/>
      <c r="C283" s="73"/>
      <c r="D283" s="74"/>
      <c r="E283" s="73" t="str">
        <v>Serviço de DNS em nuvem com proteção anti-DDoS</v>
      </c>
      <c r="F283" s="73"/>
      <c r="G283" s="73"/>
      <c r="H283" s="73"/>
      <c r="I283" s="73"/>
      <c r="J283" s="73"/>
      <c r="K283" s="73"/>
      <c r="L283" s="75"/>
      <c r="M283" s="75"/>
      <c r="N283" s="75"/>
      <c r="O283" s="75"/>
      <c r="P283" s="75"/>
      <c r="Q283" s="73" t="e">
        <f>IF(#REF!="","",IF(VLOOKUP(#REF!,#REF!,9,FALSE)="","",VLOOKUP(#REF!,#REF!,9,FALSE)))</f>
        <v>#REF!</v>
      </c>
      <c r="R283" s="75" t="e">
        <f>IF(#REF!="","",IF(VLOOKUP(#REF!,#REF!,10,FALSE)="","",VLOOKUP(#REF!,#REF!,10,FALSE)))</f>
        <v>#REF!</v>
      </c>
      <c r="AD283" s="250">
        <v>270</v>
      </c>
      <c r="AI283" t="str">
        <f>IF('PCA Licitação, Dispensa e Inex.'!B287="","",'PCA Licitação, Dispensa e Inex.'!B287)</f>
        <v/>
      </c>
      <c r="AJ283" t="str">
        <f>IF('PCA Licitação, Dispensa e Inex.'!C287="","",'PCA Licitação, Dispensa e Inex.'!C287)</f>
        <v/>
      </c>
      <c r="AK283" t="str">
        <f>IF('PCA Licitação, Dispensa e Inex.'!D287="","",'PCA Licitação, Dispensa e Inex.'!D287)</f>
        <v/>
      </c>
      <c r="AL283" t="str">
        <f>IF('PCA Licitação, Dispensa e Inex.'!H287="","",'PCA Licitação, Dispensa e Inex.'!H287)</f>
        <v/>
      </c>
      <c r="AM283" t="str">
        <f>IF('PCA Licitação, Dispensa e Inex.'!K287="","",'PCA Licitação, Dispensa e Inex.'!K287)</f>
        <v/>
      </c>
      <c r="AN283" t="str">
        <f>IF('PCA Licitação, Dispensa e Inex.'!L287="","",'PCA Licitação, Dispensa e Inex.'!L287)</f>
        <v/>
      </c>
      <c r="AO283" t="str">
        <f>IF('PCA Licitação, Dispensa e Inex.'!M287="","",'PCA Licitação, Dispensa e Inex.'!M287)</f>
        <v/>
      </c>
      <c r="AP283" t="str">
        <f>IF('PCA Licitação, Dispensa e Inex.'!N287="","",'PCA Licitação, Dispensa e Inex.'!N287)</f>
        <v/>
      </c>
      <c r="AQ283" s="88" t="str">
        <f>IF('PCA Licitação, Dispensa e Inex.'!O287="","",'PCA Licitação, Dispensa e Inex.'!O287)</f>
        <v/>
      </c>
      <c r="AR283" s="88" t="str">
        <f>IF('PCA Licitação, Dispensa e Inex.'!P287="","",'PCA Licitação, Dispensa e Inex.'!P287)</f>
        <v/>
      </c>
      <c r="AS283" s="88" t="str">
        <f>IF('PCA Licitação, Dispensa e Inex.'!Q287="","",'PCA Licitação, Dispensa e Inex.'!Q287)</f>
        <v/>
      </c>
      <c r="AT283" s="88" t="str">
        <f>IF('PCA Licitação, Dispensa e Inex.'!R287="","",'PCA Licitação, Dispensa e Inex.'!R287)</f>
        <v/>
      </c>
      <c r="AU283" s="88" t="str">
        <f>IF('PCA Licitação, Dispensa e Inex.'!S287="","",'PCA Licitação, Dispensa e Inex.'!S287)</f>
        <v/>
      </c>
      <c r="AV283" s="88" t="str">
        <f>IFERROR(VLOOKUP(AI283,'Acompanhamento (DMP)'!$B$17:$L$400,10,FALSE),"")</f>
        <v/>
      </c>
      <c r="AW283" t="str">
        <f>IFERROR(IF(VLOOKUP(AI283,'Acompanhamento (DMP)'!$B$17:$V$400,11,FALSE)="","",VLOOKUP(AI283,'Acompanhamento (DMP)'!$B$17:$V$400,11,FALSE)),"")</f>
        <v/>
      </c>
      <c r="AX283" s="88" t="str">
        <f>IFERROR(VLOOKUP(AI283,'Acompanhamento (DMP)'!$B$17:$V$400,12,FALSE),"")</f>
        <v/>
      </c>
      <c r="AY283" s="88" t="str">
        <f>IFERROR(IF(VLOOKUP(AI283,'Acompanhamento (DMP)'!$B$17:$V$400,13,FALSE)="","",VLOOKUP(AI283,'Acompanhamento (DMP)'!$B$17:$V$400,13,FALSE)),"")</f>
        <v/>
      </c>
      <c r="AZ283" t="str">
        <f>IFERROR(IF(VLOOKUP(AI283,'Acompanhamento (DMP)'!$B$17:$V$400,14,FALSE)="","",VLOOKUP(AI283,'Acompanhamento (DMP)'!$B$17:$V$400,14,FALSE)),"")</f>
        <v/>
      </c>
      <c r="BA283" t="str">
        <f>IFERROR(IF(VLOOKUP(AI283,'Acompanhamento (DMP)'!$B$17:$V$400,15,FALSE)="","",VLOOKUP(AI283,'Acompanhamento (DMP)'!$B$17:$V$400,15,FALSE)),"")</f>
        <v/>
      </c>
      <c r="BB283" s="88" t="str">
        <f>IFERROR(IF(VLOOKUP(AI283,'Acompanhamento (DMP)'!$B$17:$V$400,16,FALSE)="","",VLOOKUP(AI283,'Acompanhamento (DMP)'!$B$17:$V$400,16,FALSE)),"")</f>
        <v/>
      </c>
      <c r="BC283" s="88" t="str">
        <f>IFERROR(IF(VLOOKUP(AI283,'Acompanhamento (DMP)'!$B$17:$V$400,17,FALSE)="","",VLOOKUP(AI283,'Acompanhamento (DMP)'!$B$17:$V$400,17,FALSE)),"")</f>
        <v/>
      </c>
      <c r="BD283" s="88" t="str">
        <f>IFERROR(IF(VLOOKUP(AI283,'Acompanhamento (DMP)'!$B$17:$V$400,18,FALSE)="","",VLOOKUP(AI283,'Acompanhamento (DMP)'!$B$17:$V$400,18,FALSE)),"")</f>
        <v/>
      </c>
      <c r="BE283" s="88" t="str">
        <f>IFERROR(IF(VLOOKUP(AI283,'Acompanhamento (DMP)'!$B$17:$V$400,19,FALSE)="","",VLOOKUP(AI283,'Acompanhamento (DMP)'!$B$17:$V$400,19,FALSE)),"")</f>
        <v/>
      </c>
      <c r="BF283" s="88" t="str">
        <f>IFERROR(IF(VLOOKUP(AI283,'Acompanhamento (DMP)'!$B$17:$V$400,20,FALSE)="","",VLOOKUP(AI283,'Acompanhamento (DMP)'!$B$17:$V$400,20,FALSE)),"")</f>
        <v/>
      </c>
      <c r="BG283" s="88" t="str">
        <f>IFERROR(IF(VLOOKUP(AI283,'Acompanhamento (DMP)'!$B$17:$V$400,21,FALSE)="","",VLOOKUP(AI283,'Acompanhamento (DMP)'!$B$17:$V$400,21,FALSE)),"")</f>
        <v/>
      </c>
      <c r="BH283" s="239" t="str">
        <f t="shared" si="4"/>
        <v/>
      </c>
    </row>
    <row r="284" spans="1:60" ht="15" customHeight="1" x14ac:dyDescent="0.2">
      <c r="A284" s="73"/>
      <c r="B284" s="73"/>
      <c r="C284" s="73"/>
      <c r="D284" s="74"/>
      <c r="E284" s="73" t="str">
        <v>Contratação para ampliação da solução de visibilidade de rede</v>
      </c>
      <c r="F284" s="73"/>
      <c r="G284" s="73"/>
      <c r="H284" s="73"/>
      <c r="I284" s="73"/>
      <c r="J284" s="73"/>
      <c r="K284" s="73"/>
      <c r="L284" s="75"/>
      <c r="M284" s="75"/>
      <c r="N284" s="75"/>
      <c r="O284" s="75"/>
      <c r="P284" s="75"/>
      <c r="Q284" s="73" t="e">
        <f>IF(#REF!="","",IF(VLOOKUP(#REF!,#REF!,9,FALSE)="","",VLOOKUP(#REF!,#REF!,9,FALSE)))</f>
        <v>#REF!</v>
      </c>
      <c r="R284" s="75" t="e">
        <f>IF(#REF!="","",IF(VLOOKUP(#REF!,#REF!,10,FALSE)="","",VLOOKUP(#REF!,#REF!,10,FALSE)))</f>
        <v>#REF!</v>
      </c>
      <c r="AD284" s="249">
        <v>271</v>
      </c>
      <c r="AI284" t="str">
        <f>IF('PCA Licitação, Dispensa e Inex.'!B288="","",'PCA Licitação, Dispensa e Inex.'!B288)</f>
        <v/>
      </c>
      <c r="AJ284" t="str">
        <f>IF('PCA Licitação, Dispensa e Inex.'!C288="","",'PCA Licitação, Dispensa e Inex.'!C288)</f>
        <v/>
      </c>
      <c r="AK284" t="str">
        <f>IF('PCA Licitação, Dispensa e Inex.'!D288="","",'PCA Licitação, Dispensa e Inex.'!D288)</f>
        <v/>
      </c>
      <c r="AL284" t="str">
        <f>IF('PCA Licitação, Dispensa e Inex.'!H288="","",'PCA Licitação, Dispensa e Inex.'!H288)</f>
        <v/>
      </c>
      <c r="AM284" t="str">
        <f>IF('PCA Licitação, Dispensa e Inex.'!K288="","",'PCA Licitação, Dispensa e Inex.'!K288)</f>
        <v/>
      </c>
      <c r="AN284" t="str">
        <f>IF('PCA Licitação, Dispensa e Inex.'!L288="","",'PCA Licitação, Dispensa e Inex.'!L288)</f>
        <v/>
      </c>
      <c r="AO284" t="str">
        <f>IF('PCA Licitação, Dispensa e Inex.'!M288="","",'PCA Licitação, Dispensa e Inex.'!M288)</f>
        <v/>
      </c>
      <c r="AP284" t="str">
        <f>IF('PCA Licitação, Dispensa e Inex.'!N288="","",'PCA Licitação, Dispensa e Inex.'!N288)</f>
        <v/>
      </c>
      <c r="AQ284" s="88" t="str">
        <f>IF('PCA Licitação, Dispensa e Inex.'!O288="","",'PCA Licitação, Dispensa e Inex.'!O288)</f>
        <v/>
      </c>
      <c r="AR284" s="88" t="str">
        <f>IF('PCA Licitação, Dispensa e Inex.'!P288="","",'PCA Licitação, Dispensa e Inex.'!P288)</f>
        <v/>
      </c>
      <c r="AS284" s="88" t="str">
        <f>IF('PCA Licitação, Dispensa e Inex.'!Q288="","",'PCA Licitação, Dispensa e Inex.'!Q288)</f>
        <v/>
      </c>
      <c r="AT284" s="88" t="str">
        <f>IF('PCA Licitação, Dispensa e Inex.'!R288="","",'PCA Licitação, Dispensa e Inex.'!R288)</f>
        <v/>
      </c>
      <c r="AU284" s="88" t="str">
        <f>IF('PCA Licitação, Dispensa e Inex.'!S288="","",'PCA Licitação, Dispensa e Inex.'!S288)</f>
        <v/>
      </c>
      <c r="AV284" s="88" t="str">
        <f>IFERROR(VLOOKUP(AI284,'Acompanhamento (DMP)'!$B$17:$L$400,10,FALSE),"")</f>
        <v/>
      </c>
      <c r="AW284" t="str">
        <f>IFERROR(IF(VLOOKUP(AI284,'Acompanhamento (DMP)'!$B$17:$V$400,11,FALSE)="","",VLOOKUP(AI284,'Acompanhamento (DMP)'!$B$17:$V$400,11,FALSE)),"")</f>
        <v/>
      </c>
      <c r="AX284" s="88" t="str">
        <f>IFERROR(VLOOKUP(AI284,'Acompanhamento (DMP)'!$B$17:$V$400,12,FALSE),"")</f>
        <v/>
      </c>
      <c r="AY284" s="88" t="str">
        <f>IFERROR(IF(VLOOKUP(AI284,'Acompanhamento (DMP)'!$B$17:$V$400,13,FALSE)="","",VLOOKUP(AI284,'Acompanhamento (DMP)'!$B$17:$V$400,13,FALSE)),"")</f>
        <v/>
      </c>
      <c r="AZ284" t="str">
        <f>IFERROR(IF(VLOOKUP(AI284,'Acompanhamento (DMP)'!$B$17:$V$400,14,FALSE)="","",VLOOKUP(AI284,'Acompanhamento (DMP)'!$B$17:$V$400,14,FALSE)),"")</f>
        <v/>
      </c>
      <c r="BA284" t="str">
        <f>IFERROR(IF(VLOOKUP(AI284,'Acompanhamento (DMP)'!$B$17:$V$400,15,FALSE)="","",VLOOKUP(AI284,'Acompanhamento (DMP)'!$B$17:$V$400,15,FALSE)),"")</f>
        <v/>
      </c>
      <c r="BB284" s="88" t="str">
        <f>IFERROR(IF(VLOOKUP(AI284,'Acompanhamento (DMP)'!$B$17:$V$400,16,FALSE)="","",VLOOKUP(AI284,'Acompanhamento (DMP)'!$B$17:$V$400,16,FALSE)),"")</f>
        <v/>
      </c>
      <c r="BC284" s="88" t="str">
        <f>IFERROR(IF(VLOOKUP(AI284,'Acompanhamento (DMP)'!$B$17:$V$400,17,FALSE)="","",VLOOKUP(AI284,'Acompanhamento (DMP)'!$B$17:$V$400,17,FALSE)),"")</f>
        <v/>
      </c>
      <c r="BD284" s="88" t="str">
        <f>IFERROR(IF(VLOOKUP(AI284,'Acompanhamento (DMP)'!$B$17:$V$400,18,FALSE)="","",VLOOKUP(AI284,'Acompanhamento (DMP)'!$B$17:$V$400,18,FALSE)),"")</f>
        <v/>
      </c>
      <c r="BE284" s="88" t="str">
        <f>IFERROR(IF(VLOOKUP(AI284,'Acompanhamento (DMP)'!$B$17:$V$400,19,FALSE)="","",VLOOKUP(AI284,'Acompanhamento (DMP)'!$B$17:$V$400,19,FALSE)),"")</f>
        <v/>
      </c>
      <c r="BF284" s="88" t="str">
        <f>IFERROR(IF(VLOOKUP(AI284,'Acompanhamento (DMP)'!$B$17:$V$400,20,FALSE)="","",VLOOKUP(AI284,'Acompanhamento (DMP)'!$B$17:$V$400,20,FALSE)),"")</f>
        <v/>
      </c>
      <c r="BG284" s="88" t="str">
        <f>IFERROR(IF(VLOOKUP(AI284,'Acompanhamento (DMP)'!$B$17:$V$400,21,FALSE)="","",VLOOKUP(AI284,'Acompanhamento (DMP)'!$B$17:$V$400,21,FALSE)),"")</f>
        <v/>
      </c>
      <c r="BH284" s="239" t="str">
        <f t="shared" si="4"/>
        <v/>
      </c>
    </row>
    <row r="285" spans="1:60" ht="15" customHeight="1" x14ac:dyDescent="0.2">
      <c r="A285" s="73"/>
      <c r="B285" s="73"/>
      <c r="C285" s="73"/>
      <c r="D285" s="74"/>
      <c r="E285" s="73" t="str">
        <v>Aquisição de computadores portáteis - laptops/notebooks - para renovação do parque tecnológico do PJSC e atendimento de diversas áreas do TJSC</v>
      </c>
      <c r="F285" s="73"/>
      <c r="G285" s="73"/>
      <c r="H285" s="73"/>
      <c r="I285" s="73"/>
      <c r="J285" s="73"/>
      <c r="K285" s="73"/>
      <c r="L285" s="75"/>
      <c r="M285" s="75"/>
      <c r="N285" s="75"/>
      <c r="O285" s="75"/>
      <c r="P285" s="75"/>
      <c r="Q285" s="73" t="e">
        <f>IF(#REF!="","",IF(VLOOKUP(#REF!,#REF!,9,FALSE)="","",VLOOKUP(#REF!,#REF!,9,FALSE)))</f>
        <v>#REF!</v>
      </c>
      <c r="R285" s="75" t="e">
        <f>IF(#REF!="","",IF(VLOOKUP(#REF!,#REF!,10,FALSE)="","",VLOOKUP(#REF!,#REF!,10,FALSE)))</f>
        <v>#REF!</v>
      </c>
      <c r="AD285" s="250">
        <v>272</v>
      </c>
      <c r="AI285" t="str">
        <f>IF('PCA Licitação, Dispensa e Inex.'!B289="","",'PCA Licitação, Dispensa e Inex.'!B289)</f>
        <v/>
      </c>
      <c r="AJ285" t="str">
        <f>IF('PCA Licitação, Dispensa e Inex.'!C289="","",'PCA Licitação, Dispensa e Inex.'!C289)</f>
        <v/>
      </c>
      <c r="AK285" t="str">
        <f>IF('PCA Licitação, Dispensa e Inex.'!D289="","",'PCA Licitação, Dispensa e Inex.'!D289)</f>
        <v/>
      </c>
      <c r="AL285" t="str">
        <f>IF('PCA Licitação, Dispensa e Inex.'!H289="","",'PCA Licitação, Dispensa e Inex.'!H289)</f>
        <v/>
      </c>
      <c r="AM285" t="str">
        <f>IF('PCA Licitação, Dispensa e Inex.'!K289="","",'PCA Licitação, Dispensa e Inex.'!K289)</f>
        <v/>
      </c>
      <c r="AN285" t="str">
        <f>IF('PCA Licitação, Dispensa e Inex.'!L289="","",'PCA Licitação, Dispensa e Inex.'!L289)</f>
        <v/>
      </c>
      <c r="AO285" t="str">
        <f>IF('PCA Licitação, Dispensa e Inex.'!M289="","",'PCA Licitação, Dispensa e Inex.'!M289)</f>
        <v/>
      </c>
      <c r="AP285" t="str">
        <f>IF('PCA Licitação, Dispensa e Inex.'!N289="","",'PCA Licitação, Dispensa e Inex.'!N289)</f>
        <v/>
      </c>
      <c r="AQ285" s="88" t="str">
        <f>IF('PCA Licitação, Dispensa e Inex.'!O289="","",'PCA Licitação, Dispensa e Inex.'!O289)</f>
        <v/>
      </c>
      <c r="AR285" s="88" t="str">
        <f>IF('PCA Licitação, Dispensa e Inex.'!P289="","",'PCA Licitação, Dispensa e Inex.'!P289)</f>
        <v/>
      </c>
      <c r="AS285" s="88" t="str">
        <f>IF('PCA Licitação, Dispensa e Inex.'!Q289="","",'PCA Licitação, Dispensa e Inex.'!Q289)</f>
        <v/>
      </c>
      <c r="AT285" s="88" t="str">
        <f>IF('PCA Licitação, Dispensa e Inex.'!R289="","",'PCA Licitação, Dispensa e Inex.'!R289)</f>
        <v/>
      </c>
      <c r="AU285" s="88" t="str">
        <f>IF('PCA Licitação, Dispensa e Inex.'!S289="","",'PCA Licitação, Dispensa e Inex.'!S289)</f>
        <v/>
      </c>
      <c r="AV285" s="88" t="str">
        <f>IFERROR(VLOOKUP(AI285,'Acompanhamento (DMP)'!$B$17:$L$400,10,FALSE),"")</f>
        <v/>
      </c>
      <c r="AW285" t="str">
        <f>IFERROR(IF(VLOOKUP(AI285,'Acompanhamento (DMP)'!$B$17:$V$400,11,FALSE)="","",VLOOKUP(AI285,'Acompanhamento (DMP)'!$B$17:$V$400,11,FALSE)),"")</f>
        <v/>
      </c>
      <c r="AX285" s="88" t="str">
        <f>IFERROR(VLOOKUP(AI285,'Acompanhamento (DMP)'!$B$17:$V$400,12,FALSE),"")</f>
        <v/>
      </c>
      <c r="AY285" s="88" t="str">
        <f>IFERROR(IF(VLOOKUP(AI285,'Acompanhamento (DMP)'!$B$17:$V$400,13,FALSE)="","",VLOOKUP(AI285,'Acompanhamento (DMP)'!$B$17:$V$400,13,FALSE)),"")</f>
        <v/>
      </c>
      <c r="AZ285" t="str">
        <f>IFERROR(IF(VLOOKUP(AI285,'Acompanhamento (DMP)'!$B$17:$V$400,14,FALSE)="","",VLOOKUP(AI285,'Acompanhamento (DMP)'!$B$17:$V$400,14,FALSE)),"")</f>
        <v/>
      </c>
      <c r="BA285" t="str">
        <f>IFERROR(IF(VLOOKUP(AI285,'Acompanhamento (DMP)'!$B$17:$V$400,15,FALSE)="","",VLOOKUP(AI285,'Acompanhamento (DMP)'!$B$17:$V$400,15,FALSE)),"")</f>
        <v/>
      </c>
      <c r="BB285" s="88" t="str">
        <f>IFERROR(IF(VLOOKUP(AI285,'Acompanhamento (DMP)'!$B$17:$V$400,16,FALSE)="","",VLOOKUP(AI285,'Acompanhamento (DMP)'!$B$17:$V$400,16,FALSE)),"")</f>
        <v/>
      </c>
      <c r="BC285" s="88" t="str">
        <f>IFERROR(IF(VLOOKUP(AI285,'Acompanhamento (DMP)'!$B$17:$V$400,17,FALSE)="","",VLOOKUP(AI285,'Acompanhamento (DMP)'!$B$17:$V$400,17,FALSE)),"")</f>
        <v/>
      </c>
      <c r="BD285" s="88" t="str">
        <f>IFERROR(IF(VLOOKUP(AI285,'Acompanhamento (DMP)'!$B$17:$V$400,18,FALSE)="","",VLOOKUP(AI285,'Acompanhamento (DMP)'!$B$17:$V$400,18,FALSE)),"")</f>
        <v/>
      </c>
      <c r="BE285" s="88" t="str">
        <f>IFERROR(IF(VLOOKUP(AI285,'Acompanhamento (DMP)'!$B$17:$V$400,19,FALSE)="","",VLOOKUP(AI285,'Acompanhamento (DMP)'!$B$17:$V$400,19,FALSE)),"")</f>
        <v/>
      </c>
      <c r="BF285" s="88" t="str">
        <f>IFERROR(IF(VLOOKUP(AI285,'Acompanhamento (DMP)'!$B$17:$V$400,20,FALSE)="","",VLOOKUP(AI285,'Acompanhamento (DMP)'!$B$17:$V$400,20,FALSE)),"")</f>
        <v/>
      </c>
      <c r="BG285" s="88" t="str">
        <f>IFERROR(IF(VLOOKUP(AI285,'Acompanhamento (DMP)'!$B$17:$V$400,21,FALSE)="","",VLOOKUP(AI285,'Acompanhamento (DMP)'!$B$17:$V$400,21,FALSE)),"")</f>
        <v/>
      </c>
      <c r="BH285" s="239" t="str">
        <f t="shared" si="4"/>
        <v/>
      </c>
    </row>
    <row r="286" spans="1:60" ht="15" customHeight="1" x14ac:dyDescent="0.2">
      <c r="A286" s="73"/>
      <c r="B286" s="73"/>
      <c r="C286" s="73"/>
      <c r="D286" s="74"/>
      <c r="E286" s="73" t="str">
        <v>Solução para digitalização de documentos históricos  para a Diretoria de Gestão Documental e Memória do TJSC</v>
      </c>
      <c r="F286" s="73"/>
      <c r="G286" s="73"/>
      <c r="H286" s="73"/>
      <c r="I286" s="73"/>
      <c r="J286" s="73"/>
      <c r="K286" s="73"/>
      <c r="L286" s="75"/>
      <c r="M286" s="75"/>
      <c r="N286" s="75"/>
      <c r="O286" s="75"/>
      <c r="P286" s="75"/>
      <c r="Q286" s="73" t="e">
        <f>IF(#REF!="","",IF(VLOOKUP(#REF!,#REF!,9,FALSE)="","",VLOOKUP(#REF!,#REF!,9,FALSE)))</f>
        <v>#REF!</v>
      </c>
      <c r="R286" s="75" t="e">
        <f>IF(#REF!="","",IF(VLOOKUP(#REF!,#REF!,10,FALSE)="","",VLOOKUP(#REF!,#REF!,10,FALSE)))</f>
        <v>#REF!</v>
      </c>
      <c r="AD286" s="252">
        <v>273</v>
      </c>
      <c r="AI286" t="str">
        <f>IF('PCA Licitação, Dispensa e Inex.'!B290="","",'PCA Licitação, Dispensa e Inex.'!B290)</f>
        <v/>
      </c>
      <c r="AJ286" t="str">
        <f>IF('PCA Licitação, Dispensa e Inex.'!C290="","",'PCA Licitação, Dispensa e Inex.'!C290)</f>
        <v/>
      </c>
      <c r="AK286" t="str">
        <f>IF('PCA Licitação, Dispensa e Inex.'!D290="","",'PCA Licitação, Dispensa e Inex.'!D290)</f>
        <v/>
      </c>
      <c r="AL286" t="str">
        <f>IF('PCA Licitação, Dispensa e Inex.'!H290="","",'PCA Licitação, Dispensa e Inex.'!H290)</f>
        <v/>
      </c>
      <c r="AM286" t="str">
        <f>IF('PCA Licitação, Dispensa e Inex.'!K290="","",'PCA Licitação, Dispensa e Inex.'!K290)</f>
        <v/>
      </c>
      <c r="AN286" t="str">
        <f>IF('PCA Licitação, Dispensa e Inex.'!L290="","",'PCA Licitação, Dispensa e Inex.'!L290)</f>
        <v/>
      </c>
      <c r="AO286" t="str">
        <f>IF('PCA Licitação, Dispensa e Inex.'!M290="","",'PCA Licitação, Dispensa e Inex.'!M290)</f>
        <v/>
      </c>
      <c r="AP286" t="str">
        <f>IF('PCA Licitação, Dispensa e Inex.'!N290="","",'PCA Licitação, Dispensa e Inex.'!N290)</f>
        <v/>
      </c>
      <c r="AQ286" s="88" t="str">
        <f>IF('PCA Licitação, Dispensa e Inex.'!O290="","",'PCA Licitação, Dispensa e Inex.'!O290)</f>
        <v/>
      </c>
      <c r="AR286" s="88" t="str">
        <f>IF('PCA Licitação, Dispensa e Inex.'!P290="","",'PCA Licitação, Dispensa e Inex.'!P290)</f>
        <v/>
      </c>
      <c r="AS286" s="88" t="str">
        <f>IF('PCA Licitação, Dispensa e Inex.'!Q290="","",'PCA Licitação, Dispensa e Inex.'!Q290)</f>
        <v/>
      </c>
      <c r="AT286" s="88" t="str">
        <f>IF('PCA Licitação, Dispensa e Inex.'!R290="","",'PCA Licitação, Dispensa e Inex.'!R290)</f>
        <v/>
      </c>
      <c r="AU286" s="88" t="str">
        <f>IF('PCA Licitação, Dispensa e Inex.'!S290="","",'PCA Licitação, Dispensa e Inex.'!S290)</f>
        <v/>
      </c>
      <c r="AV286" s="88" t="str">
        <f>IFERROR(VLOOKUP(AI286,'Acompanhamento (DMP)'!$B$17:$L$400,10,FALSE),"")</f>
        <v/>
      </c>
      <c r="AW286" t="str">
        <f>IFERROR(IF(VLOOKUP(AI286,'Acompanhamento (DMP)'!$B$17:$V$400,11,FALSE)="","",VLOOKUP(AI286,'Acompanhamento (DMP)'!$B$17:$V$400,11,FALSE)),"")</f>
        <v/>
      </c>
      <c r="AX286" s="88" t="str">
        <f>IFERROR(VLOOKUP(AI286,'Acompanhamento (DMP)'!$B$17:$V$400,12,FALSE),"")</f>
        <v/>
      </c>
      <c r="AY286" s="88" t="str">
        <f>IFERROR(IF(VLOOKUP(AI286,'Acompanhamento (DMP)'!$B$17:$V$400,13,FALSE)="","",VLOOKUP(AI286,'Acompanhamento (DMP)'!$B$17:$V$400,13,FALSE)),"")</f>
        <v/>
      </c>
      <c r="AZ286" t="str">
        <f>IFERROR(IF(VLOOKUP(AI286,'Acompanhamento (DMP)'!$B$17:$V$400,14,FALSE)="","",VLOOKUP(AI286,'Acompanhamento (DMP)'!$B$17:$V$400,14,FALSE)),"")</f>
        <v/>
      </c>
      <c r="BA286" t="str">
        <f>IFERROR(IF(VLOOKUP(AI286,'Acompanhamento (DMP)'!$B$17:$V$400,15,FALSE)="","",VLOOKUP(AI286,'Acompanhamento (DMP)'!$B$17:$V$400,15,FALSE)),"")</f>
        <v/>
      </c>
      <c r="BB286" s="88" t="str">
        <f>IFERROR(IF(VLOOKUP(AI286,'Acompanhamento (DMP)'!$B$17:$V$400,16,FALSE)="","",VLOOKUP(AI286,'Acompanhamento (DMP)'!$B$17:$V$400,16,FALSE)),"")</f>
        <v/>
      </c>
      <c r="BC286" s="88" t="str">
        <f>IFERROR(IF(VLOOKUP(AI286,'Acompanhamento (DMP)'!$B$17:$V$400,17,FALSE)="","",VLOOKUP(AI286,'Acompanhamento (DMP)'!$B$17:$V$400,17,FALSE)),"")</f>
        <v/>
      </c>
      <c r="BD286" s="88" t="str">
        <f>IFERROR(IF(VLOOKUP(AI286,'Acompanhamento (DMP)'!$B$17:$V$400,18,FALSE)="","",VLOOKUP(AI286,'Acompanhamento (DMP)'!$B$17:$V$400,18,FALSE)),"")</f>
        <v/>
      </c>
      <c r="BE286" s="88" t="str">
        <f>IFERROR(IF(VLOOKUP(AI286,'Acompanhamento (DMP)'!$B$17:$V$400,19,FALSE)="","",VLOOKUP(AI286,'Acompanhamento (DMP)'!$B$17:$V$400,19,FALSE)),"")</f>
        <v/>
      </c>
      <c r="BF286" s="88" t="str">
        <f>IFERROR(IF(VLOOKUP(AI286,'Acompanhamento (DMP)'!$B$17:$V$400,20,FALSE)="","",VLOOKUP(AI286,'Acompanhamento (DMP)'!$B$17:$V$400,20,FALSE)),"")</f>
        <v/>
      </c>
      <c r="BG286" s="88" t="str">
        <f>IFERROR(IF(VLOOKUP(AI286,'Acompanhamento (DMP)'!$B$17:$V$400,21,FALSE)="","",VLOOKUP(AI286,'Acompanhamento (DMP)'!$B$17:$V$400,21,FALSE)),"")</f>
        <v/>
      </c>
      <c r="BH286" s="239" t="str">
        <f t="shared" si="4"/>
        <v/>
      </c>
    </row>
    <row r="287" spans="1:60" ht="15" customHeight="1" x14ac:dyDescent="0.2">
      <c r="A287" s="73"/>
      <c r="B287" s="73"/>
      <c r="C287" s="73"/>
      <c r="D287" s="74"/>
      <c r="E287" s="73" t="str">
        <v>Serviços de atualização, manutenção e suporte do Sistema Pergamum relativo aos módulos de biblioteca, museu e arquivo.</v>
      </c>
      <c r="F287" s="73"/>
      <c r="G287" s="73"/>
      <c r="H287" s="73"/>
      <c r="I287" s="73"/>
      <c r="J287" s="73"/>
      <c r="K287" s="73"/>
      <c r="L287" s="75"/>
      <c r="M287" s="75"/>
      <c r="N287" s="75"/>
      <c r="O287" s="75"/>
      <c r="P287" s="75"/>
      <c r="Q287" s="73" t="e">
        <f>IF(#REF!="","",IF(VLOOKUP(#REF!,#REF!,9,FALSE)="","",VLOOKUP(#REF!,#REF!,9,FALSE)))</f>
        <v>#REF!</v>
      </c>
      <c r="R287" s="75" t="e">
        <f>IF(#REF!="","",IF(VLOOKUP(#REF!,#REF!,10,FALSE)="","",VLOOKUP(#REF!,#REF!,10,FALSE)))</f>
        <v>#REF!</v>
      </c>
      <c r="AD287" s="251">
        <v>274</v>
      </c>
      <c r="AI287" t="str">
        <f>IF('PCA Licitação, Dispensa e Inex.'!B291="","",'PCA Licitação, Dispensa e Inex.'!B291)</f>
        <v/>
      </c>
      <c r="AJ287" t="str">
        <f>IF('PCA Licitação, Dispensa e Inex.'!C291="","",'PCA Licitação, Dispensa e Inex.'!C291)</f>
        <v/>
      </c>
      <c r="AK287" t="str">
        <f>IF('PCA Licitação, Dispensa e Inex.'!D291="","",'PCA Licitação, Dispensa e Inex.'!D291)</f>
        <v/>
      </c>
      <c r="AL287" t="str">
        <f>IF('PCA Licitação, Dispensa e Inex.'!H291="","",'PCA Licitação, Dispensa e Inex.'!H291)</f>
        <v/>
      </c>
      <c r="AM287" t="str">
        <f>IF('PCA Licitação, Dispensa e Inex.'!K291="","",'PCA Licitação, Dispensa e Inex.'!K291)</f>
        <v/>
      </c>
      <c r="AN287" t="str">
        <f>IF('PCA Licitação, Dispensa e Inex.'!L291="","",'PCA Licitação, Dispensa e Inex.'!L291)</f>
        <v/>
      </c>
      <c r="AO287" t="str">
        <f>IF('PCA Licitação, Dispensa e Inex.'!M291="","",'PCA Licitação, Dispensa e Inex.'!M291)</f>
        <v/>
      </c>
      <c r="AP287" t="str">
        <f>IF('PCA Licitação, Dispensa e Inex.'!N291="","",'PCA Licitação, Dispensa e Inex.'!N291)</f>
        <v/>
      </c>
      <c r="AQ287" s="88" t="str">
        <f>IF('PCA Licitação, Dispensa e Inex.'!O291="","",'PCA Licitação, Dispensa e Inex.'!O291)</f>
        <v/>
      </c>
      <c r="AR287" s="88" t="str">
        <f>IF('PCA Licitação, Dispensa e Inex.'!P291="","",'PCA Licitação, Dispensa e Inex.'!P291)</f>
        <v/>
      </c>
      <c r="AS287" s="88" t="str">
        <f>IF('PCA Licitação, Dispensa e Inex.'!Q291="","",'PCA Licitação, Dispensa e Inex.'!Q291)</f>
        <v/>
      </c>
      <c r="AT287" s="88" t="str">
        <f>IF('PCA Licitação, Dispensa e Inex.'!R291="","",'PCA Licitação, Dispensa e Inex.'!R291)</f>
        <v/>
      </c>
      <c r="AU287" s="88" t="str">
        <f>IF('PCA Licitação, Dispensa e Inex.'!S291="","",'PCA Licitação, Dispensa e Inex.'!S291)</f>
        <v/>
      </c>
      <c r="AV287" s="88" t="str">
        <f>IFERROR(VLOOKUP(AI287,'Acompanhamento (DMP)'!$B$17:$L$400,10,FALSE),"")</f>
        <v/>
      </c>
      <c r="AW287" t="str">
        <f>IFERROR(IF(VLOOKUP(AI287,'Acompanhamento (DMP)'!$B$17:$V$400,11,FALSE)="","",VLOOKUP(AI287,'Acompanhamento (DMP)'!$B$17:$V$400,11,FALSE)),"")</f>
        <v/>
      </c>
      <c r="AX287" s="88" t="str">
        <f>IFERROR(VLOOKUP(AI287,'Acompanhamento (DMP)'!$B$17:$V$400,12,FALSE),"")</f>
        <v/>
      </c>
      <c r="AY287" s="88" t="str">
        <f>IFERROR(IF(VLOOKUP(AI287,'Acompanhamento (DMP)'!$B$17:$V$400,13,FALSE)="","",VLOOKUP(AI287,'Acompanhamento (DMP)'!$B$17:$V$400,13,FALSE)),"")</f>
        <v/>
      </c>
      <c r="AZ287" t="str">
        <f>IFERROR(IF(VLOOKUP(AI287,'Acompanhamento (DMP)'!$B$17:$V$400,14,FALSE)="","",VLOOKUP(AI287,'Acompanhamento (DMP)'!$B$17:$V$400,14,FALSE)),"")</f>
        <v/>
      </c>
      <c r="BA287" t="str">
        <f>IFERROR(IF(VLOOKUP(AI287,'Acompanhamento (DMP)'!$B$17:$V$400,15,FALSE)="","",VLOOKUP(AI287,'Acompanhamento (DMP)'!$B$17:$V$400,15,FALSE)),"")</f>
        <v/>
      </c>
      <c r="BB287" s="88" t="str">
        <f>IFERROR(IF(VLOOKUP(AI287,'Acompanhamento (DMP)'!$B$17:$V$400,16,FALSE)="","",VLOOKUP(AI287,'Acompanhamento (DMP)'!$B$17:$V$400,16,FALSE)),"")</f>
        <v/>
      </c>
      <c r="BC287" s="88" t="str">
        <f>IFERROR(IF(VLOOKUP(AI287,'Acompanhamento (DMP)'!$B$17:$V$400,17,FALSE)="","",VLOOKUP(AI287,'Acompanhamento (DMP)'!$B$17:$V$400,17,FALSE)),"")</f>
        <v/>
      </c>
      <c r="BD287" s="88" t="str">
        <f>IFERROR(IF(VLOOKUP(AI287,'Acompanhamento (DMP)'!$B$17:$V$400,18,FALSE)="","",VLOOKUP(AI287,'Acompanhamento (DMP)'!$B$17:$V$400,18,FALSE)),"")</f>
        <v/>
      </c>
      <c r="BE287" s="88" t="str">
        <f>IFERROR(IF(VLOOKUP(AI287,'Acompanhamento (DMP)'!$B$17:$V$400,19,FALSE)="","",VLOOKUP(AI287,'Acompanhamento (DMP)'!$B$17:$V$400,19,FALSE)),"")</f>
        <v/>
      </c>
      <c r="BF287" s="88" t="str">
        <f>IFERROR(IF(VLOOKUP(AI287,'Acompanhamento (DMP)'!$B$17:$V$400,20,FALSE)="","",VLOOKUP(AI287,'Acompanhamento (DMP)'!$B$17:$V$400,20,FALSE)),"")</f>
        <v/>
      </c>
      <c r="BG287" s="88" t="str">
        <f>IFERROR(IF(VLOOKUP(AI287,'Acompanhamento (DMP)'!$B$17:$V$400,21,FALSE)="","",VLOOKUP(AI287,'Acompanhamento (DMP)'!$B$17:$V$400,21,FALSE)),"")</f>
        <v/>
      </c>
      <c r="BH287" s="239" t="str">
        <f t="shared" si="4"/>
        <v/>
      </c>
    </row>
    <row r="288" spans="1:60" ht="15" customHeight="1" x14ac:dyDescent="0.2">
      <c r="A288" s="73"/>
      <c r="B288" s="73"/>
      <c r="C288" s="73"/>
      <c r="D288" s="74"/>
      <c r="E288" s="73" t="str">
        <v>Contratação de solução de suporte exclusivo Microsoft</v>
      </c>
      <c r="F288" s="73"/>
      <c r="G288" s="73"/>
      <c r="H288" s="73"/>
      <c r="I288" s="73"/>
      <c r="J288" s="73"/>
      <c r="K288" s="73"/>
      <c r="L288" s="75"/>
      <c r="M288" s="75"/>
      <c r="N288" s="75"/>
      <c r="O288" s="75"/>
      <c r="P288" s="75"/>
      <c r="Q288" s="73" t="e">
        <f>IF(#REF!="","",IF(VLOOKUP(#REF!,#REF!,9,FALSE)="","",VLOOKUP(#REF!,#REF!,9,FALSE)))</f>
        <v>#REF!</v>
      </c>
      <c r="R288" s="75" t="e">
        <f>IF(#REF!="","",IF(VLOOKUP(#REF!,#REF!,10,FALSE)="","",VLOOKUP(#REF!,#REF!,10,FALSE)))</f>
        <v>#REF!</v>
      </c>
      <c r="AD288" s="252">
        <v>275</v>
      </c>
      <c r="AI288" t="str">
        <f>IF('PCA Licitação, Dispensa e Inex.'!B292="","",'PCA Licitação, Dispensa e Inex.'!B292)</f>
        <v/>
      </c>
      <c r="AJ288" t="str">
        <f>IF('PCA Licitação, Dispensa e Inex.'!C292="","",'PCA Licitação, Dispensa e Inex.'!C292)</f>
        <v/>
      </c>
      <c r="AK288" t="str">
        <f>IF('PCA Licitação, Dispensa e Inex.'!D292="","",'PCA Licitação, Dispensa e Inex.'!D292)</f>
        <v/>
      </c>
      <c r="AL288" t="str">
        <f>IF('PCA Licitação, Dispensa e Inex.'!H292="","",'PCA Licitação, Dispensa e Inex.'!H292)</f>
        <v/>
      </c>
      <c r="AM288" t="str">
        <f>IF('PCA Licitação, Dispensa e Inex.'!K292="","",'PCA Licitação, Dispensa e Inex.'!K292)</f>
        <v/>
      </c>
      <c r="AN288" t="str">
        <f>IF('PCA Licitação, Dispensa e Inex.'!L292="","",'PCA Licitação, Dispensa e Inex.'!L292)</f>
        <v/>
      </c>
      <c r="AO288" t="str">
        <f>IF('PCA Licitação, Dispensa e Inex.'!M292="","",'PCA Licitação, Dispensa e Inex.'!M292)</f>
        <v/>
      </c>
      <c r="AP288" t="str">
        <f>IF('PCA Licitação, Dispensa e Inex.'!N292="","",'PCA Licitação, Dispensa e Inex.'!N292)</f>
        <v/>
      </c>
      <c r="AQ288" s="88" t="str">
        <f>IF('PCA Licitação, Dispensa e Inex.'!O292="","",'PCA Licitação, Dispensa e Inex.'!O292)</f>
        <v/>
      </c>
      <c r="AR288" s="88" t="str">
        <f>IF('PCA Licitação, Dispensa e Inex.'!P292="","",'PCA Licitação, Dispensa e Inex.'!P292)</f>
        <v/>
      </c>
      <c r="AS288" s="88" t="str">
        <f>IF('PCA Licitação, Dispensa e Inex.'!Q292="","",'PCA Licitação, Dispensa e Inex.'!Q292)</f>
        <v/>
      </c>
      <c r="AT288" s="88" t="str">
        <f>IF('PCA Licitação, Dispensa e Inex.'!R292="","",'PCA Licitação, Dispensa e Inex.'!R292)</f>
        <v/>
      </c>
      <c r="AU288" s="88" t="str">
        <f>IF('PCA Licitação, Dispensa e Inex.'!S292="","",'PCA Licitação, Dispensa e Inex.'!S292)</f>
        <v/>
      </c>
      <c r="AV288" s="88" t="str">
        <f>IFERROR(VLOOKUP(AI288,'Acompanhamento (DMP)'!$B$17:$L$400,10,FALSE),"")</f>
        <v/>
      </c>
      <c r="AW288" t="str">
        <f>IFERROR(IF(VLOOKUP(AI288,'Acompanhamento (DMP)'!$B$17:$V$400,11,FALSE)="","",VLOOKUP(AI288,'Acompanhamento (DMP)'!$B$17:$V$400,11,FALSE)),"")</f>
        <v/>
      </c>
      <c r="AX288" s="88" t="str">
        <f>IFERROR(VLOOKUP(AI288,'Acompanhamento (DMP)'!$B$17:$V$400,12,FALSE),"")</f>
        <v/>
      </c>
      <c r="AY288" s="88" t="str">
        <f>IFERROR(IF(VLOOKUP(AI288,'Acompanhamento (DMP)'!$B$17:$V$400,13,FALSE)="","",VLOOKUP(AI288,'Acompanhamento (DMP)'!$B$17:$V$400,13,FALSE)),"")</f>
        <v/>
      </c>
      <c r="AZ288" t="str">
        <f>IFERROR(IF(VLOOKUP(AI288,'Acompanhamento (DMP)'!$B$17:$V$400,14,FALSE)="","",VLOOKUP(AI288,'Acompanhamento (DMP)'!$B$17:$V$400,14,FALSE)),"")</f>
        <v/>
      </c>
      <c r="BA288" t="str">
        <f>IFERROR(IF(VLOOKUP(AI288,'Acompanhamento (DMP)'!$B$17:$V$400,15,FALSE)="","",VLOOKUP(AI288,'Acompanhamento (DMP)'!$B$17:$V$400,15,FALSE)),"")</f>
        <v/>
      </c>
      <c r="BB288" s="88" t="str">
        <f>IFERROR(IF(VLOOKUP(AI288,'Acompanhamento (DMP)'!$B$17:$V$400,16,FALSE)="","",VLOOKUP(AI288,'Acompanhamento (DMP)'!$B$17:$V$400,16,FALSE)),"")</f>
        <v/>
      </c>
      <c r="BC288" s="88" t="str">
        <f>IFERROR(IF(VLOOKUP(AI288,'Acompanhamento (DMP)'!$B$17:$V$400,17,FALSE)="","",VLOOKUP(AI288,'Acompanhamento (DMP)'!$B$17:$V$400,17,FALSE)),"")</f>
        <v/>
      </c>
      <c r="BD288" s="88" t="str">
        <f>IFERROR(IF(VLOOKUP(AI288,'Acompanhamento (DMP)'!$B$17:$V$400,18,FALSE)="","",VLOOKUP(AI288,'Acompanhamento (DMP)'!$B$17:$V$400,18,FALSE)),"")</f>
        <v/>
      </c>
      <c r="BE288" s="88" t="str">
        <f>IFERROR(IF(VLOOKUP(AI288,'Acompanhamento (DMP)'!$B$17:$V$400,19,FALSE)="","",VLOOKUP(AI288,'Acompanhamento (DMP)'!$B$17:$V$400,19,FALSE)),"")</f>
        <v/>
      </c>
      <c r="BF288" s="88" t="str">
        <f>IFERROR(IF(VLOOKUP(AI288,'Acompanhamento (DMP)'!$B$17:$V$400,20,FALSE)="","",VLOOKUP(AI288,'Acompanhamento (DMP)'!$B$17:$V$400,20,FALSE)),"")</f>
        <v/>
      </c>
      <c r="BG288" s="88" t="str">
        <f>IFERROR(IF(VLOOKUP(AI288,'Acompanhamento (DMP)'!$B$17:$V$400,21,FALSE)="","",VLOOKUP(AI288,'Acompanhamento (DMP)'!$B$17:$V$400,21,FALSE)),"")</f>
        <v/>
      </c>
      <c r="BH288" s="239" t="str">
        <f t="shared" si="4"/>
        <v/>
      </c>
    </row>
    <row r="289" spans="1:60" ht="15" customHeight="1" x14ac:dyDescent="0.2">
      <c r="A289" s="73"/>
      <c r="B289" s="73"/>
      <c r="C289" s="73"/>
      <c r="D289" s="74"/>
      <c r="E289" s="73" t="str">
        <v>Aquisição de licenças do software Adobe Creative Cloud, Adobe Acrobat, Adobe Stock e Articulate 360</v>
      </c>
      <c r="F289" s="73"/>
      <c r="G289" s="73"/>
      <c r="H289" s="73"/>
      <c r="I289" s="73"/>
      <c r="J289" s="73"/>
      <c r="K289" s="73"/>
      <c r="L289" s="75"/>
      <c r="M289" s="75"/>
      <c r="N289" s="75"/>
      <c r="O289" s="75"/>
      <c r="P289" s="75"/>
      <c r="Q289" s="73" t="e">
        <f>IF(#REF!="","",IF(VLOOKUP(#REF!,#REF!,9,FALSE)="","",VLOOKUP(#REF!,#REF!,9,FALSE)))</f>
        <v>#REF!</v>
      </c>
      <c r="R289" s="75" t="e">
        <f>IF(#REF!="","",IF(VLOOKUP(#REF!,#REF!,10,FALSE)="","",VLOOKUP(#REF!,#REF!,10,FALSE)))</f>
        <v>#REF!</v>
      </c>
      <c r="AD289" s="250">
        <v>276</v>
      </c>
      <c r="AI289" t="str">
        <f>IF('PCA Licitação, Dispensa e Inex.'!B293="","",'PCA Licitação, Dispensa e Inex.'!B293)</f>
        <v/>
      </c>
      <c r="AJ289" t="str">
        <f>IF('PCA Licitação, Dispensa e Inex.'!C293="","",'PCA Licitação, Dispensa e Inex.'!C293)</f>
        <v/>
      </c>
      <c r="AK289" t="str">
        <f>IF('PCA Licitação, Dispensa e Inex.'!D293="","",'PCA Licitação, Dispensa e Inex.'!D293)</f>
        <v/>
      </c>
      <c r="AL289" t="str">
        <f>IF('PCA Licitação, Dispensa e Inex.'!H293="","",'PCA Licitação, Dispensa e Inex.'!H293)</f>
        <v/>
      </c>
      <c r="AM289" t="str">
        <f>IF('PCA Licitação, Dispensa e Inex.'!K293="","",'PCA Licitação, Dispensa e Inex.'!K293)</f>
        <v/>
      </c>
      <c r="AN289" t="str">
        <f>IF('PCA Licitação, Dispensa e Inex.'!L293="","",'PCA Licitação, Dispensa e Inex.'!L293)</f>
        <v/>
      </c>
      <c r="AO289" t="str">
        <f>IF('PCA Licitação, Dispensa e Inex.'!M293="","",'PCA Licitação, Dispensa e Inex.'!M293)</f>
        <v/>
      </c>
      <c r="AP289" t="str">
        <f>IF('PCA Licitação, Dispensa e Inex.'!N293="","",'PCA Licitação, Dispensa e Inex.'!N293)</f>
        <v/>
      </c>
      <c r="AQ289" s="88" t="str">
        <f>IF('PCA Licitação, Dispensa e Inex.'!O293="","",'PCA Licitação, Dispensa e Inex.'!O293)</f>
        <v/>
      </c>
      <c r="AR289" s="88" t="str">
        <f>IF('PCA Licitação, Dispensa e Inex.'!P293="","",'PCA Licitação, Dispensa e Inex.'!P293)</f>
        <v/>
      </c>
      <c r="AS289" s="88" t="str">
        <f>IF('PCA Licitação, Dispensa e Inex.'!Q293="","",'PCA Licitação, Dispensa e Inex.'!Q293)</f>
        <v/>
      </c>
      <c r="AT289" s="88" t="str">
        <f>IF('PCA Licitação, Dispensa e Inex.'!R293="","",'PCA Licitação, Dispensa e Inex.'!R293)</f>
        <v/>
      </c>
      <c r="AU289" s="88" t="str">
        <f>IF('PCA Licitação, Dispensa e Inex.'!S293="","",'PCA Licitação, Dispensa e Inex.'!S293)</f>
        <v/>
      </c>
      <c r="AV289" s="88" t="str">
        <f>IFERROR(VLOOKUP(AI289,'Acompanhamento (DMP)'!$B$17:$L$400,10,FALSE),"")</f>
        <v/>
      </c>
      <c r="AW289" t="str">
        <f>IFERROR(IF(VLOOKUP(AI289,'Acompanhamento (DMP)'!$B$17:$V$400,11,FALSE)="","",VLOOKUP(AI289,'Acompanhamento (DMP)'!$B$17:$V$400,11,FALSE)),"")</f>
        <v/>
      </c>
      <c r="AX289" s="88" t="str">
        <f>IFERROR(VLOOKUP(AI289,'Acompanhamento (DMP)'!$B$17:$V$400,12,FALSE),"")</f>
        <v/>
      </c>
      <c r="AY289" s="88" t="str">
        <f>IFERROR(IF(VLOOKUP(AI289,'Acompanhamento (DMP)'!$B$17:$V$400,13,FALSE)="","",VLOOKUP(AI289,'Acompanhamento (DMP)'!$B$17:$V$400,13,FALSE)),"")</f>
        <v/>
      </c>
      <c r="AZ289" t="str">
        <f>IFERROR(IF(VLOOKUP(AI289,'Acompanhamento (DMP)'!$B$17:$V$400,14,FALSE)="","",VLOOKUP(AI289,'Acompanhamento (DMP)'!$B$17:$V$400,14,FALSE)),"")</f>
        <v/>
      </c>
      <c r="BA289" t="str">
        <f>IFERROR(IF(VLOOKUP(AI289,'Acompanhamento (DMP)'!$B$17:$V$400,15,FALSE)="","",VLOOKUP(AI289,'Acompanhamento (DMP)'!$B$17:$V$400,15,FALSE)),"")</f>
        <v/>
      </c>
      <c r="BB289" s="88" t="str">
        <f>IFERROR(IF(VLOOKUP(AI289,'Acompanhamento (DMP)'!$B$17:$V$400,16,FALSE)="","",VLOOKUP(AI289,'Acompanhamento (DMP)'!$B$17:$V$400,16,FALSE)),"")</f>
        <v/>
      </c>
      <c r="BC289" s="88" t="str">
        <f>IFERROR(IF(VLOOKUP(AI289,'Acompanhamento (DMP)'!$B$17:$V$400,17,FALSE)="","",VLOOKUP(AI289,'Acompanhamento (DMP)'!$B$17:$V$400,17,FALSE)),"")</f>
        <v/>
      </c>
      <c r="BD289" s="88" t="str">
        <f>IFERROR(IF(VLOOKUP(AI289,'Acompanhamento (DMP)'!$B$17:$V$400,18,FALSE)="","",VLOOKUP(AI289,'Acompanhamento (DMP)'!$B$17:$V$400,18,FALSE)),"")</f>
        <v/>
      </c>
      <c r="BE289" s="88" t="str">
        <f>IFERROR(IF(VLOOKUP(AI289,'Acompanhamento (DMP)'!$B$17:$V$400,19,FALSE)="","",VLOOKUP(AI289,'Acompanhamento (DMP)'!$B$17:$V$400,19,FALSE)),"")</f>
        <v/>
      </c>
      <c r="BF289" s="88" t="str">
        <f>IFERROR(IF(VLOOKUP(AI289,'Acompanhamento (DMP)'!$B$17:$V$400,20,FALSE)="","",VLOOKUP(AI289,'Acompanhamento (DMP)'!$B$17:$V$400,20,FALSE)),"")</f>
        <v/>
      </c>
      <c r="BG289" s="88" t="str">
        <f>IFERROR(IF(VLOOKUP(AI289,'Acompanhamento (DMP)'!$B$17:$V$400,21,FALSE)="","",VLOOKUP(AI289,'Acompanhamento (DMP)'!$B$17:$V$400,21,FALSE)),"")</f>
        <v/>
      </c>
      <c r="BH289" s="239" t="str">
        <f t="shared" si="4"/>
        <v/>
      </c>
    </row>
    <row r="290" spans="1:60" ht="15" customHeight="1" x14ac:dyDescent="0.2">
      <c r="A290" s="73"/>
      <c r="B290" s="73"/>
      <c r="C290" s="73"/>
      <c r="D290" s="74"/>
      <c r="E290" s="73" t="str">
        <v>Contratação de solução PAM - Privileged Access Management para melhoria na gestão de credenciais de acesso (acesso privilegiado)</v>
      </c>
      <c r="F290" s="73"/>
      <c r="G290" s="73"/>
      <c r="H290" s="73"/>
      <c r="I290" s="73"/>
      <c r="J290" s="73"/>
      <c r="K290" s="73"/>
      <c r="L290" s="75"/>
      <c r="M290" s="75"/>
      <c r="N290" s="75"/>
      <c r="O290" s="75"/>
      <c r="P290" s="75"/>
      <c r="Q290" s="73" t="e">
        <f>IF(#REF!="","",IF(VLOOKUP(#REF!,#REF!,9,FALSE)="","",VLOOKUP(#REF!,#REF!,9,FALSE)))</f>
        <v>#REF!</v>
      </c>
      <c r="R290" s="75" t="e">
        <f>IF(#REF!="","",IF(VLOOKUP(#REF!,#REF!,10,FALSE)="","",VLOOKUP(#REF!,#REF!,10,FALSE)))</f>
        <v>#REF!</v>
      </c>
      <c r="AD290" s="249">
        <v>277</v>
      </c>
      <c r="AI290" t="str">
        <f>IF('PCA Licitação, Dispensa e Inex.'!B294="","",'PCA Licitação, Dispensa e Inex.'!B294)</f>
        <v/>
      </c>
      <c r="AJ290" t="str">
        <f>IF('PCA Licitação, Dispensa e Inex.'!C294="","",'PCA Licitação, Dispensa e Inex.'!C294)</f>
        <v/>
      </c>
      <c r="AK290" t="str">
        <f>IF('PCA Licitação, Dispensa e Inex.'!D294="","",'PCA Licitação, Dispensa e Inex.'!D294)</f>
        <v/>
      </c>
      <c r="AL290" t="str">
        <f>IF('PCA Licitação, Dispensa e Inex.'!H294="","",'PCA Licitação, Dispensa e Inex.'!H294)</f>
        <v/>
      </c>
      <c r="AM290" t="str">
        <f>IF('PCA Licitação, Dispensa e Inex.'!K294="","",'PCA Licitação, Dispensa e Inex.'!K294)</f>
        <v/>
      </c>
      <c r="AN290" t="str">
        <f>IF('PCA Licitação, Dispensa e Inex.'!L294="","",'PCA Licitação, Dispensa e Inex.'!L294)</f>
        <v/>
      </c>
      <c r="AO290" t="str">
        <f>IF('PCA Licitação, Dispensa e Inex.'!M294="","",'PCA Licitação, Dispensa e Inex.'!M294)</f>
        <v/>
      </c>
      <c r="AP290" t="str">
        <f>IF('PCA Licitação, Dispensa e Inex.'!N294="","",'PCA Licitação, Dispensa e Inex.'!N294)</f>
        <v/>
      </c>
      <c r="AQ290" s="88" t="str">
        <f>IF('PCA Licitação, Dispensa e Inex.'!O294="","",'PCA Licitação, Dispensa e Inex.'!O294)</f>
        <v/>
      </c>
      <c r="AR290" s="88" t="str">
        <f>IF('PCA Licitação, Dispensa e Inex.'!P294="","",'PCA Licitação, Dispensa e Inex.'!P294)</f>
        <v/>
      </c>
      <c r="AS290" s="88" t="str">
        <f>IF('PCA Licitação, Dispensa e Inex.'!Q294="","",'PCA Licitação, Dispensa e Inex.'!Q294)</f>
        <v/>
      </c>
      <c r="AT290" s="88" t="str">
        <f>IF('PCA Licitação, Dispensa e Inex.'!R294="","",'PCA Licitação, Dispensa e Inex.'!R294)</f>
        <v/>
      </c>
      <c r="AU290" s="88" t="str">
        <f>IF('PCA Licitação, Dispensa e Inex.'!S294="","",'PCA Licitação, Dispensa e Inex.'!S294)</f>
        <v/>
      </c>
      <c r="AV290" s="88" t="str">
        <f>IFERROR(VLOOKUP(AI290,'Acompanhamento (DMP)'!$B$17:$L$400,10,FALSE),"")</f>
        <v/>
      </c>
      <c r="AW290" t="str">
        <f>IFERROR(IF(VLOOKUP(AI290,'Acompanhamento (DMP)'!$B$17:$V$400,11,FALSE)="","",VLOOKUP(AI290,'Acompanhamento (DMP)'!$B$17:$V$400,11,FALSE)),"")</f>
        <v/>
      </c>
      <c r="AX290" s="88" t="str">
        <f>IFERROR(VLOOKUP(AI290,'Acompanhamento (DMP)'!$B$17:$V$400,12,FALSE),"")</f>
        <v/>
      </c>
      <c r="AY290" s="88" t="str">
        <f>IFERROR(IF(VLOOKUP(AI290,'Acompanhamento (DMP)'!$B$17:$V$400,13,FALSE)="","",VLOOKUP(AI290,'Acompanhamento (DMP)'!$B$17:$V$400,13,FALSE)),"")</f>
        <v/>
      </c>
      <c r="AZ290" t="str">
        <f>IFERROR(IF(VLOOKUP(AI290,'Acompanhamento (DMP)'!$B$17:$V$400,14,FALSE)="","",VLOOKUP(AI290,'Acompanhamento (DMP)'!$B$17:$V$400,14,FALSE)),"")</f>
        <v/>
      </c>
      <c r="BA290" t="str">
        <f>IFERROR(IF(VLOOKUP(AI290,'Acompanhamento (DMP)'!$B$17:$V$400,15,FALSE)="","",VLOOKUP(AI290,'Acompanhamento (DMP)'!$B$17:$V$400,15,FALSE)),"")</f>
        <v/>
      </c>
      <c r="BB290" s="88" t="str">
        <f>IFERROR(IF(VLOOKUP(AI290,'Acompanhamento (DMP)'!$B$17:$V$400,16,FALSE)="","",VLOOKUP(AI290,'Acompanhamento (DMP)'!$B$17:$V$400,16,FALSE)),"")</f>
        <v/>
      </c>
      <c r="BC290" s="88" t="str">
        <f>IFERROR(IF(VLOOKUP(AI290,'Acompanhamento (DMP)'!$B$17:$V$400,17,FALSE)="","",VLOOKUP(AI290,'Acompanhamento (DMP)'!$B$17:$V$400,17,FALSE)),"")</f>
        <v/>
      </c>
      <c r="BD290" s="88" t="str">
        <f>IFERROR(IF(VLOOKUP(AI290,'Acompanhamento (DMP)'!$B$17:$V$400,18,FALSE)="","",VLOOKUP(AI290,'Acompanhamento (DMP)'!$B$17:$V$400,18,FALSE)),"")</f>
        <v/>
      </c>
      <c r="BE290" s="88" t="str">
        <f>IFERROR(IF(VLOOKUP(AI290,'Acompanhamento (DMP)'!$B$17:$V$400,19,FALSE)="","",VLOOKUP(AI290,'Acompanhamento (DMP)'!$B$17:$V$400,19,FALSE)),"")</f>
        <v/>
      </c>
      <c r="BF290" s="88" t="str">
        <f>IFERROR(IF(VLOOKUP(AI290,'Acompanhamento (DMP)'!$B$17:$V$400,20,FALSE)="","",VLOOKUP(AI290,'Acompanhamento (DMP)'!$B$17:$V$400,20,FALSE)),"")</f>
        <v/>
      </c>
      <c r="BG290" s="88" t="str">
        <f>IFERROR(IF(VLOOKUP(AI290,'Acompanhamento (DMP)'!$B$17:$V$400,21,FALSE)="","",VLOOKUP(AI290,'Acompanhamento (DMP)'!$B$17:$V$400,21,FALSE)),"")</f>
        <v/>
      </c>
      <c r="BH290" s="239" t="str">
        <f t="shared" si="4"/>
        <v/>
      </c>
    </row>
    <row r="291" spans="1:60" ht="15" customHeight="1" x14ac:dyDescent="0.2">
      <c r="A291" s="73"/>
      <c r="B291" s="73"/>
      <c r="C291" s="73"/>
      <c r="D291" s="74"/>
      <c r="E291" s="73" t="str">
        <v>Contratação de serviço de gerência da infraestrutura de rede (NOC) que compõe a rede SD-WAN do PJSC, com atividades de monitoramento, configuração e suporte ao atendimento de incidentes dos usuários e de serviços/aplicações suportados pela infraestrutura SD-WAN</v>
      </c>
      <c r="F291" s="73"/>
      <c r="G291" s="73"/>
      <c r="H291" s="73"/>
      <c r="I291" s="73"/>
      <c r="J291" s="73"/>
      <c r="K291" s="73"/>
      <c r="L291" s="75"/>
      <c r="M291" s="75"/>
      <c r="N291" s="75"/>
      <c r="O291" s="75"/>
      <c r="P291" s="75"/>
      <c r="Q291" s="73" t="e">
        <f>IF(#REF!="","",IF(VLOOKUP(#REF!,#REF!,9,FALSE)="","",VLOOKUP(#REF!,#REF!,9,FALSE)))</f>
        <v>#REF!</v>
      </c>
      <c r="R291" s="75" t="e">
        <f>IF(#REF!="","",IF(VLOOKUP(#REF!,#REF!,10,FALSE)="","",VLOOKUP(#REF!,#REF!,10,FALSE)))</f>
        <v>#REF!</v>
      </c>
      <c r="AD291" s="250">
        <v>278</v>
      </c>
      <c r="AI291" t="str">
        <f>IF('PCA Licitação, Dispensa e Inex.'!B295="","",'PCA Licitação, Dispensa e Inex.'!B295)</f>
        <v/>
      </c>
      <c r="AJ291" t="str">
        <f>IF('PCA Licitação, Dispensa e Inex.'!C295="","",'PCA Licitação, Dispensa e Inex.'!C295)</f>
        <v/>
      </c>
      <c r="AK291" t="str">
        <f>IF('PCA Licitação, Dispensa e Inex.'!D295="","",'PCA Licitação, Dispensa e Inex.'!D295)</f>
        <v/>
      </c>
      <c r="AL291" t="str">
        <f>IF('PCA Licitação, Dispensa e Inex.'!H295="","",'PCA Licitação, Dispensa e Inex.'!H295)</f>
        <v/>
      </c>
      <c r="AM291" t="str">
        <f>IF('PCA Licitação, Dispensa e Inex.'!K295="","",'PCA Licitação, Dispensa e Inex.'!K295)</f>
        <v/>
      </c>
      <c r="AN291" t="str">
        <f>IF('PCA Licitação, Dispensa e Inex.'!L295="","",'PCA Licitação, Dispensa e Inex.'!L295)</f>
        <v/>
      </c>
      <c r="AO291" t="str">
        <f>IF('PCA Licitação, Dispensa e Inex.'!M295="","",'PCA Licitação, Dispensa e Inex.'!M295)</f>
        <v/>
      </c>
      <c r="AP291" t="str">
        <f>IF('PCA Licitação, Dispensa e Inex.'!N295="","",'PCA Licitação, Dispensa e Inex.'!N295)</f>
        <v/>
      </c>
      <c r="AQ291" s="88" t="str">
        <f>IF('PCA Licitação, Dispensa e Inex.'!O295="","",'PCA Licitação, Dispensa e Inex.'!O295)</f>
        <v/>
      </c>
      <c r="AR291" s="88" t="str">
        <f>IF('PCA Licitação, Dispensa e Inex.'!P295="","",'PCA Licitação, Dispensa e Inex.'!P295)</f>
        <v/>
      </c>
      <c r="AS291" s="88" t="str">
        <f>IF('PCA Licitação, Dispensa e Inex.'!Q295="","",'PCA Licitação, Dispensa e Inex.'!Q295)</f>
        <v/>
      </c>
      <c r="AT291" s="88" t="str">
        <f>IF('PCA Licitação, Dispensa e Inex.'!R295="","",'PCA Licitação, Dispensa e Inex.'!R295)</f>
        <v/>
      </c>
      <c r="AU291" s="88" t="str">
        <f>IF('PCA Licitação, Dispensa e Inex.'!S295="","",'PCA Licitação, Dispensa e Inex.'!S295)</f>
        <v/>
      </c>
      <c r="AV291" s="88" t="str">
        <f>IFERROR(VLOOKUP(AI291,'Acompanhamento (DMP)'!$B$17:$L$400,10,FALSE),"")</f>
        <v/>
      </c>
      <c r="AW291" t="str">
        <f>IFERROR(IF(VLOOKUP(AI291,'Acompanhamento (DMP)'!$B$17:$V$400,11,FALSE)="","",VLOOKUP(AI291,'Acompanhamento (DMP)'!$B$17:$V$400,11,FALSE)),"")</f>
        <v/>
      </c>
      <c r="AX291" s="88" t="str">
        <f>IFERROR(VLOOKUP(AI291,'Acompanhamento (DMP)'!$B$17:$V$400,12,FALSE),"")</f>
        <v/>
      </c>
      <c r="AY291" s="88" t="str">
        <f>IFERROR(IF(VLOOKUP(AI291,'Acompanhamento (DMP)'!$B$17:$V$400,13,FALSE)="","",VLOOKUP(AI291,'Acompanhamento (DMP)'!$B$17:$V$400,13,FALSE)),"")</f>
        <v/>
      </c>
      <c r="AZ291" t="str">
        <f>IFERROR(IF(VLOOKUP(AI291,'Acompanhamento (DMP)'!$B$17:$V$400,14,FALSE)="","",VLOOKUP(AI291,'Acompanhamento (DMP)'!$B$17:$V$400,14,FALSE)),"")</f>
        <v/>
      </c>
      <c r="BA291" t="str">
        <f>IFERROR(IF(VLOOKUP(AI291,'Acompanhamento (DMP)'!$B$17:$V$400,15,FALSE)="","",VLOOKUP(AI291,'Acompanhamento (DMP)'!$B$17:$V$400,15,FALSE)),"")</f>
        <v/>
      </c>
      <c r="BB291" s="88" t="str">
        <f>IFERROR(IF(VLOOKUP(AI291,'Acompanhamento (DMP)'!$B$17:$V$400,16,FALSE)="","",VLOOKUP(AI291,'Acompanhamento (DMP)'!$B$17:$V$400,16,FALSE)),"")</f>
        <v/>
      </c>
      <c r="BC291" s="88" t="str">
        <f>IFERROR(IF(VLOOKUP(AI291,'Acompanhamento (DMP)'!$B$17:$V$400,17,FALSE)="","",VLOOKUP(AI291,'Acompanhamento (DMP)'!$B$17:$V$400,17,FALSE)),"")</f>
        <v/>
      </c>
      <c r="BD291" s="88" t="str">
        <f>IFERROR(IF(VLOOKUP(AI291,'Acompanhamento (DMP)'!$B$17:$V$400,18,FALSE)="","",VLOOKUP(AI291,'Acompanhamento (DMP)'!$B$17:$V$400,18,FALSE)),"")</f>
        <v/>
      </c>
      <c r="BE291" s="88" t="str">
        <f>IFERROR(IF(VLOOKUP(AI291,'Acompanhamento (DMP)'!$B$17:$V$400,19,FALSE)="","",VLOOKUP(AI291,'Acompanhamento (DMP)'!$B$17:$V$400,19,FALSE)),"")</f>
        <v/>
      </c>
      <c r="BF291" s="88" t="str">
        <f>IFERROR(IF(VLOOKUP(AI291,'Acompanhamento (DMP)'!$B$17:$V$400,20,FALSE)="","",VLOOKUP(AI291,'Acompanhamento (DMP)'!$B$17:$V$400,20,FALSE)),"")</f>
        <v/>
      </c>
      <c r="BG291" s="88" t="str">
        <f>IFERROR(IF(VLOOKUP(AI291,'Acompanhamento (DMP)'!$B$17:$V$400,21,FALSE)="","",VLOOKUP(AI291,'Acompanhamento (DMP)'!$B$17:$V$400,21,FALSE)),"")</f>
        <v/>
      </c>
      <c r="BH291" s="239" t="str">
        <f t="shared" si="4"/>
        <v/>
      </c>
    </row>
    <row r="292" spans="1:60" ht="15" customHeight="1" x14ac:dyDescent="0.2">
      <c r="A292" s="73"/>
      <c r="B292" s="73"/>
      <c r="C292" s="73"/>
      <c r="D292" s="74"/>
      <c r="E292" s="73" t="str">
        <v>Contratação de equipamentos roteadores ASN e concentrador MPLS com serviço de instalação e configuração</v>
      </c>
      <c r="F292" s="73"/>
      <c r="G292" s="73"/>
      <c r="H292" s="73"/>
      <c r="I292" s="73"/>
      <c r="J292" s="73"/>
      <c r="K292" s="73"/>
      <c r="L292" s="75"/>
      <c r="M292" s="75"/>
      <c r="N292" s="75"/>
      <c r="O292" s="75"/>
      <c r="P292" s="75"/>
      <c r="Q292" s="73" t="e">
        <f>IF(#REF!="","",IF(VLOOKUP(#REF!,#REF!,9,FALSE)="","",VLOOKUP(#REF!,#REF!,9,FALSE)))</f>
        <v>#REF!</v>
      </c>
      <c r="R292" s="75" t="e">
        <f>IF(#REF!="","",IF(VLOOKUP(#REF!,#REF!,10,FALSE)="","",VLOOKUP(#REF!,#REF!,10,FALSE)))</f>
        <v>#REF!</v>
      </c>
      <c r="AD292" s="252">
        <v>279</v>
      </c>
      <c r="AI292" t="str">
        <f>IF('PCA Licitação, Dispensa e Inex.'!B296="","",'PCA Licitação, Dispensa e Inex.'!B296)</f>
        <v/>
      </c>
      <c r="AJ292" t="str">
        <f>IF('PCA Licitação, Dispensa e Inex.'!C296="","",'PCA Licitação, Dispensa e Inex.'!C296)</f>
        <v/>
      </c>
      <c r="AK292" t="str">
        <f>IF('PCA Licitação, Dispensa e Inex.'!D296="","",'PCA Licitação, Dispensa e Inex.'!D296)</f>
        <v/>
      </c>
      <c r="AL292" t="str">
        <f>IF('PCA Licitação, Dispensa e Inex.'!H296="","",'PCA Licitação, Dispensa e Inex.'!H296)</f>
        <v/>
      </c>
      <c r="AM292" t="str">
        <f>IF('PCA Licitação, Dispensa e Inex.'!K296="","",'PCA Licitação, Dispensa e Inex.'!K296)</f>
        <v/>
      </c>
      <c r="AN292" t="str">
        <f>IF('PCA Licitação, Dispensa e Inex.'!L296="","",'PCA Licitação, Dispensa e Inex.'!L296)</f>
        <v/>
      </c>
      <c r="AO292" t="str">
        <f>IF('PCA Licitação, Dispensa e Inex.'!M296="","",'PCA Licitação, Dispensa e Inex.'!M296)</f>
        <v/>
      </c>
      <c r="AP292" t="str">
        <f>IF('PCA Licitação, Dispensa e Inex.'!N296="","",'PCA Licitação, Dispensa e Inex.'!N296)</f>
        <v/>
      </c>
      <c r="AQ292" s="88" t="str">
        <f>IF('PCA Licitação, Dispensa e Inex.'!O296="","",'PCA Licitação, Dispensa e Inex.'!O296)</f>
        <v/>
      </c>
      <c r="AR292" s="88" t="str">
        <f>IF('PCA Licitação, Dispensa e Inex.'!P296="","",'PCA Licitação, Dispensa e Inex.'!P296)</f>
        <v/>
      </c>
      <c r="AS292" s="88" t="str">
        <f>IF('PCA Licitação, Dispensa e Inex.'!Q296="","",'PCA Licitação, Dispensa e Inex.'!Q296)</f>
        <v/>
      </c>
      <c r="AT292" s="88" t="str">
        <f>IF('PCA Licitação, Dispensa e Inex.'!R296="","",'PCA Licitação, Dispensa e Inex.'!R296)</f>
        <v/>
      </c>
      <c r="AU292" s="88" t="str">
        <f>IF('PCA Licitação, Dispensa e Inex.'!S296="","",'PCA Licitação, Dispensa e Inex.'!S296)</f>
        <v/>
      </c>
      <c r="AV292" s="88" t="str">
        <f>IFERROR(VLOOKUP(AI292,'Acompanhamento (DMP)'!$B$17:$L$400,10,FALSE),"")</f>
        <v/>
      </c>
      <c r="AW292" t="str">
        <f>IFERROR(IF(VLOOKUP(AI292,'Acompanhamento (DMP)'!$B$17:$V$400,11,FALSE)="","",VLOOKUP(AI292,'Acompanhamento (DMP)'!$B$17:$V$400,11,FALSE)),"")</f>
        <v/>
      </c>
      <c r="AX292" s="88" t="str">
        <f>IFERROR(VLOOKUP(AI292,'Acompanhamento (DMP)'!$B$17:$V$400,12,FALSE),"")</f>
        <v/>
      </c>
      <c r="AY292" s="88" t="str">
        <f>IFERROR(IF(VLOOKUP(AI292,'Acompanhamento (DMP)'!$B$17:$V$400,13,FALSE)="","",VLOOKUP(AI292,'Acompanhamento (DMP)'!$B$17:$V$400,13,FALSE)),"")</f>
        <v/>
      </c>
      <c r="AZ292" t="str">
        <f>IFERROR(IF(VLOOKUP(AI292,'Acompanhamento (DMP)'!$B$17:$V$400,14,FALSE)="","",VLOOKUP(AI292,'Acompanhamento (DMP)'!$B$17:$V$400,14,FALSE)),"")</f>
        <v/>
      </c>
      <c r="BA292" t="str">
        <f>IFERROR(IF(VLOOKUP(AI292,'Acompanhamento (DMP)'!$B$17:$V$400,15,FALSE)="","",VLOOKUP(AI292,'Acompanhamento (DMP)'!$B$17:$V$400,15,FALSE)),"")</f>
        <v/>
      </c>
      <c r="BB292" s="88" t="str">
        <f>IFERROR(IF(VLOOKUP(AI292,'Acompanhamento (DMP)'!$B$17:$V$400,16,FALSE)="","",VLOOKUP(AI292,'Acompanhamento (DMP)'!$B$17:$V$400,16,FALSE)),"")</f>
        <v/>
      </c>
      <c r="BC292" s="88" t="str">
        <f>IFERROR(IF(VLOOKUP(AI292,'Acompanhamento (DMP)'!$B$17:$V$400,17,FALSE)="","",VLOOKUP(AI292,'Acompanhamento (DMP)'!$B$17:$V$400,17,FALSE)),"")</f>
        <v/>
      </c>
      <c r="BD292" s="88" t="str">
        <f>IFERROR(IF(VLOOKUP(AI292,'Acompanhamento (DMP)'!$B$17:$V$400,18,FALSE)="","",VLOOKUP(AI292,'Acompanhamento (DMP)'!$B$17:$V$400,18,FALSE)),"")</f>
        <v/>
      </c>
      <c r="BE292" s="88" t="str">
        <f>IFERROR(IF(VLOOKUP(AI292,'Acompanhamento (DMP)'!$B$17:$V$400,19,FALSE)="","",VLOOKUP(AI292,'Acompanhamento (DMP)'!$B$17:$V$400,19,FALSE)),"")</f>
        <v/>
      </c>
      <c r="BF292" s="88" t="str">
        <f>IFERROR(IF(VLOOKUP(AI292,'Acompanhamento (DMP)'!$B$17:$V$400,20,FALSE)="","",VLOOKUP(AI292,'Acompanhamento (DMP)'!$B$17:$V$400,20,FALSE)),"")</f>
        <v/>
      </c>
      <c r="BG292" s="88" t="str">
        <f>IFERROR(IF(VLOOKUP(AI292,'Acompanhamento (DMP)'!$B$17:$V$400,21,FALSE)="","",VLOOKUP(AI292,'Acompanhamento (DMP)'!$B$17:$V$400,21,FALSE)),"")</f>
        <v/>
      </c>
      <c r="BH292" s="239" t="str">
        <f t="shared" si="4"/>
        <v/>
      </c>
    </row>
    <row r="293" spans="1:60" ht="15" customHeight="1" x14ac:dyDescent="0.2">
      <c r="A293" s="73"/>
      <c r="B293" s="73"/>
      <c r="C293" s="73"/>
      <c r="D293" s="74"/>
      <c r="E293" s="73" t="str">
        <v>Contratação da nova solução de DATACENTER (substituição dos NEXUS)</v>
      </c>
      <c r="F293" s="73"/>
      <c r="G293" s="73"/>
      <c r="H293" s="73"/>
      <c r="I293" s="73"/>
      <c r="J293" s="73"/>
      <c r="K293" s="73"/>
      <c r="L293" s="75"/>
      <c r="M293" s="75"/>
      <c r="N293" s="75"/>
      <c r="O293" s="75"/>
      <c r="P293" s="75"/>
      <c r="Q293" s="73" t="e">
        <f>IF(#REF!="","",IF(VLOOKUP(#REF!,#REF!,9,FALSE)="","",VLOOKUP(#REF!,#REF!,9,FALSE)))</f>
        <v>#REF!</v>
      </c>
      <c r="R293" s="75" t="e">
        <f>IF(#REF!="","",IF(VLOOKUP(#REF!,#REF!,10,FALSE)="","",VLOOKUP(#REF!,#REF!,10,FALSE)))</f>
        <v>#REF!</v>
      </c>
      <c r="AD293" s="251">
        <v>280</v>
      </c>
      <c r="AI293" t="str">
        <f>IF('PCA Licitação, Dispensa e Inex.'!B297="","",'PCA Licitação, Dispensa e Inex.'!B297)</f>
        <v/>
      </c>
      <c r="AJ293" t="str">
        <f>IF('PCA Licitação, Dispensa e Inex.'!C297="","",'PCA Licitação, Dispensa e Inex.'!C297)</f>
        <v/>
      </c>
      <c r="AK293" t="str">
        <f>IF('PCA Licitação, Dispensa e Inex.'!D297="","",'PCA Licitação, Dispensa e Inex.'!D297)</f>
        <v/>
      </c>
      <c r="AL293" t="str">
        <f>IF('PCA Licitação, Dispensa e Inex.'!H297="","",'PCA Licitação, Dispensa e Inex.'!H297)</f>
        <v/>
      </c>
      <c r="AM293" t="str">
        <f>IF('PCA Licitação, Dispensa e Inex.'!K297="","",'PCA Licitação, Dispensa e Inex.'!K297)</f>
        <v/>
      </c>
      <c r="AN293" t="str">
        <f>IF('PCA Licitação, Dispensa e Inex.'!L297="","",'PCA Licitação, Dispensa e Inex.'!L297)</f>
        <v/>
      </c>
      <c r="AO293" t="str">
        <f>IF('PCA Licitação, Dispensa e Inex.'!M297="","",'PCA Licitação, Dispensa e Inex.'!M297)</f>
        <v/>
      </c>
      <c r="AP293" t="str">
        <f>IF('PCA Licitação, Dispensa e Inex.'!N297="","",'PCA Licitação, Dispensa e Inex.'!N297)</f>
        <v/>
      </c>
      <c r="AQ293" s="88" t="str">
        <f>IF('PCA Licitação, Dispensa e Inex.'!O297="","",'PCA Licitação, Dispensa e Inex.'!O297)</f>
        <v/>
      </c>
      <c r="AR293" s="88" t="str">
        <f>IF('PCA Licitação, Dispensa e Inex.'!P297="","",'PCA Licitação, Dispensa e Inex.'!P297)</f>
        <v/>
      </c>
      <c r="AS293" s="88" t="str">
        <f>IF('PCA Licitação, Dispensa e Inex.'!Q297="","",'PCA Licitação, Dispensa e Inex.'!Q297)</f>
        <v/>
      </c>
      <c r="AT293" s="88" t="str">
        <f>IF('PCA Licitação, Dispensa e Inex.'!R297="","",'PCA Licitação, Dispensa e Inex.'!R297)</f>
        <v/>
      </c>
      <c r="AU293" s="88" t="str">
        <f>IF('PCA Licitação, Dispensa e Inex.'!S297="","",'PCA Licitação, Dispensa e Inex.'!S297)</f>
        <v/>
      </c>
      <c r="AV293" s="88" t="str">
        <f>IFERROR(VLOOKUP(AI293,'Acompanhamento (DMP)'!$B$17:$L$400,10,FALSE),"")</f>
        <v/>
      </c>
      <c r="AW293" t="str">
        <f>IFERROR(IF(VLOOKUP(AI293,'Acompanhamento (DMP)'!$B$17:$V$400,11,FALSE)="","",VLOOKUP(AI293,'Acompanhamento (DMP)'!$B$17:$V$400,11,FALSE)),"")</f>
        <v/>
      </c>
      <c r="AX293" s="88" t="str">
        <f>IFERROR(VLOOKUP(AI293,'Acompanhamento (DMP)'!$B$17:$V$400,12,FALSE),"")</f>
        <v/>
      </c>
      <c r="AY293" s="88" t="str">
        <f>IFERROR(IF(VLOOKUP(AI293,'Acompanhamento (DMP)'!$B$17:$V$400,13,FALSE)="","",VLOOKUP(AI293,'Acompanhamento (DMP)'!$B$17:$V$400,13,FALSE)),"")</f>
        <v/>
      </c>
      <c r="AZ293" t="str">
        <f>IFERROR(IF(VLOOKUP(AI293,'Acompanhamento (DMP)'!$B$17:$V$400,14,FALSE)="","",VLOOKUP(AI293,'Acompanhamento (DMP)'!$B$17:$V$400,14,FALSE)),"")</f>
        <v/>
      </c>
      <c r="BA293" t="str">
        <f>IFERROR(IF(VLOOKUP(AI293,'Acompanhamento (DMP)'!$B$17:$V$400,15,FALSE)="","",VLOOKUP(AI293,'Acompanhamento (DMP)'!$B$17:$V$400,15,FALSE)),"")</f>
        <v/>
      </c>
      <c r="BB293" s="88" t="str">
        <f>IFERROR(IF(VLOOKUP(AI293,'Acompanhamento (DMP)'!$B$17:$V$400,16,FALSE)="","",VLOOKUP(AI293,'Acompanhamento (DMP)'!$B$17:$V$400,16,FALSE)),"")</f>
        <v/>
      </c>
      <c r="BC293" s="88" t="str">
        <f>IFERROR(IF(VLOOKUP(AI293,'Acompanhamento (DMP)'!$B$17:$V$400,17,FALSE)="","",VLOOKUP(AI293,'Acompanhamento (DMP)'!$B$17:$V$400,17,FALSE)),"")</f>
        <v/>
      </c>
      <c r="BD293" s="88" t="str">
        <f>IFERROR(IF(VLOOKUP(AI293,'Acompanhamento (DMP)'!$B$17:$V$400,18,FALSE)="","",VLOOKUP(AI293,'Acompanhamento (DMP)'!$B$17:$V$400,18,FALSE)),"")</f>
        <v/>
      </c>
      <c r="BE293" s="88" t="str">
        <f>IFERROR(IF(VLOOKUP(AI293,'Acompanhamento (DMP)'!$B$17:$V$400,19,FALSE)="","",VLOOKUP(AI293,'Acompanhamento (DMP)'!$B$17:$V$400,19,FALSE)),"")</f>
        <v/>
      </c>
      <c r="BF293" s="88" t="str">
        <f>IFERROR(IF(VLOOKUP(AI293,'Acompanhamento (DMP)'!$B$17:$V$400,20,FALSE)="","",VLOOKUP(AI293,'Acompanhamento (DMP)'!$B$17:$V$400,20,FALSE)),"")</f>
        <v/>
      </c>
      <c r="BG293" s="88" t="str">
        <f>IFERROR(IF(VLOOKUP(AI293,'Acompanhamento (DMP)'!$B$17:$V$400,21,FALSE)="","",VLOOKUP(AI293,'Acompanhamento (DMP)'!$B$17:$V$400,21,FALSE)),"")</f>
        <v/>
      </c>
      <c r="BH293" s="239" t="str">
        <f t="shared" si="4"/>
        <v/>
      </c>
    </row>
    <row r="294" spans="1:60" ht="15" customHeight="1" x14ac:dyDescent="0.2">
      <c r="A294" s="73"/>
      <c r="B294" s="73"/>
      <c r="C294" s="73"/>
      <c r="D294" s="74"/>
      <c r="E294" s="73" t="str">
        <v>Contratação de telefone Voip para rede Wi-Fi</v>
      </c>
      <c r="F294" s="73"/>
      <c r="G294" s="73"/>
      <c r="H294" s="73"/>
      <c r="I294" s="73"/>
      <c r="J294" s="73"/>
      <c r="K294" s="73"/>
      <c r="L294" s="75"/>
      <c r="M294" s="75"/>
      <c r="N294" s="75"/>
      <c r="O294" s="75"/>
      <c r="P294" s="75"/>
      <c r="Q294" s="73" t="e">
        <f>IF(#REF!="","",IF(VLOOKUP(#REF!,#REF!,9,FALSE)="","",VLOOKUP(#REF!,#REF!,9,FALSE)))</f>
        <v>#REF!</v>
      </c>
      <c r="R294" s="75" t="e">
        <f>IF(#REF!="","",IF(VLOOKUP(#REF!,#REF!,10,FALSE)="","",VLOOKUP(#REF!,#REF!,10,FALSE)))</f>
        <v>#REF!</v>
      </c>
      <c r="AD294" s="252">
        <v>281</v>
      </c>
      <c r="AI294" t="str">
        <f>IF('PCA Licitação, Dispensa e Inex.'!B298="","",'PCA Licitação, Dispensa e Inex.'!B298)</f>
        <v/>
      </c>
      <c r="AJ294" t="str">
        <f>IF('PCA Licitação, Dispensa e Inex.'!C298="","",'PCA Licitação, Dispensa e Inex.'!C298)</f>
        <v/>
      </c>
      <c r="AK294" t="str">
        <f>IF('PCA Licitação, Dispensa e Inex.'!D298="","",'PCA Licitação, Dispensa e Inex.'!D298)</f>
        <v/>
      </c>
      <c r="AL294" t="str">
        <f>IF('PCA Licitação, Dispensa e Inex.'!H298="","",'PCA Licitação, Dispensa e Inex.'!H298)</f>
        <v/>
      </c>
      <c r="AM294" t="str">
        <f>IF('PCA Licitação, Dispensa e Inex.'!K298="","",'PCA Licitação, Dispensa e Inex.'!K298)</f>
        <v/>
      </c>
      <c r="AN294" t="str">
        <f>IF('PCA Licitação, Dispensa e Inex.'!L298="","",'PCA Licitação, Dispensa e Inex.'!L298)</f>
        <v/>
      </c>
      <c r="AO294" t="str">
        <f>IF('PCA Licitação, Dispensa e Inex.'!M298="","",'PCA Licitação, Dispensa e Inex.'!M298)</f>
        <v/>
      </c>
      <c r="AP294" t="str">
        <f>IF('PCA Licitação, Dispensa e Inex.'!N298="","",'PCA Licitação, Dispensa e Inex.'!N298)</f>
        <v/>
      </c>
      <c r="AQ294" s="88" t="str">
        <f>IF('PCA Licitação, Dispensa e Inex.'!O298="","",'PCA Licitação, Dispensa e Inex.'!O298)</f>
        <v/>
      </c>
      <c r="AR294" s="88" t="str">
        <f>IF('PCA Licitação, Dispensa e Inex.'!P298="","",'PCA Licitação, Dispensa e Inex.'!P298)</f>
        <v/>
      </c>
      <c r="AS294" s="88" t="str">
        <f>IF('PCA Licitação, Dispensa e Inex.'!Q298="","",'PCA Licitação, Dispensa e Inex.'!Q298)</f>
        <v/>
      </c>
      <c r="AT294" s="88" t="str">
        <f>IF('PCA Licitação, Dispensa e Inex.'!R298="","",'PCA Licitação, Dispensa e Inex.'!R298)</f>
        <v/>
      </c>
      <c r="AU294" s="88" t="str">
        <f>IF('PCA Licitação, Dispensa e Inex.'!S298="","",'PCA Licitação, Dispensa e Inex.'!S298)</f>
        <v/>
      </c>
      <c r="AV294" s="88" t="str">
        <f>IFERROR(VLOOKUP(AI294,'Acompanhamento (DMP)'!$B$17:$L$400,10,FALSE),"")</f>
        <v/>
      </c>
      <c r="AW294" t="str">
        <f>IFERROR(IF(VLOOKUP(AI294,'Acompanhamento (DMP)'!$B$17:$V$400,11,FALSE)="","",VLOOKUP(AI294,'Acompanhamento (DMP)'!$B$17:$V$400,11,FALSE)),"")</f>
        <v/>
      </c>
      <c r="AX294" s="88" t="str">
        <f>IFERROR(VLOOKUP(AI294,'Acompanhamento (DMP)'!$B$17:$V$400,12,FALSE),"")</f>
        <v/>
      </c>
      <c r="AY294" s="88" t="str">
        <f>IFERROR(IF(VLOOKUP(AI294,'Acompanhamento (DMP)'!$B$17:$V$400,13,FALSE)="","",VLOOKUP(AI294,'Acompanhamento (DMP)'!$B$17:$V$400,13,FALSE)),"")</f>
        <v/>
      </c>
      <c r="AZ294" t="str">
        <f>IFERROR(IF(VLOOKUP(AI294,'Acompanhamento (DMP)'!$B$17:$V$400,14,FALSE)="","",VLOOKUP(AI294,'Acompanhamento (DMP)'!$B$17:$V$400,14,FALSE)),"")</f>
        <v/>
      </c>
      <c r="BA294" t="str">
        <f>IFERROR(IF(VLOOKUP(AI294,'Acompanhamento (DMP)'!$B$17:$V$400,15,FALSE)="","",VLOOKUP(AI294,'Acompanhamento (DMP)'!$B$17:$V$400,15,FALSE)),"")</f>
        <v/>
      </c>
      <c r="BB294" s="88" t="str">
        <f>IFERROR(IF(VLOOKUP(AI294,'Acompanhamento (DMP)'!$B$17:$V$400,16,FALSE)="","",VLOOKUP(AI294,'Acompanhamento (DMP)'!$B$17:$V$400,16,FALSE)),"")</f>
        <v/>
      </c>
      <c r="BC294" s="88" t="str">
        <f>IFERROR(IF(VLOOKUP(AI294,'Acompanhamento (DMP)'!$B$17:$V$400,17,FALSE)="","",VLOOKUP(AI294,'Acompanhamento (DMP)'!$B$17:$V$400,17,FALSE)),"")</f>
        <v/>
      </c>
      <c r="BD294" s="88" t="str">
        <f>IFERROR(IF(VLOOKUP(AI294,'Acompanhamento (DMP)'!$B$17:$V$400,18,FALSE)="","",VLOOKUP(AI294,'Acompanhamento (DMP)'!$B$17:$V$400,18,FALSE)),"")</f>
        <v/>
      </c>
      <c r="BE294" s="88" t="str">
        <f>IFERROR(IF(VLOOKUP(AI294,'Acompanhamento (DMP)'!$B$17:$V$400,19,FALSE)="","",VLOOKUP(AI294,'Acompanhamento (DMP)'!$B$17:$V$400,19,FALSE)),"")</f>
        <v/>
      </c>
      <c r="BF294" s="88" t="str">
        <f>IFERROR(IF(VLOOKUP(AI294,'Acompanhamento (DMP)'!$B$17:$V$400,20,FALSE)="","",VLOOKUP(AI294,'Acompanhamento (DMP)'!$B$17:$V$400,20,FALSE)),"")</f>
        <v/>
      </c>
      <c r="BG294" s="88" t="str">
        <f>IFERROR(IF(VLOOKUP(AI294,'Acompanhamento (DMP)'!$B$17:$V$400,21,FALSE)="","",VLOOKUP(AI294,'Acompanhamento (DMP)'!$B$17:$V$400,21,FALSE)),"")</f>
        <v/>
      </c>
      <c r="BH294" s="239" t="str">
        <f t="shared" si="4"/>
        <v/>
      </c>
    </row>
    <row r="295" spans="1:60" ht="15" customHeight="1" x14ac:dyDescent="0.2">
      <c r="A295" s="73"/>
      <c r="B295" s="73"/>
      <c r="C295" s="73"/>
      <c r="D295" s="74"/>
      <c r="E295" s="73" t="str">
        <v>Contratação de serviços de telefonia móvel pessoal (Serviço Móvel Pessoal – SMP) - Comarcas</v>
      </c>
      <c r="F295" s="73"/>
      <c r="G295" s="73"/>
      <c r="H295" s="73"/>
      <c r="I295" s="73"/>
      <c r="J295" s="73"/>
      <c r="K295" s="73"/>
      <c r="L295" s="75"/>
      <c r="M295" s="75"/>
      <c r="N295" s="75"/>
      <c r="O295" s="75"/>
      <c r="P295" s="75"/>
      <c r="Q295" s="73" t="e">
        <f>IF(#REF!="","",IF(VLOOKUP(#REF!,#REF!,9,FALSE)="","",VLOOKUP(#REF!,#REF!,9,FALSE)))</f>
        <v>#REF!</v>
      </c>
      <c r="R295" s="75" t="e">
        <f>IF(#REF!="","",IF(VLOOKUP(#REF!,#REF!,10,FALSE)="","",VLOOKUP(#REF!,#REF!,10,FALSE)))</f>
        <v>#REF!</v>
      </c>
      <c r="AD295" s="250">
        <v>282</v>
      </c>
      <c r="AI295" t="str">
        <f>IF('PCA Licitação, Dispensa e Inex.'!B299="","",'PCA Licitação, Dispensa e Inex.'!B299)</f>
        <v/>
      </c>
      <c r="AJ295" t="str">
        <f>IF('PCA Licitação, Dispensa e Inex.'!C299="","",'PCA Licitação, Dispensa e Inex.'!C299)</f>
        <v/>
      </c>
      <c r="AK295" t="str">
        <f>IF('PCA Licitação, Dispensa e Inex.'!D299="","",'PCA Licitação, Dispensa e Inex.'!D299)</f>
        <v/>
      </c>
      <c r="AL295" t="str">
        <f>IF('PCA Licitação, Dispensa e Inex.'!H299="","",'PCA Licitação, Dispensa e Inex.'!H299)</f>
        <v/>
      </c>
      <c r="AM295" t="str">
        <f>IF('PCA Licitação, Dispensa e Inex.'!K299="","",'PCA Licitação, Dispensa e Inex.'!K299)</f>
        <v/>
      </c>
      <c r="AN295" t="str">
        <f>IF('PCA Licitação, Dispensa e Inex.'!L299="","",'PCA Licitação, Dispensa e Inex.'!L299)</f>
        <v/>
      </c>
      <c r="AO295" t="str">
        <f>IF('PCA Licitação, Dispensa e Inex.'!M299="","",'PCA Licitação, Dispensa e Inex.'!M299)</f>
        <v/>
      </c>
      <c r="AP295" t="str">
        <f>IF('PCA Licitação, Dispensa e Inex.'!N299="","",'PCA Licitação, Dispensa e Inex.'!N299)</f>
        <v/>
      </c>
      <c r="AQ295" s="88" t="str">
        <f>IF('PCA Licitação, Dispensa e Inex.'!O299="","",'PCA Licitação, Dispensa e Inex.'!O299)</f>
        <v/>
      </c>
      <c r="AR295" s="88" t="str">
        <f>IF('PCA Licitação, Dispensa e Inex.'!P299="","",'PCA Licitação, Dispensa e Inex.'!P299)</f>
        <v/>
      </c>
      <c r="AS295" s="88" t="str">
        <f>IF('PCA Licitação, Dispensa e Inex.'!Q299="","",'PCA Licitação, Dispensa e Inex.'!Q299)</f>
        <v/>
      </c>
      <c r="AT295" s="88" t="str">
        <f>IF('PCA Licitação, Dispensa e Inex.'!R299="","",'PCA Licitação, Dispensa e Inex.'!R299)</f>
        <v/>
      </c>
      <c r="AU295" s="88" t="str">
        <f>IF('PCA Licitação, Dispensa e Inex.'!S299="","",'PCA Licitação, Dispensa e Inex.'!S299)</f>
        <v/>
      </c>
      <c r="AV295" s="88" t="str">
        <f>IFERROR(VLOOKUP(AI295,'Acompanhamento (DMP)'!$B$17:$L$400,10,FALSE),"")</f>
        <v/>
      </c>
      <c r="AW295" t="str">
        <f>IFERROR(IF(VLOOKUP(AI295,'Acompanhamento (DMP)'!$B$17:$V$400,11,FALSE)="","",VLOOKUP(AI295,'Acompanhamento (DMP)'!$B$17:$V$400,11,FALSE)),"")</f>
        <v/>
      </c>
      <c r="AX295" s="88" t="str">
        <f>IFERROR(VLOOKUP(AI295,'Acompanhamento (DMP)'!$B$17:$V$400,12,FALSE),"")</f>
        <v/>
      </c>
      <c r="AY295" s="88" t="str">
        <f>IFERROR(IF(VLOOKUP(AI295,'Acompanhamento (DMP)'!$B$17:$V$400,13,FALSE)="","",VLOOKUP(AI295,'Acompanhamento (DMP)'!$B$17:$V$400,13,FALSE)),"")</f>
        <v/>
      </c>
      <c r="AZ295" t="str">
        <f>IFERROR(IF(VLOOKUP(AI295,'Acompanhamento (DMP)'!$B$17:$V$400,14,FALSE)="","",VLOOKUP(AI295,'Acompanhamento (DMP)'!$B$17:$V$400,14,FALSE)),"")</f>
        <v/>
      </c>
      <c r="BA295" t="str">
        <f>IFERROR(IF(VLOOKUP(AI295,'Acompanhamento (DMP)'!$B$17:$V$400,15,FALSE)="","",VLOOKUP(AI295,'Acompanhamento (DMP)'!$B$17:$V$400,15,FALSE)),"")</f>
        <v/>
      </c>
      <c r="BB295" s="88" t="str">
        <f>IFERROR(IF(VLOOKUP(AI295,'Acompanhamento (DMP)'!$B$17:$V$400,16,FALSE)="","",VLOOKUP(AI295,'Acompanhamento (DMP)'!$B$17:$V$400,16,FALSE)),"")</f>
        <v/>
      </c>
      <c r="BC295" s="88" t="str">
        <f>IFERROR(IF(VLOOKUP(AI295,'Acompanhamento (DMP)'!$B$17:$V$400,17,FALSE)="","",VLOOKUP(AI295,'Acompanhamento (DMP)'!$B$17:$V$400,17,FALSE)),"")</f>
        <v/>
      </c>
      <c r="BD295" s="88" t="str">
        <f>IFERROR(IF(VLOOKUP(AI295,'Acompanhamento (DMP)'!$B$17:$V$400,18,FALSE)="","",VLOOKUP(AI295,'Acompanhamento (DMP)'!$B$17:$V$400,18,FALSE)),"")</f>
        <v/>
      </c>
      <c r="BE295" s="88" t="str">
        <f>IFERROR(IF(VLOOKUP(AI295,'Acompanhamento (DMP)'!$B$17:$V$400,19,FALSE)="","",VLOOKUP(AI295,'Acompanhamento (DMP)'!$B$17:$V$400,19,FALSE)),"")</f>
        <v/>
      </c>
      <c r="BF295" s="88" t="str">
        <f>IFERROR(IF(VLOOKUP(AI295,'Acompanhamento (DMP)'!$B$17:$V$400,20,FALSE)="","",VLOOKUP(AI295,'Acompanhamento (DMP)'!$B$17:$V$400,20,FALSE)),"")</f>
        <v/>
      </c>
      <c r="BG295" s="88" t="str">
        <f>IFERROR(IF(VLOOKUP(AI295,'Acompanhamento (DMP)'!$B$17:$V$400,21,FALSE)="","",VLOOKUP(AI295,'Acompanhamento (DMP)'!$B$17:$V$400,21,FALSE)),"")</f>
        <v/>
      </c>
      <c r="BH295" s="239" t="str">
        <f t="shared" si="4"/>
        <v/>
      </c>
    </row>
    <row r="296" spans="1:60" ht="15" customHeight="1" x14ac:dyDescent="0.2">
      <c r="A296" s="73"/>
      <c r="B296" s="73"/>
      <c r="C296" s="73"/>
      <c r="D296" s="74"/>
      <c r="E296" s="73" t="str">
        <v>Contratação de serviços de telefonia móvel pessoal (Serviço Móvel Pessoal – SMP) - NIS e Desembargadores</v>
      </c>
      <c r="F296" s="73"/>
      <c r="G296" s="73"/>
      <c r="H296" s="73"/>
      <c r="I296" s="73"/>
      <c r="J296" s="73"/>
      <c r="K296" s="73"/>
      <c r="L296" s="75"/>
      <c r="M296" s="75"/>
      <c r="N296" s="75"/>
      <c r="O296" s="75"/>
      <c r="P296" s="75"/>
      <c r="Q296" s="73" t="e">
        <f>IF(#REF!="","",IF(VLOOKUP(#REF!,#REF!,9,FALSE)="","",VLOOKUP(#REF!,#REF!,9,FALSE)))</f>
        <v>#REF!</v>
      </c>
      <c r="R296" s="75" t="e">
        <f>IF(#REF!="","",IF(VLOOKUP(#REF!,#REF!,10,FALSE)="","",VLOOKUP(#REF!,#REF!,10,FALSE)))</f>
        <v>#REF!</v>
      </c>
      <c r="AD296" s="249">
        <v>283</v>
      </c>
      <c r="AI296" t="str">
        <f>IF('PCA Licitação, Dispensa e Inex.'!B300="","",'PCA Licitação, Dispensa e Inex.'!B300)</f>
        <v/>
      </c>
      <c r="AJ296" t="str">
        <f>IF('PCA Licitação, Dispensa e Inex.'!C300="","",'PCA Licitação, Dispensa e Inex.'!C300)</f>
        <v/>
      </c>
      <c r="AK296" t="str">
        <f>IF('PCA Licitação, Dispensa e Inex.'!D300="","",'PCA Licitação, Dispensa e Inex.'!D300)</f>
        <v/>
      </c>
      <c r="AL296" t="str">
        <f>IF('PCA Licitação, Dispensa e Inex.'!H300="","",'PCA Licitação, Dispensa e Inex.'!H300)</f>
        <v/>
      </c>
      <c r="AM296" t="str">
        <f>IF('PCA Licitação, Dispensa e Inex.'!K300="","",'PCA Licitação, Dispensa e Inex.'!K300)</f>
        <v/>
      </c>
      <c r="AN296" t="str">
        <f>IF('PCA Licitação, Dispensa e Inex.'!L300="","",'PCA Licitação, Dispensa e Inex.'!L300)</f>
        <v/>
      </c>
      <c r="AO296" t="str">
        <f>IF('PCA Licitação, Dispensa e Inex.'!M300="","",'PCA Licitação, Dispensa e Inex.'!M300)</f>
        <v/>
      </c>
      <c r="AP296" t="str">
        <f>IF('PCA Licitação, Dispensa e Inex.'!N300="","",'PCA Licitação, Dispensa e Inex.'!N300)</f>
        <v/>
      </c>
      <c r="AQ296" s="88" t="str">
        <f>IF('PCA Licitação, Dispensa e Inex.'!O300="","",'PCA Licitação, Dispensa e Inex.'!O300)</f>
        <v/>
      </c>
      <c r="AR296" s="88" t="str">
        <f>IF('PCA Licitação, Dispensa e Inex.'!P300="","",'PCA Licitação, Dispensa e Inex.'!P300)</f>
        <v/>
      </c>
      <c r="AS296" s="88" t="str">
        <f>IF('PCA Licitação, Dispensa e Inex.'!Q300="","",'PCA Licitação, Dispensa e Inex.'!Q300)</f>
        <v/>
      </c>
      <c r="AT296" s="88" t="str">
        <f>IF('PCA Licitação, Dispensa e Inex.'!R300="","",'PCA Licitação, Dispensa e Inex.'!R300)</f>
        <v/>
      </c>
      <c r="AU296" s="88" t="str">
        <f>IF('PCA Licitação, Dispensa e Inex.'!S300="","",'PCA Licitação, Dispensa e Inex.'!S300)</f>
        <v/>
      </c>
      <c r="AV296" s="88" t="str">
        <f>IFERROR(VLOOKUP(AI296,'Acompanhamento (DMP)'!$B$17:$L$400,10,FALSE),"")</f>
        <v/>
      </c>
      <c r="AW296" t="str">
        <f>IFERROR(IF(VLOOKUP(AI296,'Acompanhamento (DMP)'!$B$17:$V$400,11,FALSE)="","",VLOOKUP(AI296,'Acompanhamento (DMP)'!$B$17:$V$400,11,FALSE)),"")</f>
        <v/>
      </c>
      <c r="AX296" s="88" t="str">
        <f>IFERROR(VLOOKUP(AI296,'Acompanhamento (DMP)'!$B$17:$V$400,12,FALSE),"")</f>
        <v/>
      </c>
      <c r="AY296" s="88" t="str">
        <f>IFERROR(IF(VLOOKUP(AI296,'Acompanhamento (DMP)'!$B$17:$V$400,13,FALSE)="","",VLOOKUP(AI296,'Acompanhamento (DMP)'!$B$17:$V$400,13,FALSE)),"")</f>
        <v/>
      </c>
      <c r="AZ296" t="str">
        <f>IFERROR(IF(VLOOKUP(AI296,'Acompanhamento (DMP)'!$B$17:$V$400,14,FALSE)="","",VLOOKUP(AI296,'Acompanhamento (DMP)'!$B$17:$V$400,14,FALSE)),"")</f>
        <v/>
      </c>
      <c r="BA296" t="str">
        <f>IFERROR(IF(VLOOKUP(AI296,'Acompanhamento (DMP)'!$B$17:$V$400,15,FALSE)="","",VLOOKUP(AI296,'Acompanhamento (DMP)'!$B$17:$V$400,15,FALSE)),"")</f>
        <v/>
      </c>
      <c r="BB296" s="88" t="str">
        <f>IFERROR(IF(VLOOKUP(AI296,'Acompanhamento (DMP)'!$B$17:$V$400,16,FALSE)="","",VLOOKUP(AI296,'Acompanhamento (DMP)'!$B$17:$V$400,16,FALSE)),"")</f>
        <v/>
      </c>
      <c r="BC296" s="88" t="str">
        <f>IFERROR(IF(VLOOKUP(AI296,'Acompanhamento (DMP)'!$B$17:$V$400,17,FALSE)="","",VLOOKUP(AI296,'Acompanhamento (DMP)'!$B$17:$V$400,17,FALSE)),"")</f>
        <v/>
      </c>
      <c r="BD296" s="88" t="str">
        <f>IFERROR(IF(VLOOKUP(AI296,'Acompanhamento (DMP)'!$B$17:$V$400,18,FALSE)="","",VLOOKUP(AI296,'Acompanhamento (DMP)'!$B$17:$V$400,18,FALSE)),"")</f>
        <v/>
      </c>
      <c r="BE296" s="88" t="str">
        <f>IFERROR(IF(VLOOKUP(AI296,'Acompanhamento (DMP)'!$B$17:$V$400,19,FALSE)="","",VLOOKUP(AI296,'Acompanhamento (DMP)'!$B$17:$V$400,19,FALSE)),"")</f>
        <v/>
      </c>
      <c r="BF296" s="88" t="str">
        <f>IFERROR(IF(VLOOKUP(AI296,'Acompanhamento (DMP)'!$B$17:$V$400,20,FALSE)="","",VLOOKUP(AI296,'Acompanhamento (DMP)'!$B$17:$V$400,20,FALSE)),"")</f>
        <v/>
      </c>
      <c r="BG296" s="88" t="str">
        <f>IFERROR(IF(VLOOKUP(AI296,'Acompanhamento (DMP)'!$B$17:$V$400,21,FALSE)="","",VLOOKUP(AI296,'Acompanhamento (DMP)'!$B$17:$V$400,21,FALSE)),"")</f>
        <v/>
      </c>
      <c r="BH296" s="239" t="str">
        <f t="shared" si="4"/>
        <v/>
      </c>
    </row>
    <row r="297" spans="1:60" ht="15" customHeight="1" x14ac:dyDescent="0.2">
      <c r="A297" s="73"/>
      <c r="B297" s="73"/>
      <c r="C297" s="73"/>
      <c r="D297" s="74"/>
      <c r="E297" s="73" t="str">
        <v>Contratação de Serviço de Centro de Operações de Segurança (SOC), para gestão de alertas de incidentes</v>
      </c>
      <c r="F297" s="73"/>
      <c r="G297" s="73"/>
      <c r="H297" s="73"/>
      <c r="I297" s="73"/>
      <c r="J297" s="73"/>
      <c r="K297" s="73"/>
      <c r="L297" s="75"/>
      <c r="M297" s="75"/>
      <c r="N297" s="75"/>
      <c r="O297" s="75"/>
      <c r="P297" s="75"/>
      <c r="Q297" s="73" t="e">
        <f>IF(#REF!="","",IF(VLOOKUP(#REF!,#REF!,9,FALSE)="","",VLOOKUP(#REF!,#REF!,9,FALSE)))</f>
        <v>#REF!</v>
      </c>
      <c r="R297" s="75" t="e">
        <f>IF(#REF!="","",IF(VLOOKUP(#REF!,#REF!,10,FALSE)="","",VLOOKUP(#REF!,#REF!,10,FALSE)))</f>
        <v>#REF!</v>
      </c>
      <c r="AD297" s="250">
        <v>284</v>
      </c>
      <c r="AI297" t="str">
        <f>IF('PCA Licitação, Dispensa e Inex.'!B301="","",'PCA Licitação, Dispensa e Inex.'!B301)</f>
        <v/>
      </c>
      <c r="AJ297" t="str">
        <f>IF('PCA Licitação, Dispensa e Inex.'!C301="","",'PCA Licitação, Dispensa e Inex.'!C301)</f>
        <v/>
      </c>
      <c r="AK297" t="str">
        <f>IF('PCA Licitação, Dispensa e Inex.'!D301="","",'PCA Licitação, Dispensa e Inex.'!D301)</f>
        <v/>
      </c>
      <c r="AL297" t="str">
        <f>IF('PCA Licitação, Dispensa e Inex.'!H301="","",'PCA Licitação, Dispensa e Inex.'!H301)</f>
        <v/>
      </c>
      <c r="AM297" t="str">
        <f>IF('PCA Licitação, Dispensa e Inex.'!K301="","",'PCA Licitação, Dispensa e Inex.'!K301)</f>
        <v/>
      </c>
      <c r="AN297" t="str">
        <f>IF('PCA Licitação, Dispensa e Inex.'!L301="","",'PCA Licitação, Dispensa e Inex.'!L301)</f>
        <v/>
      </c>
      <c r="AO297" t="str">
        <f>IF('PCA Licitação, Dispensa e Inex.'!M301="","",'PCA Licitação, Dispensa e Inex.'!M301)</f>
        <v/>
      </c>
      <c r="AP297" t="str">
        <f>IF('PCA Licitação, Dispensa e Inex.'!N301="","",'PCA Licitação, Dispensa e Inex.'!N301)</f>
        <v/>
      </c>
      <c r="AQ297" s="88" t="str">
        <f>IF('PCA Licitação, Dispensa e Inex.'!O301="","",'PCA Licitação, Dispensa e Inex.'!O301)</f>
        <v/>
      </c>
      <c r="AR297" s="88" t="str">
        <f>IF('PCA Licitação, Dispensa e Inex.'!P301="","",'PCA Licitação, Dispensa e Inex.'!P301)</f>
        <v/>
      </c>
      <c r="AS297" s="88" t="str">
        <f>IF('PCA Licitação, Dispensa e Inex.'!Q301="","",'PCA Licitação, Dispensa e Inex.'!Q301)</f>
        <v/>
      </c>
      <c r="AT297" s="88" t="str">
        <f>IF('PCA Licitação, Dispensa e Inex.'!R301="","",'PCA Licitação, Dispensa e Inex.'!R301)</f>
        <v/>
      </c>
      <c r="AU297" s="88" t="str">
        <f>IF('PCA Licitação, Dispensa e Inex.'!S301="","",'PCA Licitação, Dispensa e Inex.'!S301)</f>
        <v/>
      </c>
      <c r="AV297" s="88" t="str">
        <f>IFERROR(VLOOKUP(AI297,'Acompanhamento (DMP)'!$B$17:$L$400,10,FALSE),"")</f>
        <v/>
      </c>
      <c r="AW297" t="str">
        <f>IFERROR(IF(VLOOKUP(AI297,'Acompanhamento (DMP)'!$B$17:$V$400,11,FALSE)="","",VLOOKUP(AI297,'Acompanhamento (DMP)'!$B$17:$V$400,11,FALSE)),"")</f>
        <v/>
      </c>
      <c r="AX297" s="88" t="str">
        <f>IFERROR(VLOOKUP(AI297,'Acompanhamento (DMP)'!$B$17:$V$400,12,FALSE),"")</f>
        <v/>
      </c>
      <c r="AY297" s="88" t="str">
        <f>IFERROR(IF(VLOOKUP(AI297,'Acompanhamento (DMP)'!$B$17:$V$400,13,FALSE)="","",VLOOKUP(AI297,'Acompanhamento (DMP)'!$B$17:$V$400,13,FALSE)),"")</f>
        <v/>
      </c>
      <c r="AZ297" t="str">
        <f>IFERROR(IF(VLOOKUP(AI297,'Acompanhamento (DMP)'!$B$17:$V$400,14,FALSE)="","",VLOOKUP(AI297,'Acompanhamento (DMP)'!$B$17:$V$400,14,FALSE)),"")</f>
        <v/>
      </c>
      <c r="BA297" t="str">
        <f>IFERROR(IF(VLOOKUP(AI297,'Acompanhamento (DMP)'!$B$17:$V$400,15,FALSE)="","",VLOOKUP(AI297,'Acompanhamento (DMP)'!$B$17:$V$400,15,FALSE)),"")</f>
        <v/>
      </c>
      <c r="BB297" s="88" t="str">
        <f>IFERROR(IF(VLOOKUP(AI297,'Acompanhamento (DMP)'!$B$17:$V$400,16,FALSE)="","",VLOOKUP(AI297,'Acompanhamento (DMP)'!$B$17:$V$400,16,FALSE)),"")</f>
        <v/>
      </c>
      <c r="BC297" s="88" t="str">
        <f>IFERROR(IF(VLOOKUP(AI297,'Acompanhamento (DMP)'!$B$17:$V$400,17,FALSE)="","",VLOOKUP(AI297,'Acompanhamento (DMP)'!$B$17:$V$400,17,FALSE)),"")</f>
        <v/>
      </c>
      <c r="BD297" s="88" t="str">
        <f>IFERROR(IF(VLOOKUP(AI297,'Acompanhamento (DMP)'!$B$17:$V$400,18,FALSE)="","",VLOOKUP(AI297,'Acompanhamento (DMP)'!$B$17:$V$400,18,FALSE)),"")</f>
        <v/>
      </c>
      <c r="BE297" s="88" t="str">
        <f>IFERROR(IF(VLOOKUP(AI297,'Acompanhamento (DMP)'!$B$17:$V$400,19,FALSE)="","",VLOOKUP(AI297,'Acompanhamento (DMP)'!$B$17:$V$400,19,FALSE)),"")</f>
        <v/>
      </c>
      <c r="BF297" s="88" t="str">
        <f>IFERROR(IF(VLOOKUP(AI297,'Acompanhamento (DMP)'!$B$17:$V$400,20,FALSE)="","",VLOOKUP(AI297,'Acompanhamento (DMP)'!$B$17:$V$400,20,FALSE)),"")</f>
        <v/>
      </c>
      <c r="BG297" s="88" t="str">
        <f>IFERROR(IF(VLOOKUP(AI297,'Acompanhamento (DMP)'!$B$17:$V$400,21,FALSE)="","",VLOOKUP(AI297,'Acompanhamento (DMP)'!$B$17:$V$400,21,FALSE)),"")</f>
        <v/>
      </c>
      <c r="BH297" s="239" t="str">
        <f t="shared" si="4"/>
        <v/>
      </c>
    </row>
    <row r="298" spans="1:60" ht="15" customHeight="1" x14ac:dyDescent="0.2">
      <c r="A298" s="73"/>
      <c r="B298" s="73"/>
      <c r="C298" s="73"/>
      <c r="D298" s="74"/>
      <c r="E298" s="73" t="str">
        <v>Aquisição de microcomputadores de alta perfomance e de uso comum para renovação do parque tecnológico do PJSC.</v>
      </c>
      <c r="F298" s="73"/>
      <c r="G298" s="73"/>
      <c r="H298" s="73"/>
      <c r="I298" s="73"/>
      <c r="J298" s="73"/>
      <c r="K298" s="73"/>
      <c r="L298" s="75"/>
      <c r="M298" s="75"/>
      <c r="N298" s="75"/>
      <c r="O298" s="75"/>
      <c r="P298" s="75"/>
      <c r="Q298" s="73" t="e">
        <f>IF(#REF!="","",IF(VLOOKUP(#REF!,#REF!,9,FALSE)="","",VLOOKUP(#REF!,#REF!,9,FALSE)))</f>
        <v>#REF!</v>
      </c>
      <c r="R298" s="75" t="e">
        <f>IF(#REF!="","",IF(VLOOKUP(#REF!,#REF!,10,FALSE)="","",VLOOKUP(#REF!,#REF!,10,FALSE)))</f>
        <v>#REF!</v>
      </c>
      <c r="AD298" s="252">
        <v>285</v>
      </c>
      <c r="AI298" t="str">
        <f>IF('PCA Licitação, Dispensa e Inex.'!B302="","",'PCA Licitação, Dispensa e Inex.'!B302)</f>
        <v/>
      </c>
      <c r="AJ298" t="str">
        <f>IF('PCA Licitação, Dispensa e Inex.'!C302="","",'PCA Licitação, Dispensa e Inex.'!C302)</f>
        <v/>
      </c>
      <c r="AK298" t="str">
        <f>IF('PCA Licitação, Dispensa e Inex.'!D302="","",'PCA Licitação, Dispensa e Inex.'!D302)</f>
        <v/>
      </c>
      <c r="AL298" t="str">
        <f>IF('PCA Licitação, Dispensa e Inex.'!H302="","",'PCA Licitação, Dispensa e Inex.'!H302)</f>
        <v/>
      </c>
      <c r="AM298" t="str">
        <f>IF('PCA Licitação, Dispensa e Inex.'!K302="","",'PCA Licitação, Dispensa e Inex.'!K302)</f>
        <v/>
      </c>
      <c r="AN298" t="str">
        <f>IF('PCA Licitação, Dispensa e Inex.'!L302="","",'PCA Licitação, Dispensa e Inex.'!L302)</f>
        <v/>
      </c>
      <c r="AO298" t="str">
        <f>IF('PCA Licitação, Dispensa e Inex.'!M302="","",'PCA Licitação, Dispensa e Inex.'!M302)</f>
        <v/>
      </c>
      <c r="AP298" t="str">
        <f>IF('PCA Licitação, Dispensa e Inex.'!N302="","",'PCA Licitação, Dispensa e Inex.'!N302)</f>
        <v/>
      </c>
      <c r="AQ298" s="88" t="str">
        <f>IF('PCA Licitação, Dispensa e Inex.'!O302="","",'PCA Licitação, Dispensa e Inex.'!O302)</f>
        <v/>
      </c>
      <c r="AR298" s="88" t="str">
        <f>IF('PCA Licitação, Dispensa e Inex.'!P302="","",'PCA Licitação, Dispensa e Inex.'!P302)</f>
        <v/>
      </c>
      <c r="AS298" s="88" t="str">
        <f>IF('PCA Licitação, Dispensa e Inex.'!Q302="","",'PCA Licitação, Dispensa e Inex.'!Q302)</f>
        <v/>
      </c>
      <c r="AT298" s="88" t="str">
        <f>IF('PCA Licitação, Dispensa e Inex.'!R302="","",'PCA Licitação, Dispensa e Inex.'!R302)</f>
        <v/>
      </c>
      <c r="AU298" s="88" t="str">
        <f>IF('PCA Licitação, Dispensa e Inex.'!S302="","",'PCA Licitação, Dispensa e Inex.'!S302)</f>
        <v/>
      </c>
      <c r="AV298" s="88" t="str">
        <f>IFERROR(VLOOKUP(AI298,'Acompanhamento (DMP)'!$B$17:$L$400,10,FALSE),"")</f>
        <v/>
      </c>
      <c r="AW298" t="str">
        <f>IFERROR(IF(VLOOKUP(AI298,'Acompanhamento (DMP)'!$B$17:$V$400,11,FALSE)="","",VLOOKUP(AI298,'Acompanhamento (DMP)'!$B$17:$V$400,11,FALSE)),"")</f>
        <v/>
      </c>
      <c r="AX298" s="88" t="str">
        <f>IFERROR(VLOOKUP(AI298,'Acompanhamento (DMP)'!$B$17:$V$400,12,FALSE),"")</f>
        <v/>
      </c>
      <c r="AY298" s="88" t="str">
        <f>IFERROR(IF(VLOOKUP(AI298,'Acompanhamento (DMP)'!$B$17:$V$400,13,FALSE)="","",VLOOKUP(AI298,'Acompanhamento (DMP)'!$B$17:$V$400,13,FALSE)),"")</f>
        <v/>
      </c>
      <c r="AZ298" t="str">
        <f>IFERROR(IF(VLOOKUP(AI298,'Acompanhamento (DMP)'!$B$17:$V$400,14,FALSE)="","",VLOOKUP(AI298,'Acompanhamento (DMP)'!$B$17:$V$400,14,FALSE)),"")</f>
        <v/>
      </c>
      <c r="BA298" t="str">
        <f>IFERROR(IF(VLOOKUP(AI298,'Acompanhamento (DMP)'!$B$17:$V$400,15,FALSE)="","",VLOOKUP(AI298,'Acompanhamento (DMP)'!$B$17:$V$400,15,FALSE)),"")</f>
        <v/>
      </c>
      <c r="BB298" s="88" t="str">
        <f>IFERROR(IF(VLOOKUP(AI298,'Acompanhamento (DMP)'!$B$17:$V$400,16,FALSE)="","",VLOOKUP(AI298,'Acompanhamento (DMP)'!$B$17:$V$400,16,FALSE)),"")</f>
        <v/>
      </c>
      <c r="BC298" s="88" t="str">
        <f>IFERROR(IF(VLOOKUP(AI298,'Acompanhamento (DMP)'!$B$17:$V$400,17,FALSE)="","",VLOOKUP(AI298,'Acompanhamento (DMP)'!$B$17:$V$400,17,FALSE)),"")</f>
        <v/>
      </c>
      <c r="BD298" s="88" t="str">
        <f>IFERROR(IF(VLOOKUP(AI298,'Acompanhamento (DMP)'!$B$17:$V$400,18,FALSE)="","",VLOOKUP(AI298,'Acompanhamento (DMP)'!$B$17:$V$400,18,FALSE)),"")</f>
        <v/>
      </c>
      <c r="BE298" s="88" t="str">
        <f>IFERROR(IF(VLOOKUP(AI298,'Acompanhamento (DMP)'!$B$17:$V$400,19,FALSE)="","",VLOOKUP(AI298,'Acompanhamento (DMP)'!$B$17:$V$400,19,FALSE)),"")</f>
        <v/>
      </c>
      <c r="BF298" s="88" t="str">
        <f>IFERROR(IF(VLOOKUP(AI298,'Acompanhamento (DMP)'!$B$17:$V$400,20,FALSE)="","",VLOOKUP(AI298,'Acompanhamento (DMP)'!$B$17:$V$400,20,FALSE)),"")</f>
        <v/>
      </c>
      <c r="BG298" s="88" t="str">
        <f>IFERROR(IF(VLOOKUP(AI298,'Acompanhamento (DMP)'!$B$17:$V$400,21,FALSE)="","",VLOOKUP(AI298,'Acompanhamento (DMP)'!$B$17:$V$400,21,FALSE)),"")</f>
        <v/>
      </c>
      <c r="BH298" s="239" t="str">
        <f t="shared" si="4"/>
        <v/>
      </c>
    </row>
    <row r="299" spans="1:60" ht="15" customHeight="1" x14ac:dyDescent="0.2">
      <c r="A299" s="73"/>
      <c r="B299" s="73"/>
      <c r="C299" s="73"/>
      <c r="D299" s="74"/>
      <c r="E299" s="73" t="str">
        <v>Aquisição de STI para captação de áudio e vídeo nas salas de Depoimento Especial</v>
      </c>
      <c r="F299" s="73"/>
      <c r="G299" s="73"/>
      <c r="H299" s="73"/>
      <c r="I299" s="73"/>
      <c r="J299" s="73"/>
      <c r="K299" s="73"/>
      <c r="L299" s="75"/>
      <c r="M299" s="75"/>
      <c r="N299" s="75"/>
      <c r="O299" s="75"/>
      <c r="P299" s="75"/>
      <c r="Q299" s="73" t="e">
        <f>IF(#REF!="","",IF(VLOOKUP(#REF!,#REF!,9,FALSE)="","",VLOOKUP(#REF!,#REF!,9,FALSE)))</f>
        <v>#REF!</v>
      </c>
      <c r="R299" s="75" t="e">
        <f>IF(#REF!="","",IF(VLOOKUP(#REF!,#REF!,10,FALSE)="","",VLOOKUP(#REF!,#REF!,10,FALSE)))</f>
        <v>#REF!</v>
      </c>
      <c r="AD299" s="251">
        <v>286</v>
      </c>
      <c r="AI299" t="str">
        <f>IF('PCA Licitação, Dispensa e Inex.'!B303="","",'PCA Licitação, Dispensa e Inex.'!B303)</f>
        <v/>
      </c>
      <c r="AJ299" t="str">
        <f>IF('PCA Licitação, Dispensa e Inex.'!C303="","",'PCA Licitação, Dispensa e Inex.'!C303)</f>
        <v/>
      </c>
      <c r="AK299" t="str">
        <f>IF('PCA Licitação, Dispensa e Inex.'!D303="","",'PCA Licitação, Dispensa e Inex.'!D303)</f>
        <v/>
      </c>
      <c r="AL299" t="str">
        <f>IF('PCA Licitação, Dispensa e Inex.'!H303="","",'PCA Licitação, Dispensa e Inex.'!H303)</f>
        <v/>
      </c>
      <c r="AM299" t="str">
        <f>IF('PCA Licitação, Dispensa e Inex.'!K303="","",'PCA Licitação, Dispensa e Inex.'!K303)</f>
        <v/>
      </c>
      <c r="AN299" t="str">
        <f>IF('PCA Licitação, Dispensa e Inex.'!L303="","",'PCA Licitação, Dispensa e Inex.'!L303)</f>
        <v/>
      </c>
      <c r="AO299" t="str">
        <f>IF('PCA Licitação, Dispensa e Inex.'!M303="","",'PCA Licitação, Dispensa e Inex.'!M303)</f>
        <v/>
      </c>
      <c r="AP299" t="str">
        <f>IF('PCA Licitação, Dispensa e Inex.'!N303="","",'PCA Licitação, Dispensa e Inex.'!N303)</f>
        <v/>
      </c>
      <c r="AQ299" s="88" t="str">
        <f>IF('PCA Licitação, Dispensa e Inex.'!O303="","",'PCA Licitação, Dispensa e Inex.'!O303)</f>
        <v/>
      </c>
      <c r="AR299" s="88" t="str">
        <f>IF('PCA Licitação, Dispensa e Inex.'!P303="","",'PCA Licitação, Dispensa e Inex.'!P303)</f>
        <v/>
      </c>
      <c r="AS299" s="88" t="str">
        <f>IF('PCA Licitação, Dispensa e Inex.'!Q303="","",'PCA Licitação, Dispensa e Inex.'!Q303)</f>
        <v/>
      </c>
      <c r="AT299" s="88" t="str">
        <f>IF('PCA Licitação, Dispensa e Inex.'!R303="","",'PCA Licitação, Dispensa e Inex.'!R303)</f>
        <v/>
      </c>
      <c r="AU299" s="88" t="str">
        <f>IF('PCA Licitação, Dispensa e Inex.'!S303="","",'PCA Licitação, Dispensa e Inex.'!S303)</f>
        <v/>
      </c>
      <c r="AV299" s="88" t="str">
        <f>IFERROR(VLOOKUP(AI299,'Acompanhamento (DMP)'!$B$17:$L$400,10,FALSE),"")</f>
        <v/>
      </c>
      <c r="AW299" t="str">
        <f>IFERROR(IF(VLOOKUP(AI299,'Acompanhamento (DMP)'!$B$17:$V$400,11,FALSE)="","",VLOOKUP(AI299,'Acompanhamento (DMP)'!$B$17:$V$400,11,FALSE)),"")</f>
        <v/>
      </c>
      <c r="AX299" s="88" t="str">
        <f>IFERROR(VLOOKUP(AI299,'Acompanhamento (DMP)'!$B$17:$V$400,12,FALSE),"")</f>
        <v/>
      </c>
      <c r="AY299" s="88" t="str">
        <f>IFERROR(IF(VLOOKUP(AI299,'Acompanhamento (DMP)'!$B$17:$V$400,13,FALSE)="","",VLOOKUP(AI299,'Acompanhamento (DMP)'!$B$17:$V$400,13,FALSE)),"")</f>
        <v/>
      </c>
      <c r="AZ299" t="str">
        <f>IFERROR(IF(VLOOKUP(AI299,'Acompanhamento (DMP)'!$B$17:$V$400,14,FALSE)="","",VLOOKUP(AI299,'Acompanhamento (DMP)'!$B$17:$V$400,14,FALSE)),"")</f>
        <v/>
      </c>
      <c r="BA299" t="str">
        <f>IFERROR(IF(VLOOKUP(AI299,'Acompanhamento (DMP)'!$B$17:$V$400,15,FALSE)="","",VLOOKUP(AI299,'Acompanhamento (DMP)'!$B$17:$V$400,15,FALSE)),"")</f>
        <v/>
      </c>
      <c r="BB299" s="88" t="str">
        <f>IFERROR(IF(VLOOKUP(AI299,'Acompanhamento (DMP)'!$B$17:$V$400,16,FALSE)="","",VLOOKUP(AI299,'Acompanhamento (DMP)'!$B$17:$V$400,16,FALSE)),"")</f>
        <v/>
      </c>
      <c r="BC299" s="88" t="str">
        <f>IFERROR(IF(VLOOKUP(AI299,'Acompanhamento (DMP)'!$B$17:$V$400,17,FALSE)="","",VLOOKUP(AI299,'Acompanhamento (DMP)'!$B$17:$V$400,17,FALSE)),"")</f>
        <v/>
      </c>
      <c r="BD299" s="88" t="str">
        <f>IFERROR(IF(VLOOKUP(AI299,'Acompanhamento (DMP)'!$B$17:$V$400,18,FALSE)="","",VLOOKUP(AI299,'Acompanhamento (DMP)'!$B$17:$V$400,18,FALSE)),"")</f>
        <v/>
      </c>
      <c r="BE299" s="88" t="str">
        <f>IFERROR(IF(VLOOKUP(AI299,'Acompanhamento (DMP)'!$B$17:$V$400,19,FALSE)="","",VLOOKUP(AI299,'Acompanhamento (DMP)'!$B$17:$V$400,19,FALSE)),"")</f>
        <v/>
      </c>
      <c r="BF299" s="88" t="str">
        <f>IFERROR(IF(VLOOKUP(AI299,'Acompanhamento (DMP)'!$B$17:$V$400,20,FALSE)="","",VLOOKUP(AI299,'Acompanhamento (DMP)'!$B$17:$V$400,20,FALSE)),"")</f>
        <v/>
      </c>
      <c r="BG299" s="88" t="str">
        <f>IFERROR(IF(VLOOKUP(AI299,'Acompanhamento (DMP)'!$B$17:$V$400,21,FALSE)="","",VLOOKUP(AI299,'Acompanhamento (DMP)'!$B$17:$V$400,21,FALSE)),"")</f>
        <v/>
      </c>
      <c r="BH299" s="239" t="str">
        <f t="shared" si="4"/>
        <v/>
      </c>
    </row>
    <row r="300" spans="1:60" ht="15" customHeight="1" x14ac:dyDescent="0.2">
      <c r="A300" s="73"/>
      <c r="B300" s="73"/>
      <c r="C300" s="73"/>
      <c r="D300" s="74"/>
      <c r="E300" s="73" t="str">
        <v>Aquisição de STI para videoconferência com apenados do sistema prisional e realização de audiências de custódia</v>
      </c>
      <c r="F300" s="73"/>
      <c r="G300" s="73"/>
      <c r="H300" s="73"/>
      <c r="I300" s="73"/>
      <c r="J300" s="73"/>
      <c r="K300" s="73"/>
      <c r="L300" s="75"/>
      <c r="M300" s="75"/>
      <c r="N300" s="75"/>
      <c r="O300" s="75"/>
      <c r="P300" s="75"/>
      <c r="Q300" s="73" t="e">
        <f>IF(#REF!="","",IF(VLOOKUP(#REF!,#REF!,9,FALSE)="","",VLOOKUP(#REF!,#REF!,9,FALSE)))</f>
        <v>#REF!</v>
      </c>
      <c r="R300" s="75" t="e">
        <f>IF(#REF!="","",IF(VLOOKUP(#REF!,#REF!,10,FALSE)="","",VLOOKUP(#REF!,#REF!,10,FALSE)))</f>
        <v>#REF!</v>
      </c>
      <c r="AD300" s="252">
        <v>287</v>
      </c>
      <c r="AI300" t="str">
        <f>IF('PCA Licitação, Dispensa e Inex.'!B304="","",'PCA Licitação, Dispensa e Inex.'!B304)</f>
        <v/>
      </c>
      <c r="AJ300" t="str">
        <f>IF('PCA Licitação, Dispensa e Inex.'!C304="","",'PCA Licitação, Dispensa e Inex.'!C304)</f>
        <v/>
      </c>
      <c r="AK300" t="str">
        <f>IF('PCA Licitação, Dispensa e Inex.'!D304="","",'PCA Licitação, Dispensa e Inex.'!D304)</f>
        <v/>
      </c>
      <c r="AL300" t="str">
        <f>IF('PCA Licitação, Dispensa e Inex.'!H304="","",'PCA Licitação, Dispensa e Inex.'!H304)</f>
        <v/>
      </c>
      <c r="AM300" t="str">
        <f>IF('PCA Licitação, Dispensa e Inex.'!K304="","",'PCA Licitação, Dispensa e Inex.'!K304)</f>
        <v/>
      </c>
      <c r="AN300" t="str">
        <f>IF('PCA Licitação, Dispensa e Inex.'!L304="","",'PCA Licitação, Dispensa e Inex.'!L304)</f>
        <v/>
      </c>
      <c r="AO300" t="str">
        <f>IF('PCA Licitação, Dispensa e Inex.'!M304="","",'PCA Licitação, Dispensa e Inex.'!M304)</f>
        <v/>
      </c>
      <c r="AP300" t="str">
        <f>IF('PCA Licitação, Dispensa e Inex.'!N304="","",'PCA Licitação, Dispensa e Inex.'!N304)</f>
        <v/>
      </c>
      <c r="AQ300" s="88" t="str">
        <f>IF('PCA Licitação, Dispensa e Inex.'!O304="","",'PCA Licitação, Dispensa e Inex.'!O304)</f>
        <v/>
      </c>
      <c r="AR300" s="88" t="str">
        <f>IF('PCA Licitação, Dispensa e Inex.'!P304="","",'PCA Licitação, Dispensa e Inex.'!P304)</f>
        <v/>
      </c>
      <c r="AS300" s="88" t="str">
        <f>IF('PCA Licitação, Dispensa e Inex.'!Q304="","",'PCA Licitação, Dispensa e Inex.'!Q304)</f>
        <v/>
      </c>
      <c r="AT300" s="88" t="str">
        <f>IF('PCA Licitação, Dispensa e Inex.'!R304="","",'PCA Licitação, Dispensa e Inex.'!R304)</f>
        <v/>
      </c>
      <c r="AU300" s="88" t="str">
        <f>IF('PCA Licitação, Dispensa e Inex.'!S304="","",'PCA Licitação, Dispensa e Inex.'!S304)</f>
        <v/>
      </c>
      <c r="AV300" s="88" t="str">
        <f>IFERROR(VLOOKUP(AI300,'Acompanhamento (DMP)'!$B$17:$L$400,10,FALSE),"")</f>
        <v/>
      </c>
      <c r="AW300" t="str">
        <f>IFERROR(IF(VLOOKUP(AI300,'Acompanhamento (DMP)'!$B$17:$V$400,11,FALSE)="","",VLOOKUP(AI300,'Acompanhamento (DMP)'!$B$17:$V$400,11,FALSE)),"")</f>
        <v/>
      </c>
      <c r="AX300" s="88" t="str">
        <f>IFERROR(VLOOKUP(AI300,'Acompanhamento (DMP)'!$B$17:$V$400,12,FALSE),"")</f>
        <v/>
      </c>
      <c r="AY300" s="88" t="str">
        <f>IFERROR(IF(VLOOKUP(AI300,'Acompanhamento (DMP)'!$B$17:$V$400,13,FALSE)="","",VLOOKUP(AI300,'Acompanhamento (DMP)'!$B$17:$V$400,13,FALSE)),"")</f>
        <v/>
      </c>
      <c r="AZ300" t="str">
        <f>IFERROR(IF(VLOOKUP(AI300,'Acompanhamento (DMP)'!$B$17:$V$400,14,FALSE)="","",VLOOKUP(AI300,'Acompanhamento (DMP)'!$B$17:$V$400,14,FALSE)),"")</f>
        <v/>
      </c>
      <c r="BA300" t="str">
        <f>IFERROR(IF(VLOOKUP(AI300,'Acompanhamento (DMP)'!$B$17:$V$400,15,FALSE)="","",VLOOKUP(AI300,'Acompanhamento (DMP)'!$B$17:$V$400,15,FALSE)),"")</f>
        <v/>
      </c>
      <c r="BB300" s="88" t="str">
        <f>IFERROR(IF(VLOOKUP(AI300,'Acompanhamento (DMP)'!$B$17:$V$400,16,FALSE)="","",VLOOKUP(AI300,'Acompanhamento (DMP)'!$B$17:$V$400,16,FALSE)),"")</f>
        <v/>
      </c>
      <c r="BC300" s="88" t="str">
        <f>IFERROR(IF(VLOOKUP(AI300,'Acompanhamento (DMP)'!$B$17:$V$400,17,FALSE)="","",VLOOKUP(AI300,'Acompanhamento (DMP)'!$B$17:$V$400,17,FALSE)),"")</f>
        <v/>
      </c>
      <c r="BD300" s="88" t="str">
        <f>IFERROR(IF(VLOOKUP(AI300,'Acompanhamento (DMP)'!$B$17:$V$400,18,FALSE)="","",VLOOKUP(AI300,'Acompanhamento (DMP)'!$B$17:$V$400,18,FALSE)),"")</f>
        <v/>
      </c>
      <c r="BE300" s="88" t="str">
        <f>IFERROR(IF(VLOOKUP(AI300,'Acompanhamento (DMP)'!$B$17:$V$400,19,FALSE)="","",VLOOKUP(AI300,'Acompanhamento (DMP)'!$B$17:$V$400,19,FALSE)),"")</f>
        <v/>
      </c>
      <c r="BF300" s="88" t="str">
        <f>IFERROR(IF(VLOOKUP(AI300,'Acompanhamento (DMP)'!$B$17:$V$400,20,FALSE)="","",VLOOKUP(AI300,'Acompanhamento (DMP)'!$B$17:$V$400,20,FALSE)),"")</f>
        <v/>
      </c>
      <c r="BG300" s="88" t="str">
        <f>IFERROR(IF(VLOOKUP(AI300,'Acompanhamento (DMP)'!$B$17:$V$400,21,FALSE)="","",VLOOKUP(AI300,'Acompanhamento (DMP)'!$B$17:$V$400,21,FALSE)),"")</f>
        <v/>
      </c>
      <c r="BH300" s="239" t="str">
        <f t="shared" si="4"/>
        <v/>
      </c>
    </row>
    <row r="301" spans="1:60" ht="15" customHeight="1" x14ac:dyDescent="0.2">
      <c r="A301" s="73"/>
      <c r="B301" s="73"/>
      <c r="C301" s="73"/>
      <c r="D301" s="74"/>
      <c r="E301" s="73" t="str">
        <v>Aquisição de computadores portáteis (tanto de uso comum quanto de alta performance), para renovação do parque tecnológico do PJSC e atendimento de áreas específicas do TJSC</v>
      </c>
      <c r="F301" s="73"/>
      <c r="G301" s="73"/>
      <c r="H301" s="73"/>
      <c r="I301" s="73"/>
      <c r="J301" s="73"/>
      <c r="K301" s="73"/>
      <c r="L301" s="75"/>
      <c r="M301" s="75"/>
      <c r="N301" s="75"/>
      <c r="O301" s="75"/>
      <c r="P301" s="75"/>
      <c r="Q301" s="73" t="e">
        <f>IF(#REF!="","",IF(VLOOKUP(#REF!,#REF!,9,FALSE)="","",VLOOKUP(#REF!,#REF!,9,FALSE)))</f>
        <v>#REF!</v>
      </c>
      <c r="R301" s="75" t="e">
        <f>IF(#REF!="","",IF(VLOOKUP(#REF!,#REF!,10,FALSE)="","",VLOOKUP(#REF!,#REF!,10,FALSE)))</f>
        <v>#REF!</v>
      </c>
      <c r="AD301" s="250">
        <v>288</v>
      </c>
      <c r="AI301" t="str">
        <f>IF('PCA Licitação, Dispensa e Inex.'!B305="","",'PCA Licitação, Dispensa e Inex.'!B305)</f>
        <v/>
      </c>
      <c r="AJ301" t="str">
        <f>IF('PCA Licitação, Dispensa e Inex.'!C305="","",'PCA Licitação, Dispensa e Inex.'!C305)</f>
        <v/>
      </c>
      <c r="AK301" t="str">
        <f>IF('PCA Licitação, Dispensa e Inex.'!D305="","",'PCA Licitação, Dispensa e Inex.'!D305)</f>
        <v/>
      </c>
      <c r="AL301" t="str">
        <f>IF('PCA Licitação, Dispensa e Inex.'!H305="","",'PCA Licitação, Dispensa e Inex.'!H305)</f>
        <v/>
      </c>
      <c r="AM301" t="str">
        <f>IF('PCA Licitação, Dispensa e Inex.'!K305="","",'PCA Licitação, Dispensa e Inex.'!K305)</f>
        <v/>
      </c>
      <c r="AN301" t="str">
        <f>IF('PCA Licitação, Dispensa e Inex.'!L305="","",'PCA Licitação, Dispensa e Inex.'!L305)</f>
        <v/>
      </c>
      <c r="AO301" t="str">
        <f>IF('PCA Licitação, Dispensa e Inex.'!M305="","",'PCA Licitação, Dispensa e Inex.'!M305)</f>
        <v/>
      </c>
      <c r="AP301" t="str">
        <f>IF('PCA Licitação, Dispensa e Inex.'!N305="","",'PCA Licitação, Dispensa e Inex.'!N305)</f>
        <v/>
      </c>
      <c r="AQ301" s="88" t="str">
        <f>IF('PCA Licitação, Dispensa e Inex.'!O305="","",'PCA Licitação, Dispensa e Inex.'!O305)</f>
        <v/>
      </c>
      <c r="AR301" s="88" t="str">
        <f>IF('PCA Licitação, Dispensa e Inex.'!P305="","",'PCA Licitação, Dispensa e Inex.'!P305)</f>
        <v/>
      </c>
      <c r="AS301" s="88" t="str">
        <f>IF('PCA Licitação, Dispensa e Inex.'!Q305="","",'PCA Licitação, Dispensa e Inex.'!Q305)</f>
        <v/>
      </c>
      <c r="AT301" s="88" t="str">
        <f>IF('PCA Licitação, Dispensa e Inex.'!R305="","",'PCA Licitação, Dispensa e Inex.'!R305)</f>
        <v/>
      </c>
      <c r="AU301" s="88" t="str">
        <f>IF('PCA Licitação, Dispensa e Inex.'!S305="","",'PCA Licitação, Dispensa e Inex.'!S305)</f>
        <v/>
      </c>
      <c r="AV301" s="88" t="str">
        <f>IFERROR(VLOOKUP(AI301,'Acompanhamento (DMP)'!$B$17:$L$400,10,FALSE),"")</f>
        <v/>
      </c>
      <c r="AW301" t="str">
        <f>IFERROR(IF(VLOOKUP(AI301,'Acompanhamento (DMP)'!$B$17:$V$400,11,FALSE)="","",VLOOKUP(AI301,'Acompanhamento (DMP)'!$B$17:$V$400,11,FALSE)),"")</f>
        <v/>
      </c>
      <c r="AX301" s="88" t="str">
        <f>IFERROR(VLOOKUP(AI301,'Acompanhamento (DMP)'!$B$17:$V$400,12,FALSE),"")</f>
        <v/>
      </c>
      <c r="AY301" s="88" t="str">
        <f>IFERROR(IF(VLOOKUP(AI301,'Acompanhamento (DMP)'!$B$17:$V$400,13,FALSE)="","",VLOOKUP(AI301,'Acompanhamento (DMP)'!$B$17:$V$400,13,FALSE)),"")</f>
        <v/>
      </c>
      <c r="AZ301" t="str">
        <f>IFERROR(IF(VLOOKUP(AI301,'Acompanhamento (DMP)'!$B$17:$V$400,14,FALSE)="","",VLOOKUP(AI301,'Acompanhamento (DMP)'!$B$17:$V$400,14,FALSE)),"")</f>
        <v/>
      </c>
      <c r="BA301" t="str">
        <f>IFERROR(IF(VLOOKUP(AI301,'Acompanhamento (DMP)'!$B$17:$V$400,15,FALSE)="","",VLOOKUP(AI301,'Acompanhamento (DMP)'!$B$17:$V$400,15,FALSE)),"")</f>
        <v/>
      </c>
      <c r="BB301" s="88" t="str">
        <f>IFERROR(IF(VLOOKUP(AI301,'Acompanhamento (DMP)'!$B$17:$V$400,16,FALSE)="","",VLOOKUP(AI301,'Acompanhamento (DMP)'!$B$17:$V$400,16,FALSE)),"")</f>
        <v/>
      </c>
      <c r="BC301" s="88" t="str">
        <f>IFERROR(IF(VLOOKUP(AI301,'Acompanhamento (DMP)'!$B$17:$V$400,17,FALSE)="","",VLOOKUP(AI301,'Acompanhamento (DMP)'!$B$17:$V$400,17,FALSE)),"")</f>
        <v/>
      </c>
      <c r="BD301" s="88" t="str">
        <f>IFERROR(IF(VLOOKUP(AI301,'Acompanhamento (DMP)'!$B$17:$V$400,18,FALSE)="","",VLOOKUP(AI301,'Acompanhamento (DMP)'!$B$17:$V$400,18,FALSE)),"")</f>
        <v/>
      </c>
      <c r="BE301" s="88" t="str">
        <f>IFERROR(IF(VLOOKUP(AI301,'Acompanhamento (DMP)'!$B$17:$V$400,19,FALSE)="","",VLOOKUP(AI301,'Acompanhamento (DMP)'!$B$17:$V$400,19,FALSE)),"")</f>
        <v/>
      </c>
      <c r="BF301" s="88" t="str">
        <f>IFERROR(IF(VLOOKUP(AI301,'Acompanhamento (DMP)'!$B$17:$V$400,20,FALSE)="","",VLOOKUP(AI301,'Acompanhamento (DMP)'!$B$17:$V$400,20,FALSE)),"")</f>
        <v/>
      </c>
      <c r="BG301" s="88" t="str">
        <f>IFERROR(IF(VLOOKUP(AI301,'Acompanhamento (DMP)'!$B$17:$V$400,21,FALSE)="","",VLOOKUP(AI301,'Acompanhamento (DMP)'!$B$17:$V$400,21,FALSE)),"")</f>
        <v/>
      </c>
      <c r="BH301" s="239" t="str">
        <f t="shared" si="4"/>
        <v/>
      </c>
    </row>
    <row r="302" spans="1:60" ht="15" customHeight="1" x14ac:dyDescent="0.2">
      <c r="A302" s="73"/>
      <c r="B302" s="73"/>
      <c r="C302" s="73"/>
      <c r="D302" s="74"/>
      <c r="E302" s="73" t="str">
        <v>Renovação das licenças do software OMNISSA Horizon Standard</v>
      </c>
      <c r="F302" s="73"/>
      <c r="G302" s="73"/>
      <c r="H302" s="73"/>
      <c r="I302" s="73"/>
      <c r="J302" s="73"/>
      <c r="K302" s="73"/>
      <c r="L302" s="75"/>
      <c r="M302" s="75"/>
      <c r="N302" s="75"/>
      <c r="O302" s="75"/>
      <c r="P302" s="75"/>
      <c r="Q302" s="73" t="e">
        <f>IF(#REF!="","",IF(VLOOKUP(#REF!,#REF!,9,FALSE)="","",VLOOKUP(#REF!,#REF!,9,FALSE)))</f>
        <v>#REF!</v>
      </c>
      <c r="R302" s="75" t="e">
        <f>IF(#REF!="","",IF(VLOOKUP(#REF!,#REF!,10,FALSE)="","",VLOOKUP(#REF!,#REF!,10,FALSE)))</f>
        <v>#REF!</v>
      </c>
      <c r="AD302" s="249">
        <v>289</v>
      </c>
      <c r="AI302" t="str">
        <f>IF('PCA Licitação, Dispensa e Inex.'!B306="","",'PCA Licitação, Dispensa e Inex.'!B306)</f>
        <v/>
      </c>
      <c r="AJ302" t="str">
        <f>IF('PCA Licitação, Dispensa e Inex.'!C306="","",'PCA Licitação, Dispensa e Inex.'!C306)</f>
        <v/>
      </c>
      <c r="AK302" t="str">
        <f>IF('PCA Licitação, Dispensa e Inex.'!D306="","",'PCA Licitação, Dispensa e Inex.'!D306)</f>
        <v/>
      </c>
      <c r="AL302" t="str">
        <f>IF('PCA Licitação, Dispensa e Inex.'!H306="","",'PCA Licitação, Dispensa e Inex.'!H306)</f>
        <v/>
      </c>
      <c r="AM302" t="str">
        <f>IF('PCA Licitação, Dispensa e Inex.'!K306="","",'PCA Licitação, Dispensa e Inex.'!K306)</f>
        <v/>
      </c>
      <c r="AN302" t="str">
        <f>IF('PCA Licitação, Dispensa e Inex.'!L306="","",'PCA Licitação, Dispensa e Inex.'!L306)</f>
        <v/>
      </c>
      <c r="AO302" t="str">
        <f>IF('PCA Licitação, Dispensa e Inex.'!M306="","",'PCA Licitação, Dispensa e Inex.'!M306)</f>
        <v/>
      </c>
      <c r="AP302" t="str">
        <f>IF('PCA Licitação, Dispensa e Inex.'!N306="","",'PCA Licitação, Dispensa e Inex.'!N306)</f>
        <v/>
      </c>
      <c r="AQ302" s="88" t="str">
        <f>IF('PCA Licitação, Dispensa e Inex.'!O306="","",'PCA Licitação, Dispensa e Inex.'!O306)</f>
        <v/>
      </c>
      <c r="AR302" s="88" t="str">
        <f>IF('PCA Licitação, Dispensa e Inex.'!P306="","",'PCA Licitação, Dispensa e Inex.'!P306)</f>
        <v/>
      </c>
      <c r="AS302" s="88" t="str">
        <f>IF('PCA Licitação, Dispensa e Inex.'!Q306="","",'PCA Licitação, Dispensa e Inex.'!Q306)</f>
        <v/>
      </c>
      <c r="AT302" s="88" t="str">
        <f>IF('PCA Licitação, Dispensa e Inex.'!R306="","",'PCA Licitação, Dispensa e Inex.'!R306)</f>
        <v/>
      </c>
      <c r="AU302" s="88" t="str">
        <f>IF('PCA Licitação, Dispensa e Inex.'!S306="","",'PCA Licitação, Dispensa e Inex.'!S306)</f>
        <v/>
      </c>
      <c r="AV302" s="88" t="str">
        <f>IFERROR(VLOOKUP(AI302,'Acompanhamento (DMP)'!$B$17:$L$400,10,FALSE),"")</f>
        <v/>
      </c>
      <c r="AW302" t="str">
        <f>IFERROR(IF(VLOOKUP(AI302,'Acompanhamento (DMP)'!$B$17:$V$400,11,FALSE)="","",VLOOKUP(AI302,'Acompanhamento (DMP)'!$B$17:$V$400,11,FALSE)),"")</f>
        <v/>
      </c>
      <c r="AX302" s="88" t="str">
        <f>IFERROR(VLOOKUP(AI302,'Acompanhamento (DMP)'!$B$17:$V$400,12,FALSE),"")</f>
        <v/>
      </c>
      <c r="AY302" s="88" t="str">
        <f>IFERROR(IF(VLOOKUP(AI302,'Acompanhamento (DMP)'!$B$17:$V$400,13,FALSE)="","",VLOOKUP(AI302,'Acompanhamento (DMP)'!$B$17:$V$400,13,FALSE)),"")</f>
        <v/>
      </c>
      <c r="AZ302" t="str">
        <f>IFERROR(IF(VLOOKUP(AI302,'Acompanhamento (DMP)'!$B$17:$V$400,14,FALSE)="","",VLOOKUP(AI302,'Acompanhamento (DMP)'!$B$17:$V$400,14,FALSE)),"")</f>
        <v/>
      </c>
      <c r="BA302" t="str">
        <f>IFERROR(IF(VLOOKUP(AI302,'Acompanhamento (DMP)'!$B$17:$V$400,15,FALSE)="","",VLOOKUP(AI302,'Acompanhamento (DMP)'!$B$17:$V$400,15,FALSE)),"")</f>
        <v/>
      </c>
      <c r="BB302" s="88" t="str">
        <f>IFERROR(IF(VLOOKUP(AI302,'Acompanhamento (DMP)'!$B$17:$V$400,16,FALSE)="","",VLOOKUP(AI302,'Acompanhamento (DMP)'!$B$17:$V$400,16,FALSE)),"")</f>
        <v/>
      </c>
      <c r="BC302" s="88" t="str">
        <f>IFERROR(IF(VLOOKUP(AI302,'Acompanhamento (DMP)'!$B$17:$V$400,17,FALSE)="","",VLOOKUP(AI302,'Acompanhamento (DMP)'!$B$17:$V$400,17,FALSE)),"")</f>
        <v/>
      </c>
      <c r="BD302" s="88" t="str">
        <f>IFERROR(IF(VLOOKUP(AI302,'Acompanhamento (DMP)'!$B$17:$V$400,18,FALSE)="","",VLOOKUP(AI302,'Acompanhamento (DMP)'!$B$17:$V$400,18,FALSE)),"")</f>
        <v/>
      </c>
      <c r="BE302" s="88" t="str">
        <f>IFERROR(IF(VLOOKUP(AI302,'Acompanhamento (DMP)'!$B$17:$V$400,19,FALSE)="","",VLOOKUP(AI302,'Acompanhamento (DMP)'!$B$17:$V$400,19,FALSE)),"")</f>
        <v/>
      </c>
      <c r="BF302" s="88" t="str">
        <f>IFERROR(IF(VLOOKUP(AI302,'Acompanhamento (DMP)'!$B$17:$V$400,20,FALSE)="","",VLOOKUP(AI302,'Acompanhamento (DMP)'!$B$17:$V$400,20,FALSE)),"")</f>
        <v/>
      </c>
      <c r="BG302" s="88" t="str">
        <f>IFERROR(IF(VLOOKUP(AI302,'Acompanhamento (DMP)'!$B$17:$V$400,21,FALSE)="","",VLOOKUP(AI302,'Acompanhamento (DMP)'!$B$17:$V$400,21,FALSE)),"")</f>
        <v/>
      </c>
      <c r="BH302" s="239" t="str">
        <f t="shared" si="4"/>
        <v/>
      </c>
    </row>
    <row r="303" spans="1:60" ht="15" customHeight="1" x14ac:dyDescent="0.2">
      <c r="A303" s="73"/>
      <c r="B303" s="73"/>
      <c r="C303" s="73"/>
      <c r="D303" s="74"/>
      <c r="E303" s="73" t="str">
        <v>Aquisição de infraestrutura para armazenamento seguro de documentos - eproc</v>
      </c>
      <c r="F303" s="73"/>
      <c r="G303" s="73"/>
      <c r="H303" s="73"/>
      <c r="I303" s="73"/>
      <c r="J303" s="73"/>
      <c r="K303" s="73"/>
      <c r="L303" s="75"/>
      <c r="M303" s="75"/>
      <c r="N303" s="75"/>
      <c r="O303" s="75"/>
      <c r="P303" s="75"/>
      <c r="Q303" s="73" t="e">
        <f>IF(#REF!="","",IF(VLOOKUP(#REF!,#REF!,9,FALSE)="","",VLOOKUP(#REF!,#REF!,9,FALSE)))</f>
        <v>#REF!</v>
      </c>
      <c r="R303" s="75" t="e">
        <f>IF(#REF!="","",IF(VLOOKUP(#REF!,#REF!,10,FALSE)="","",VLOOKUP(#REF!,#REF!,10,FALSE)))</f>
        <v>#REF!</v>
      </c>
      <c r="AD303" s="250">
        <v>290</v>
      </c>
      <c r="AI303" t="str">
        <f>IF('PCA Licitação, Dispensa e Inex.'!B307="","",'PCA Licitação, Dispensa e Inex.'!B307)</f>
        <v/>
      </c>
      <c r="AJ303" t="str">
        <f>IF('PCA Licitação, Dispensa e Inex.'!C307="","",'PCA Licitação, Dispensa e Inex.'!C307)</f>
        <v/>
      </c>
      <c r="AK303" t="str">
        <f>IF('PCA Licitação, Dispensa e Inex.'!D307="","",'PCA Licitação, Dispensa e Inex.'!D307)</f>
        <v/>
      </c>
      <c r="AL303" t="str">
        <f>IF('PCA Licitação, Dispensa e Inex.'!H307="","",'PCA Licitação, Dispensa e Inex.'!H307)</f>
        <v/>
      </c>
      <c r="AM303" t="str">
        <f>IF('PCA Licitação, Dispensa e Inex.'!K307="","",'PCA Licitação, Dispensa e Inex.'!K307)</f>
        <v/>
      </c>
      <c r="AN303" t="str">
        <f>IF('PCA Licitação, Dispensa e Inex.'!L307="","",'PCA Licitação, Dispensa e Inex.'!L307)</f>
        <v/>
      </c>
      <c r="AO303" t="str">
        <f>IF('PCA Licitação, Dispensa e Inex.'!M307="","",'PCA Licitação, Dispensa e Inex.'!M307)</f>
        <v/>
      </c>
      <c r="AP303" t="str">
        <f>IF('PCA Licitação, Dispensa e Inex.'!N307="","",'PCA Licitação, Dispensa e Inex.'!N307)</f>
        <v/>
      </c>
      <c r="AQ303" s="88" t="str">
        <f>IF('PCA Licitação, Dispensa e Inex.'!O307="","",'PCA Licitação, Dispensa e Inex.'!O307)</f>
        <v/>
      </c>
      <c r="AR303" s="88" t="str">
        <f>IF('PCA Licitação, Dispensa e Inex.'!P307="","",'PCA Licitação, Dispensa e Inex.'!P307)</f>
        <v/>
      </c>
      <c r="AS303" s="88" t="str">
        <f>IF('PCA Licitação, Dispensa e Inex.'!Q307="","",'PCA Licitação, Dispensa e Inex.'!Q307)</f>
        <v/>
      </c>
      <c r="AT303" s="88" t="str">
        <f>IF('PCA Licitação, Dispensa e Inex.'!R307="","",'PCA Licitação, Dispensa e Inex.'!R307)</f>
        <v/>
      </c>
      <c r="AU303" s="88" t="str">
        <f>IF('PCA Licitação, Dispensa e Inex.'!S307="","",'PCA Licitação, Dispensa e Inex.'!S307)</f>
        <v/>
      </c>
      <c r="AV303" s="88" t="str">
        <f>IFERROR(VLOOKUP(AI303,'Acompanhamento (DMP)'!$B$17:$L$400,10,FALSE),"")</f>
        <v/>
      </c>
      <c r="AW303" t="str">
        <f>IFERROR(IF(VLOOKUP(AI303,'Acompanhamento (DMP)'!$B$17:$V$400,11,FALSE)="","",VLOOKUP(AI303,'Acompanhamento (DMP)'!$B$17:$V$400,11,FALSE)),"")</f>
        <v/>
      </c>
      <c r="AX303" s="88" t="str">
        <f>IFERROR(VLOOKUP(AI303,'Acompanhamento (DMP)'!$B$17:$V$400,12,FALSE),"")</f>
        <v/>
      </c>
      <c r="AY303" s="88" t="str">
        <f>IFERROR(IF(VLOOKUP(AI303,'Acompanhamento (DMP)'!$B$17:$V$400,13,FALSE)="","",VLOOKUP(AI303,'Acompanhamento (DMP)'!$B$17:$V$400,13,FALSE)),"")</f>
        <v/>
      </c>
      <c r="AZ303" t="str">
        <f>IFERROR(IF(VLOOKUP(AI303,'Acompanhamento (DMP)'!$B$17:$V$400,14,FALSE)="","",VLOOKUP(AI303,'Acompanhamento (DMP)'!$B$17:$V$400,14,FALSE)),"")</f>
        <v/>
      </c>
      <c r="BA303" t="str">
        <f>IFERROR(IF(VLOOKUP(AI303,'Acompanhamento (DMP)'!$B$17:$V$400,15,FALSE)="","",VLOOKUP(AI303,'Acompanhamento (DMP)'!$B$17:$V$400,15,FALSE)),"")</f>
        <v/>
      </c>
      <c r="BB303" s="88" t="str">
        <f>IFERROR(IF(VLOOKUP(AI303,'Acompanhamento (DMP)'!$B$17:$V$400,16,FALSE)="","",VLOOKUP(AI303,'Acompanhamento (DMP)'!$B$17:$V$400,16,FALSE)),"")</f>
        <v/>
      </c>
      <c r="BC303" s="88" t="str">
        <f>IFERROR(IF(VLOOKUP(AI303,'Acompanhamento (DMP)'!$B$17:$V$400,17,FALSE)="","",VLOOKUP(AI303,'Acompanhamento (DMP)'!$B$17:$V$400,17,FALSE)),"")</f>
        <v/>
      </c>
      <c r="BD303" s="88" t="str">
        <f>IFERROR(IF(VLOOKUP(AI303,'Acompanhamento (DMP)'!$B$17:$V$400,18,FALSE)="","",VLOOKUP(AI303,'Acompanhamento (DMP)'!$B$17:$V$400,18,FALSE)),"")</f>
        <v/>
      </c>
      <c r="BE303" s="88" t="str">
        <f>IFERROR(IF(VLOOKUP(AI303,'Acompanhamento (DMP)'!$B$17:$V$400,19,FALSE)="","",VLOOKUP(AI303,'Acompanhamento (DMP)'!$B$17:$V$400,19,FALSE)),"")</f>
        <v/>
      </c>
      <c r="BF303" s="88" t="str">
        <f>IFERROR(IF(VLOOKUP(AI303,'Acompanhamento (DMP)'!$B$17:$V$400,20,FALSE)="","",VLOOKUP(AI303,'Acompanhamento (DMP)'!$B$17:$V$400,20,FALSE)),"")</f>
        <v/>
      </c>
      <c r="BG303" s="88" t="str">
        <f>IFERROR(IF(VLOOKUP(AI303,'Acompanhamento (DMP)'!$B$17:$V$400,21,FALSE)="","",VLOOKUP(AI303,'Acompanhamento (DMP)'!$B$17:$V$400,21,FALSE)),"")</f>
        <v/>
      </c>
      <c r="BH303" s="239" t="str">
        <f t="shared" si="4"/>
        <v/>
      </c>
    </row>
    <row r="304" spans="1:60" ht="15" customHeight="1" x14ac:dyDescent="0.2">
      <c r="A304" s="73"/>
      <c r="B304" s="73"/>
      <c r="C304" s="73"/>
      <c r="D304" s="74"/>
      <c r="E304" s="73" t="str">
        <v>Contratação de ferramenta de inteligência para varredura de fontes abertas e redes sociais - SNAP Crimewall</v>
      </c>
      <c r="F304" s="73"/>
      <c r="G304" s="73"/>
      <c r="H304" s="73"/>
      <c r="I304" s="73"/>
      <c r="J304" s="73"/>
      <c r="K304" s="73"/>
      <c r="L304" s="75"/>
      <c r="M304" s="75"/>
      <c r="N304" s="75"/>
      <c r="O304" s="75"/>
      <c r="P304" s="75"/>
      <c r="Q304" s="73" t="e">
        <f>IF(#REF!="","",IF(VLOOKUP(#REF!,#REF!,9,FALSE)="","",VLOOKUP(#REF!,#REF!,9,FALSE)))</f>
        <v>#REF!</v>
      </c>
      <c r="R304" s="75" t="e">
        <f>IF(#REF!="","",IF(VLOOKUP(#REF!,#REF!,10,FALSE)="","",VLOOKUP(#REF!,#REF!,10,FALSE)))</f>
        <v>#REF!</v>
      </c>
      <c r="AD304" s="252">
        <v>291</v>
      </c>
      <c r="AI304" t="str">
        <f>IF('PCA Licitação, Dispensa e Inex.'!B308="","",'PCA Licitação, Dispensa e Inex.'!B308)</f>
        <v/>
      </c>
      <c r="AJ304" t="str">
        <f>IF('PCA Licitação, Dispensa e Inex.'!C308="","",'PCA Licitação, Dispensa e Inex.'!C308)</f>
        <v/>
      </c>
      <c r="AK304" t="str">
        <f>IF('PCA Licitação, Dispensa e Inex.'!D308="","",'PCA Licitação, Dispensa e Inex.'!D308)</f>
        <v/>
      </c>
      <c r="AL304" t="str">
        <f>IF('PCA Licitação, Dispensa e Inex.'!H308="","",'PCA Licitação, Dispensa e Inex.'!H308)</f>
        <v/>
      </c>
      <c r="AM304" t="str">
        <f>IF('PCA Licitação, Dispensa e Inex.'!K308="","",'PCA Licitação, Dispensa e Inex.'!K308)</f>
        <v/>
      </c>
      <c r="AN304" t="str">
        <f>IF('PCA Licitação, Dispensa e Inex.'!L308="","",'PCA Licitação, Dispensa e Inex.'!L308)</f>
        <v/>
      </c>
      <c r="AO304" t="str">
        <f>IF('PCA Licitação, Dispensa e Inex.'!M308="","",'PCA Licitação, Dispensa e Inex.'!M308)</f>
        <v/>
      </c>
      <c r="AP304" t="str">
        <f>IF('PCA Licitação, Dispensa e Inex.'!N308="","",'PCA Licitação, Dispensa e Inex.'!N308)</f>
        <v/>
      </c>
      <c r="AQ304" s="88" t="str">
        <f>IF('PCA Licitação, Dispensa e Inex.'!O308="","",'PCA Licitação, Dispensa e Inex.'!O308)</f>
        <v/>
      </c>
      <c r="AR304" s="88" t="str">
        <f>IF('PCA Licitação, Dispensa e Inex.'!P308="","",'PCA Licitação, Dispensa e Inex.'!P308)</f>
        <v/>
      </c>
      <c r="AS304" s="88" t="str">
        <f>IF('PCA Licitação, Dispensa e Inex.'!Q308="","",'PCA Licitação, Dispensa e Inex.'!Q308)</f>
        <v/>
      </c>
      <c r="AT304" s="88" t="str">
        <f>IF('PCA Licitação, Dispensa e Inex.'!R308="","",'PCA Licitação, Dispensa e Inex.'!R308)</f>
        <v/>
      </c>
      <c r="AU304" s="88" t="str">
        <f>IF('PCA Licitação, Dispensa e Inex.'!S308="","",'PCA Licitação, Dispensa e Inex.'!S308)</f>
        <v/>
      </c>
      <c r="AV304" s="88" t="str">
        <f>IFERROR(VLOOKUP(AI304,'Acompanhamento (DMP)'!$B$17:$L$400,10,FALSE),"")</f>
        <v/>
      </c>
      <c r="AW304" t="str">
        <f>IFERROR(IF(VLOOKUP(AI304,'Acompanhamento (DMP)'!$B$17:$V$400,11,FALSE)="","",VLOOKUP(AI304,'Acompanhamento (DMP)'!$B$17:$V$400,11,FALSE)),"")</f>
        <v/>
      </c>
      <c r="AX304" s="88" t="str">
        <f>IFERROR(VLOOKUP(AI304,'Acompanhamento (DMP)'!$B$17:$V$400,12,FALSE),"")</f>
        <v/>
      </c>
      <c r="AY304" s="88" t="str">
        <f>IFERROR(IF(VLOOKUP(AI304,'Acompanhamento (DMP)'!$B$17:$V$400,13,FALSE)="","",VLOOKUP(AI304,'Acompanhamento (DMP)'!$B$17:$V$400,13,FALSE)),"")</f>
        <v/>
      </c>
      <c r="AZ304" t="str">
        <f>IFERROR(IF(VLOOKUP(AI304,'Acompanhamento (DMP)'!$B$17:$V$400,14,FALSE)="","",VLOOKUP(AI304,'Acompanhamento (DMP)'!$B$17:$V$400,14,FALSE)),"")</f>
        <v/>
      </c>
      <c r="BA304" t="str">
        <f>IFERROR(IF(VLOOKUP(AI304,'Acompanhamento (DMP)'!$B$17:$V$400,15,FALSE)="","",VLOOKUP(AI304,'Acompanhamento (DMP)'!$B$17:$V$400,15,FALSE)),"")</f>
        <v/>
      </c>
      <c r="BB304" s="88" t="str">
        <f>IFERROR(IF(VLOOKUP(AI304,'Acompanhamento (DMP)'!$B$17:$V$400,16,FALSE)="","",VLOOKUP(AI304,'Acompanhamento (DMP)'!$B$17:$V$400,16,FALSE)),"")</f>
        <v/>
      </c>
      <c r="BC304" s="88" t="str">
        <f>IFERROR(IF(VLOOKUP(AI304,'Acompanhamento (DMP)'!$B$17:$V$400,17,FALSE)="","",VLOOKUP(AI304,'Acompanhamento (DMP)'!$B$17:$V$400,17,FALSE)),"")</f>
        <v/>
      </c>
      <c r="BD304" s="88" t="str">
        <f>IFERROR(IF(VLOOKUP(AI304,'Acompanhamento (DMP)'!$B$17:$V$400,18,FALSE)="","",VLOOKUP(AI304,'Acompanhamento (DMP)'!$B$17:$V$400,18,FALSE)),"")</f>
        <v/>
      </c>
      <c r="BE304" s="88" t="str">
        <f>IFERROR(IF(VLOOKUP(AI304,'Acompanhamento (DMP)'!$B$17:$V$400,19,FALSE)="","",VLOOKUP(AI304,'Acompanhamento (DMP)'!$B$17:$V$400,19,FALSE)),"")</f>
        <v/>
      </c>
      <c r="BF304" s="88" t="str">
        <f>IFERROR(IF(VLOOKUP(AI304,'Acompanhamento (DMP)'!$B$17:$V$400,20,FALSE)="","",VLOOKUP(AI304,'Acompanhamento (DMP)'!$B$17:$V$400,20,FALSE)),"")</f>
        <v/>
      </c>
      <c r="BG304" s="88" t="str">
        <f>IFERROR(IF(VLOOKUP(AI304,'Acompanhamento (DMP)'!$B$17:$V$400,21,FALSE)="","",VLOOKUP(AI304,'Acompanhamento (DMP)'!$B$17:$V$400,21,FALSE)),"")</f>
        <v/>
      </c>
      <c r="BH304" s="239" t="str">
        <f t="shared" si="4"/>
        <v/>
      </c>
    </row>
    <row r="305" spans="1:60" ht="15" customHeight="1" x14ac:dyDescent="0.2">
      <c r="A305" s="73"/>
      <c r="B305" s="73"/>
      <c r="C305" s="73"/>
      <c r="D305" s="74"/>
      <c r="E305" s="73" t="str">
        <v>Contratação de serviços de internet móvel para veículos oficiais</v>
      </c>
      <c r="F305" s="73"/>
      <c r="G305" s="73"/>
      <c r="H305" s="73"/>
      <c r="I305" s="73"/>
      <c r="J305" s="73"/>
      <c r="K305" s="73"/>
      <c r="L305" s="75"/>
      <c r="M305" s="75"/>
      <c r="N305" s="75"/>
      <c r="O305" s="75"/>
      <c r="P305" s="75"/>
      <c r="Q305" s="73" t="e">
        <f>IF(#REF!="","",IF(VLOOKUP(#REF!,#REF!,9,FALSE)="","",VLOOKUP(#REF!,#REF!,9,FALSE)))</f>
        <v>#REF!</v>
      </c>
      <c r="R305" s="75" t="e">
        <f>IF(#REF!="","",IF(VLOOKUP(#REF!,#REF!,10,FALSE)="","",VLOOKUP(#REF!,#REF!,10,FALSE)))</f>
        <v>#REF!</v>
      </c>
      <c r="AD305" s="251">
        <v>292</v>
      </c>
      <c r="AI305" t="str">
        <f>IF('PCA Licitação, Dispensa e Inex.'!B309="","",'PCA Licitação, Dispensa e Inex.'!B309)</f>
        <v/>
      </c>
      <c r="AJ305" t="str">
        <f>IF('PCA Licitação, Dispensa e Inex.'!C309="","",'PCA Licitação, Dispensa e Inex.'!C309)</f>
        <v/>
      </c>
      <c r="AK305" t="str">
        <f>IF('PCA Licitação, Dispensa e Inex.'!D309="","",'PCA Licitação, Dispensa e Inex.'!D309)</f>
        <v/>
      </c>
      <c r="AL305" t="str">
        <f>IF('PCA Licitação, Dispensa e Inex.'!H309="","",'PCA Licitação, Dispensa e Inex.'!H309)</f>
        <v/>
      </c>
      <c r="AM305" t="str">
        <f>IF('PCA Licitação, Dispensa e Inex.'!K309="","",'PCA Licitação, Dispensa e Inex.'!K309)</f>
        <v/>
      </c>
      <c r="AN305" t="str">
        <f>IF('PCA Licitação, Dispensa e Inex.'!L309="","",'PCA Licitação, Dispensa e Inex.'!L309)</f>
        <v/>
      </c>
      <c r="AO305" t="str">
        <f>IF('PCA Licitação, Dispensa e Inex.'!M309="","",'PCA Licitação, Dispensa e Inex.'!M309)</f>
        <v/>
      </c>
      <c r="AP305" t="str">
        <f>IF('PCA Licitação, Dispensa e Inex.'!N309="","",'PCA Licitação, Dispensa e Inex.'!N309)</f>
        <v/>
      </c>
      <c r="AQ305" s="88" t="str">
        <f>IF('PCA Licitação, Dispensa e Inex.'!O309="","",'PCA Licitação, Dispensa e Inex.'!O309)</f>
        <v/>
      </c>
      <c r="AR305" s="88" t="str">
        <f>IF('PCA Licitação, Dispensa e Inex.'!P309="","",'PCA Licitação, Dispensa e Inex.'!P309)</f>
        <v/>
      </c>
      <c r="AS305" s="88" t="str">
        <f>IF('PCA Licitação, Dispensa e Inex.'!Q309="","",'PCA Licitação, Dispensa e Inex.'!Q309)</f>
        <v/>
      </c>
      <c r="AT305" s="88" t="str">
        <f>IF('PCA Licitação, Dispensa e Inex.'!R309="","",'PCA Licitação, Dispensa e Inex.'!R309)</f>
        <v/>
      </c>
      <c r="AU305" s="88" t="str">
        <f>IF('PCA Licitação, Dispensa e Inex.'!S309="","",'PCA Licitação, Dispensa e Inex.'!S309)</f>
        <v/>
      </c>
      <c r="AV305" s="88" t="str">
        <f>IFERROR(VLOOKUP(AI305,'Acompanhamento (DMP)'!$B$17:$L$400,10,FALSE),"")</f>
        <v/>
      </c>
      <c r="AW305" t="str">
        <f>IFERROR(IF(VLOOKUP(AI305,'Acompanhamento (DMP)'!$B$17:$V$400,11,FALSE)="","",VLOOKUP(AI305,'Acompanhamento (DMP)'!$B$17:$V$400,11,FALSE)),"")</f>
        <v/>
      </c>
      <c r="AX305" s="88" t="str">
        <f>IFERROR(VLOOKUP(AI305,'Acompanhamento (DMP)'!$B$17:$V$400,12,FALSE),"")</f>
        <v/>
      </c>
      <c r="AY305" s="88" t="str">
        <f>IFERROR(IF(VLOOKUP(AI305,'Acompanhamento (DMP)'!$B$17:$V$400,13,FALSE)="","",VLOOKUP(AI305,'Acompanhamento (DMP)'!$B$17:$V$400,13,FALSE)),"")</f>
        <v/>
      </c>
      <c r="AZ305" t="str">
        <f>IFERROR(IF(VLOOKUP(AI305,'Acompanhamento (DMP)'!$B$17:$V$400,14,FALSE)="","",VLOOKUP(AI305,'Acompanhamento (DMP)'!$B$17:$V$400,14,FALSE)),"")</f>
        <v/>
      </c>
      <c r="BA305" t="str">
        <f>IFERROR(IF(VLOOKUP(AI305,'Acompanhamento (DMP)'!$B$17:$V$400,15,FALSE)="","",VLOOKUP(AI305,'Acompanhamento (DMP)'!$B$17:$V$400,15,FALSE)),"")</f>
        <v/>
      </c>
      <c r="BB305" s="88" t="str">
        <f>IFERROR(IF(VLOOKUP(AI305,'Acompanhamento (DMP)'!$B$17:$V$400,16,FALSE)="","",VLOOKUP(AI305,'Acompanhamento (DMP)'!$B$17:$V$400,16,FALSE)),"")</f>
        <v/>
      </c>
      <c r="BC305" s="88" t="str">
        <f>IFERROR(IF(VLOOKUP(AI305,'Acompanhamento (DMP)'!$B$17:$V$400,17,FALSE)="","",VLOOKUP(AI305,'Acompanhamento (DMP)'!$B$17:$V$400,17,FALSE)),"")</f>
        <v/>
      </c>
      <c r="BD305" s="88" t="str">
        <f>IFERROR(IF(VLOOKUP(AI305,'Acompanhamento (DMP)'!$B$17:$V$400,18,FALSE)="","",VLOOKUP(AI305,'Acompanhamento (DMP)'!$B$17:$V$400,18,FALSE)),"")</f>
        <v/>
      </c>
      <c r="BE305" s="88" t="str">
        <f>IFERROR(IF(VLOOKUP(AI305,'Acompanhamento (DMP)'!$B$17:$V$400,19,FALSE)="","",VLOOKUP(AI305,'Acompanhamento (DMP)'!$B$17:$V$400,19,FALSE)),"")</f>
        <v/>
      </c>
      <c r="BF305" s="88" t="str">
        <f>IFERROR(IF(VLOOKUP(AI305,'Acompanhamento (DMP)'!$B$17:$V$400,20,FALSE)="","",VLOOKUP(AI305,'Acompanhamento (DMP)'!$B$17:$V$400,20,FALSE)),"")</f>
        <v/>
      </c>
      <c r="BG305" s="88" t="str">
        <f>IFERROR(IF(VLOOKUP(AI305,'Acompanhamento (DMP)'!$B$17:$V$400,21,FALSE)="","",VLOOKUP(AI305,'Acompanhamento (DMP)'!$B$17:$V$400,21,FALSE)),"")</f>
        <v/>
      </c>
      <c r="BH305" s="239" t="str">
        <f t="shared" si="4"/>
        <v/>
      </c>
    </row>
    <row r="306" spans="1:60" ht="15" customHeight="1" x14ac:dyDescent="0.2">
      <c r="A306" s="73"/>
      <c r="B306" s="73"/>
      <c r="C306" s="73"/>
      <c r="D306" s="74"/>
      <c r="E306" s="73" t="str">
        <v xml:space="preserve">Aquisição de tonners e cartuchos para impressoras diversas do PJSC
</v>
      </c>
      <c r="F306" s="73"/>
      <c r="G306" s="73"/>
      <c r="H306" s="73"/>
      <c r="I306" s="73"/>
      <c r="J306" s="73"/>
      <c r="K306" s="73"/>
      <c r="L306" s="75"/>
      <c r="M306" s="75"/>
      <c r="N306" s="75"/>
      <c r="O306" s="75"/>
      <c r="P306" s="75"/>
      <c r="Q306" s="73" t="e">
        <f>IF(#REF!="","",IF(VLOOKUP(#REF!,#REF!,9,FALSE)="","",VLOOKUP(#REF!,#REF!,9,FALSE)))</f>
        <v>#REF!</v>
      </c>
      <c r="R306" s="75" t="e">
        <f>IF(#REF!="","",IF(VLOOKUP(#REF!,#REF!,10,FALSE)="","",VLOOKUP(#REF!,#REF!,10,FALSE)))</f>
        <v>#REF!</v>
      </c>
      <c r="AD306" s="252">
        <v>293</v>
      </c>
      <c r="AI306" t="str">
        <f>IF('PCA Licitação, Dispensa e Inex.'!B310="","",'PCA Licitação, Dispensa e Inex.'!B310)</f>
        <v/>
      </c>
      <c r="AJ306" t="str">
        <f>IF('PCA Licitação, Dispensa e Inex.'!C310="","",'PCA Licitação, Dispensa e Inex.'!C310)</f>
        <v/>
      </c>
      <c r="AK306" t="str">
        <f>IF('PCA Licitação, Dispensa e Inex.'!D310="","",'PCA Licitação, Dispensa e Inex.'!D310)</f>
        <v/>
      </c>
      <c r="AL306" t="str">
        <f>IF('PCA Licitação, Dispensa e Inex.'!H310="","",'PCA Licitação, Dispensa e Inex.'!H310)</f>
        <v/>
      </c>
      <c r="AM306" t="str">
        <f>IF('PCA Licitação, Dispensa e Inex.'!K310="","",'PCA Licitação, Dispensa e Inex.'!K310)</f>
        <v/>
      </c>
      <c r="AN306" t="str">
        <f>IF('PCA Licitação, Dispensa e Inex.'!L310="","",'PCA Licitação, Dispensa e Inex.'!L310)</f>
        <v/>
      </c>
      <c r="AO306" t="str">
        <f>IF('PCA Licitação, Dispensa e Inex.'!M310="","",'PCA Licitação, Dispensa e Inex.'!M310)</f>
        <v/>
      </c>
      <c r="AP306" t="str">
        <f>IF('PCA Licitação, Dispensa e Inex.'!N310="","",'PCA Licitação, Dispensa e Inex.'!N310)</f>
        <v/>
      </c>
      <c r="AQ306" s="88" t="str">
        <f>IF('PCA Licitação, Dispensa e Inex.'!O310="","",'PCA Licitação, Dispensa e Inex.'!O310)</f>
        <v/>
      </c>
      <c r="AR306" s="88" t="str">
        <f>IF('PCA Licitação, Dispensa e Inex.'!P310="","",'PCA Licitação, Dispensa e Inex.'!P310)</f>
        <v/>
      </c>
      <c r="AS306" s="88" t="str">
        <f>IF('PCA Licitação, Dispensa e Inex.'!Q310="","",'PCA Licitação, Dispensa e Inex.'!Q310)</f>
        <v/>
      </c>
      <c r="AT306" s="88" t="str">
        <f>IF('PCA Licitação, Dispensa e Inex.'!R310="","",'PCA Licitação, Dispensa e Inex.'!R310)</f>
        <v/>
      </c>
      <c r="AU306" s="88" t="str">
        <f>IF('PCA Licitação, Dispensa e Inex.'!S310="","",'PCA Licitação, Dispensa e Inex.'!S310)</f>
        <v/>
      </c>
      <c r="AV306" s="88" t="str">
        <f>IFERROR(VLOOKUP(AI306,'Acompanhamento (DMP)'!$B$17:$L$400,10,FALSE),"")</f>
        <v/>
      </c>
      <c r="AW306" t="str">
        <f>IFERROR(IF(VLOOKUP(AI306,'Acompanhamento (DMP)'!$B$17:$V$400,11,FALSE)="","",VLOOKUP(AI306,'Acompanhamento (DMP)'!$B$17:$V$400,11,FALSE)),"")</f>
        <v/>
      </c>
      <c r="AX306" s="88" t="str">
        <f>IFERROR(VLOOKUP(AI306,'Acompanhamento (DMP)'!$B$17:$V$400,12,FALSE),"")</f>
        <v/>
      </c>
      <c r="AY306" s="88" t="str">
        <f>IFERROR(IF(VLOOKUP(AI306,'Acompanhamento (DMP)'!$B$17:$V$400,13,FALSE)="","",VLOOKUP(AI306,'Acompanhamento (DMP)'!$B$17:$V$400,13,FALSE)),"")</f>
        <v/>
      </c>
      <c r="AZ306" t="str">
        <f>IFERROR(IF(VLOOKUP(AI306,'Acompanhamento (DMP)'!$B$17:$V$400,14,FALSE)="","",VLOOKUP(AI306,'Acompanhamento (DMP)'!$B$17:$V$400,14,FALSE)),"")</f>
        <v/>
      </c>
      <c r="BA306" t="str">
        <f>IFERROR(IF(VLOOKUP(AI306,'Acompanhamento (DMP)'!$B$17:$V$400,15,FALSE)="","",VLOOKUP(AI306,'Acompanhamento (DMP)'!$B$17:$V$400,15,FALSE)),"")</f>
        <v/>
      </c>
      <c r="BB306" s="88" t="str">
        <f>IFERROR(IF(VLOOKUP(AI306,'Acompanhamento (DMP)'!$B$17:$V$400,16,FALSE)="","",VLOOKUP(AI306,'Acompanhamento (DMP)'!$B$17:$V$400,16,FALSE)),"")</f>
        <v/>
      </c>
      <c r="BC306" s="88" t="str">
        <f>IFERROR(IF(VLOOKUP(AI306,'Acompanhamento (DMP)'!$B$17:$V$400,17,FALSE)="","",VLOOKUP(AI306,'Acompanhamento (DMP)'!$B$17:$V$400,17,FALSE)),"")</f>
        <v/>
      </c>
      <c r="BD306" s="88" t="str">
        <f>IFERROR(IF(VLOOKUP(AI306,'Acompanhamento (DMP)'!$B$17:$V$400,18,FALSE)="","",VLOOKUP(AI306,'Acompanhamento (DMP)'!$B$17:$V$400,18,FALSE)),"")</f>
        <v/>
      </c>
      <c r="BE306" s="88" t="str">
        <f>IFERROR(IF(VLOOKUP(AI306,'Acompanhamento (DMP)'!$B$17:$V$400,19,FALSE)="","",VLOOKUP(AI306,'Acompanhamento (DMP)'!$B$17:$V$400,19,FALSE)),"")</f>
        <v/>
      </c>
      <c r="BF306" s="88" t="str">
        <f>IFERROR(IF(VLOOKUP(AI306,'Acompanhamento (DMP)'!$B$17:$V$400,20,FALSE)="","",VLOOKUP(AI306,'Acompanhamento (DMP)'!$B$17:$V$400,20,FALSE)),"")</f>
        <v/>
      </c>
      <c r="BG306" s="88" t="str">
        <f>IFERROR(IF(VLOOKUP(AI306,'Acompanhamento (DMP)'!$B$17:$V$400,21,FALSE)="","",VLOOKUP(AI306,'Acompanhamento (DMP)'!$B$17:$V$400,21,FALSE)),"")</f>
        <v/>
      </c>
      <c r="BH306" s="239" t="str">
        <f t="shared" si="4"/>
        <v/>
      </c>
    </row>
    <row r="307" spans="1:60" ht="15" customHeight="1" x14ac:dyDescent="0.2">
      <c r="A307" s="73"/>
      <c r="B307" s="73"/>
      <c r="C307" s="73"/>
      <c r="D307" s="74"/>
      <c r="E307" s="73" t="str">
        <v>Contraração de Solução de TI para implementação de TV Indoor nas unidades administrativas e judiciárias do TJSC.
A solução deverá contemplar:
Fornecimento de equipamentos (monitores profissionais, players, suportes);
Software de gerenciamento de conteúdo com interface amigável e controle centralizado;
Serviços de instalação, configuração e treinamento;
Suporte técnico e manutenção preventiva e corretiva.</v>
      </c>
      <c r="F307" s="73"/>
      <c r="G307" s="73"/>
      <c r="H307" s="73"/>
      <c r="I307" s="73"/>
      <c r="J307" s="73"/>
      <c r="K307" s="73"/>
      <c r="L307" s="75"/>
      <c r="M307" s="75"/>
      <c r="N307" s="75"/>
      <c r="O307" s="75"/>
      <c r="P307" s="75"/>
      <c r="Q307" s="73" t="e">
        <f>IF(#REF!="","",IF(VLOOKUP(#REF!,#REF!,9,FALSE)="","",VLOOKUP(#REF!,#REF!,9,FALSE)))</f>
        <v>#REF!</v>
      </c>
      <c r="R307" s="75" t="e">
        <f>IF(#REF!="","",IF(VLOOKUP(#REF!,#REF!,10,FALSE)="","",VLOOKUP(#REF!,#REF!,10,FALSE)))</f>
        <v>#REF!</v>
      </c>
      <c r="AD307" s="250">
        <v>294</v>
      </c>
      <c r="AI307" t="str">
        <f>IF('PCA Licitação, Dispensa e Inex.'!B311="","",'PCA Licitação, Dispensa e Inex.'!B311)</f>
        <v/>
      </c>
      <c r="AJ307" t="str">
        <f>IF('PCA Licitação, Dispensa e Inex.'!C311="","",'PCA Licitação, Dispensa e Inex.'!C311)</f>
        <v/>
      </c>
      <c r="AK307" t="str">
        <f>IF('PCA Licitação, Dispensa e Inex.'!D311="","",'PCA Licitação, Dispensa e Inex.'!D311)</f>
        <v/>
      </c>
      <c r="AL307" t="str">
        <f>IF('PCA Licitação, Dispensa e Inex.'!H311="","",'PCA Licitação, Dispensa e Inex.'!H311)</f>
        <v/>
      </c>
      <c r="AM307" t="str">
        <f>IF('PCA Licitação, Dispensa e Inex.'!K311="","",'PCA Licitação, Dispensa e Inex.'!K311)</f>
        <v/>
      </c>
      <c r="AN307" t="str">
        <f>IF('PCA Licitação, Dispensa e Inex.'!L311="","",'PCA Licitação, Dispensa e Inex.'!L311)</f>
        <v/>
      </c>
      <c r="AO307" t="str">
        <f>IF('PCA Licitação, Dispensa e Inex.'!M311="","",'PCA Licitação, Dispensa e Inex.'!M311)</f>
        <v/>
      </c>
      <c r="AP307" t="str">
        <f>IF('PCA Licitação, Dispensa e Inex.'!N311="","",'PCA Licitação, Dispensa e Inex.'!N311)</f>
        <v/>
      </c>
      <c r="AQ307" s="88" t="str">
        <f>IF('PCA Licitação, Dispensa e Inex.'!O311="","",'PCA Licitação, Dispensa e Inex.'!O311)</f>
        <v/>
      </c>
      <c r="AR307" s="88" t="str">
        <f>IF('PCA Licitação, Dispensa e Inex.'!P311="","",'PCA Licitação, Dispensa e Inex.'!P311)</f>
        <v/>
      </c>
      <c r="AS307" s="88" t="str">
        <f>IF('PCA Licitação, Dispensa e Inex.'!Q311="","",'PCA Licitação, Dispensa e Inex.'!Q311)</f>
        <v/>
      </c>
      <c r="AT307" s="88" t="str">
        <f>IF('PCA Licitação, Dispensa e Inex.'!R311="","",'PCA Licitação, Dispensa e Inex.'!R311)</f>
        <v/>
      </c>
      <c r="AU307" s="88" t="str">
        <f>IF('PCA Licitação, Dispensa e Inex.'!S311="","",'PCA Licitação, Dispensa e Inex.'!S311)</f>
        <v/>
      </c>
      <c r="AV307" s="88" t="str">
        <f>IFERROR(VLOOKUP(AI307,'Acompanhamento (DMP)'!$B$17:$L$400,10,FALSE),"")</f>
        <v/>
      </c>
      <c r="AW307" t="str">
        <f>IFERROR(IF(VLOOKUP(AI307,'Acompanhamento (DMP)'!$B$17:$V$400,11,FALSE)="","",VLOOKUP(AI307,'Acompanhamento (DMP)'!$B$17:$V$400,11,FALSE)),"")</f>
        <v/>
      </c>
      <c r="AX307" s="88" t="str">
        <f>IFERROR(VLOOKUP(AI307,'Acompanhamento (DMP)'!$B$17:$V$400,12,FALSE),"")</f>
        <v/>
      </c>
      <c r="AY307" s="88" t="str">
        <f>IFERROR(IF(VLOOKUP(AI307,'Acompanhamento (DMP)'!$B$17:$V$400,13,FALSE)="","",VLOOKUP(AI307,'Acompanhamento (DMP)'!$B$17:$V$400,13,FALSE)),"")</f>
        <v/>
      </c>
      <c r="AZ307" t="str">
        <f>IFERROR(IF(VLOOKUP(AI307,'Acompanhamento (DMP)'!$B$17:$V$400,14,FALSE)="","",VLOOKUP(AI307,'Acompanhamento (DMP)'!$B$17:$V$400,14,FALSE)),"")</f>
        <v/>
      </c>
      <c r="BA307" t="str">
        <f>IFERROR(IF(VLOOKUP(AI307,'Acompanhamento (DMP)'!$B$17:$V$400,15,FALSE)="","",VLOOKUP(AI307,'Acompanhamento (DMP)'!$B$17:$V$400,15,FALSE)),"")</f>
        <v/>
      </c>
      <c r="BB307" s="88" t="str">
        <f>IFERROR(IF(VLOOKUP(AI307,'Acompanhamento (DMP)'!$B$17:$V$400,16,FALSE)="","",VLOOKUP(AI307,'Acompanhamento (DMP)'!$B$17:$V$400,16,FALSE)),"")</f>
        <v/>
      </c>
      <c r="BC307" s="88" t="str">
        <f>IFERROR(IF(VLOOKUP(AI307,'Acompanhamento (DMP)'!$B$17:$V$400,17,FALSE)="","",VLOOKUP(AI307,'Acompanhamento (DMP)'!$B$17:$V$400,17,FALSE)),"")</f>
        <v/>
      </c>
      <c r="BD307" s="88" t="str">
        <f>IFERROR(IF(VLOOKUP(AI307,'Acompanhamento (DMP)'!$B$17:$V$400,18,FALSE)="","",VLOOKUP(AI307,'Acompanhamento (DMP)'!$B$17:$V$400,18,FALSE)),"")</f>
        <v/>
      </c>
      <c r="BE307" s="88" t="str">
        <f>IFERROR(IF(VLOOKUP(AI307,'Acompanhamento (DMP)'!$B$17:$V$400,19,FALSE)="","",VLOOKUP(AI307,'Acompanhamento (DMP)'!$B$17:$V$400,19,FALSE)),"")</f>
        <v/>
      </c>
      <c r="BF307" s="88" t="str">
        <f>IFERROR(IF(VLOOKUP(AI307,'Acompanhamento (DMP)'!$B$17:$V$400,20,FALSE)="","",VLOOKUP(AI307,'Acompanhamento (DMP)'!$B$17:$V$400,20,FALSE)),"")</f>
        <v/>
      </c>
      <c r="BG307" s="88" t="str">
        <f>IFERROR(IF(VLOOKUP(AI307,'Acompanhamento (DMP)'!$B$17:$V$400,21,FALSE)="","",VLOOKUP(AI307,'Acompanhamento (DMP)'!$B$17:$V$400,21,FALSE)),"")</f>
        <v/>
      </c>
      <c r="BH307" s="239" t="str">
        <f t="shared" si="4"/>
        <v/>
      </c>
    </row>
    <row r="308" spans="1:60" ht="15" customHeight="1" x14ac:dyDescent="0.2">
      <c r="A308" s="73"/>
      <c r="B308" s="73"/>
      <c r="C308" s="73"/>
      <c r="D308" s="74"/>
      <c r="E308" s="73" t="str">
        <v>Aquisição de rádios comunicadores digitais - NIS</v>
      </c>
      <c r="F308" s="73"/>
      <c r="G308" s="73"/>
      <c r="H308" s="73"/>
      <c r="I308" s="73"/>
      <c r="J308" s="73"/>
      <c r="K308" s="73"/>
      <c r="L308" s="75"/>
      <c r="M308" s="75"/>
      <c r="N308" s="75"/>
      <c r="O308" s="75"/>
      <c r="P308" s="75"/>
      <c r="Q308" s="73" t="e">
        <f>IF(#REF!="","",IF(VLOOKUP(#REF!,#REF!,9,FALSE)="","",VLOOKUP(#REF!,#REF!,9,FALSE)))</f>
        <v>#REF!</v>
      </c>
      <c r="R308" s="75" t="e">
        <f>IF(#REF!="","",IF(VLOOKUP(#REF!,#REF!,10,FALSE)="","",VLOOKUP(#REF!,#REF!,10,FALSE)))</f>
        <v>#REF!</v>
      </c>
      <c r="AD308" s="249">
        <v>295</v>
      </c>
      <c r="AI308" t="str">
        <f>IF('PCA Licitação, Dispensa e Inex.'!B312="","",'PCA Licitação, Dispensa e Inex.'!B312)</f>
        <v/>
      </c>
      <c r="AJ308" t="str">
        <f>IF('PCA Licitação, Dispensa e Inex.'!C312="","",'PCA Licitação, Dispensa e Inex.'!C312)</f>
        <v/>
      </c>
      <c r="AK308" t="str">
        <f>IF('PCA Licitação, Dispensa e Inex.'!D312="","",'PCA Licitação, Dispensa e Inex.'!D312)</f>
        <v/>
      </c>
      <c r="AL308" t="str">
        <f>IF('PCA Licitação, Dispensa e Inex.'!H312="","",'PCA Licitação, Dispensa e Inex.'!H312)</f>
        <v/>
      </c>
      <c r="AM308" t="str">
        <f>IF('PCA Licitação, Dispensa e Inex.'!K312="","",'PCA Licitação, Dispensa e Inex.'!K312)</f>
        <v/>
      </c>
      <c r="AN308" t="str">
        <f>IF('PCA Licitação, Dispensa e Inex.'!L312="","",'PCA Licitação, Dispensa e Inex.'!L312)</f>
        <v/>
      </c>
      <c r="AO308" t="str">
        <f>IF('PCA Licitação, Dispensa e Inex.'!M312="","",'PCA Licitação, Dispensa e Inex.'!M312)</f>
        <v/>
      </c>
      <c r="AP308" t="str">
        <f>IF('PCA Licitação, Dispensa e Inex.'!N312="","",'PCA Licitação, Dispensa e Inex.'!N312)</f>
        <v/>
      </c>
      <c r="AQ308" s="88" t="str">
        <f>IF('PCA Licitação, Dispensa e Inex.'!O312="","",'PCA Licitação, Dispensa e Inex.'!O312)</f>
        <v/>
      </c>
      <c r="AR308" s="88" t="str">
        <f>IF('PCA Licitação, Dispensa e Inex.'!P312="","",'PCA Licitação, Dispensa e Inex.'!P312)</f>
        <v/>
      </c>
      <c r="AS308" s="88" t="str">
        <f>IF('PCA Licitação, Dispensa e Inex.'!Q312="","",'PCA Licitação, Dispensa e Inex.'!Q312)</f>
        <v/>
      </c>
      <c r="AT308" s="88" t="str">
        <f>IF('PCA Licitação, Dispensa e Inex.'!R312="","",'PCA Licitação, Dispensa e Inex.'!R312)</f>
        <v/>
      </c>
      <c r="AU308" s="88" t="str">
        <f>IF('PCA Licitação, Dispensa e Inex.'!S312="","",'PCA Licitação, Dispensa e Inex.'!S312)</f>
        <v/>
      </c>
      <c r="AV308" s="88" t="str">
        <f>IFERROR(VLOOKUP(AI308,'Acompanhamento (DMP)'!$B$17:$L$400,10,FALSE),"")</f>
        <v/>
      </c>
      <c r="AW308" t="str">
        <f>IFERROR(IF(VLOOKUP(AI308,'Acompanhamento (DMP)'!$B$17:$V$400,11,FALSE)="","",VLOOKUP(AI308,'Acompanhamento (DMP)'!$B$17:$V$400,11,FALSE)),"")</f>
        <v/>
      </c>
      <c r="AX308" s="88" t="str">
        <f>IFERROR(VLOOKUP(AI308,'Acompanhamento (DMP)'!$B$17:$V$400,12,FALSE),"")</f>
        <v/>
      </c>
      <c r="AY308" s="88" t="str">
        <f>IFERROR(IF(VLOOKUP(AI308,'Acompanhamento (DMP)'!$B$17:$V$400,13,FALSE)="","",VLOOKUP(AI308,'Acompanhamento (DMP)'!$B$17:$V$400,13,FALSE)),"")</f>
        <v/>
      </c>
      <c r="AZ308" t="str">
        <f>IFERROR(IF(VLOOKUP(AI308,'Acompanhamento (DMP)'!$B$17:$V$400,14,FALSE)="","",VLOOKUP(AI308,'Acompanhamento (DMP)'!$B$17:$V$400,14,FALSE)),"")</f>
        <v/>
      </c>
      <c r="BA308" t="str">
        <f>IFERROR(IF(VLOOKUP(AI308,'Acompanhamento (DMP)'!$B$17:$V$400,15,FALSE)="","",VLOOKUP(AI308,'Acompanhamento (DMP)'!$B$17:$V$400,15,FALSE)),"")</f>
        <v/>
      </c>
      <c r="BB308" s="88" t="str">
        <f>IFERROR(IF(VLOOKUP(AI308,'Acompanhamento (DMP)'!$B$17:$V$400,16,FALSE)="","",VLOOKUP(AI308,'Acompanhamento (DMP)'!$B$17:$V$400,16,FALSE)),"")</f>
        <v/>
      </c>
      <c r="BC308" s="88" t="str">
        <f>IFERROR(IF(VLOOKUP(AI308,'Acompanhamento (DMP)'!$B$17:$V$400,17,FALSE)="","",VLOOKUP(AI308,'Acompanhamento (DMP)'!$B$17:$V$400,17,FALSE)),"")</f>
        <v/>
      </c>
      <c r="BD308" s="88" t="str">
        <f>IFERROR(IF(VLOOKUP(AI308,'Acompanhamento (DMP)'!$B$17:$V$400,18,FALSE)="","",VLOOKUP(AI308,'Acompanhamento (DMP)'!$B$17:$V$400,18,FALSE)),"")</f>
        <v/>
      </c>
      <c r="BE308" s="88" t="str">
        <f>IFERROR(IF(VLOOKUP(AI308,'Acompanhamento (DMP)'!$B$17:$V$400,19,FALSE)="","",VLOOKUP(AI308,'Acompanhamento (DMP)'!$B$17:$V$400,19,FALSE)),"")</f>
        <v/>
      </c>
      <c r="BF308" s="88" t="str">
        <f>IFERROR(IF(VLOOKUP(AI308,'Acompanhamento (DMP)'!$B$17:$V$400,20,FALSE)="","",VLOOKUP(AI308,'Acompanhamento (DMP)'!$B$17:$V$400,20,FALSE)),"")</f>
        <v/>
      </c>
      <c r="BG308" s="88" t="str">
        <f>IFERROR(IF(VLOOKUP(AI308,'Acompanhamento (DMP)'!$B$17:$V$400,21,FALSE)="","",VLOOKUP(AI308,'Acompanhamento (DMP)'!$B$17:$V$400,21,FALSE)),"")</f>
        <v/>
      </c>
      <c r="BH308" s="239" t="str">
        <f t="shared" si="4"/>
        <v/>
      </c>
    </row>
    <row r="309" spans="1:60" ht="15" customHeight="1" x14ac:dyDescent="0.2">
      <c r="A309" s="73"/>
      <c r="B309" s="73"/>
      <c r="C309" s="73"/>
      <c r="D309" s="74"/>
      <c r="E309" s="73" t="str">
        <v>Aquisição de scanners raio x de bagagem para instalação em unidades ainda não atendidas com o equipamento</v>
      </c>
      <c r="F309" s="73"/>
      <c r="G309" s="73"/>
      <c r="H309" s="73"/>
      <c r="I309" s="73"/>
      <c r="J309" s="73"/>
      <c r="K309" s="73"/>
      <c r="L309" s="75"/>
      <c r="M309" s="75"/>
      <c r="N309" s="75"/>
      <c r="O309" s="75"/>
      <c r="P309" s="75"/>
      <c r="Q309" s="73" t="e">
        <f>IF(#REF!="","",IF(VLOOKUP(#REF!,#REF!,9,FALSE)="","",VLOOKUP(#REF!,#REF!,9,FALSE)))</f>
        <v>#REF!</v>
      </c>
      <c r="R309" s="75" t="e">
        <f>IF(#REF!="","",IF(VLOOKUP(#REF!,#REF!,10,FALSE)="","",VLOOKUP(#REF!,#REF!,10,FALSE)))</f>
        <v>#REF!</v>
      </c>
      <c r="AD309" s="250">
        <v>296</v>
      </c>
      <c r="AI309" t="str">
        <f>IF('PCA Licitação, Dispensa e Inex.'!B313="","",'PCA Licitação, Dispensa e Inex.'!B313)</f>
        <v/>
      </c>
      <c r="AJ309" t="str">
        <f>IF('PCA Licitação, Dispensa e Inex.'!C313="","",'PCA Licitação, Dispensa e Inex.'!C313)</f>
        <v/>
      </c>
      <c r="AK309" t="str">
        <f>IF('PCA Licitação, Dispensa e Inex.'!D313="","",'PCA Licitação, Dispensa e Inex.'!D313)</f>
        <v/>
      </c>
      <c r="AL309" t="str">
        <f>IF('PCA Licitação, Dispensa e Inex.'!H313="","",'PCA Licitação, Dispensa e Inex.'!H313)</f>
        <v/>
      </c>
      <c r="AM309" t="str">
        <f>IF('PCA Licitação, Dispensa e Inex.'!K313="","",'PCA Licitação, Dispensa e Inex.'!K313)</f>
        <v/>
      </c>
      <c r="AN309" t="str">
        <f>IF('PCA Licitação, Dispensa e Inex.'!L313="","",'PCA Licitação, Dispensa e Inex.'!L313)</f>
        <v/>
      </c>
      <c r="AO309" t="str">
        <f>IF('PCA Licitação, Dispensa e Inex.'!M313="","",'PCA Licitação, Dispensa e Inex.'!M313)</f>
        <v/>
      </c>
      <c r="AP309" t="str">
        <f>IF('PCA Licitação, Dispensa e Inex.'!N313="","",'PCA Licitação, Dispensa e Inex.'!N313)</f>
        <v/>
      </c>
      <c r="AQ309" s="88" t="str">
        <f>IF('PCA Licitação, Dispensa e Inex.'!O313="","",'PCA Licitação, Dispensa e Inex.'!O313)</f>
        <v/>
      </c>
      <c r="AR309" s="88" t="str">
        <f>IF('PCA Licitação, Dispensa e Inex.'!P313="","",'PCA Licitação, Dispensa e Inex.'!P313)</f>
        <v/>
      </c>
      <c r="AS309" s="88" t="str">
        <f>IF('PCA Licitação, Dispensa e Inex.'!Q313="","",'PCA Licitação, Dispensa e Inex.'!Q313)</f>
        <v/>
      </c>
      <c r="AT309" s="88" t="str">
        <f>IF('PCA Licitação, Dispensa e Inex.'!R313="","",'PCA Licitação, Dispensa e Inex.'!R313)</f>
        <v/>
      </c>
      <c r="AU309" s="88" t="str">
        <f>IF('PCA Licitação, Dispensa e Inex.'!S313="","",'PCA Licitação, Dispensa e Inex.'!S313)</f>
        <v/>
      </c>
      <c r="AV309" s="88" t="str">
        <f>IFERROR(VLOOKUP(AI309,'Acompanhamento (DMP)'!$B$17:$L$400,10,FALSE),"")</f>
        <v/>
      </c>
      <c r="AW309" t="str">
        <f>IFERROR(IF(VLOOKUP(AI309,'Acompanhamento (DMP)'!$B$17:$V$400,11,FALSE)="","",VLOOKUP(AI309,'Acompanhamento (DMP)'!$B$17:$V$400,11,FALSE)),"")</f>
        <v/>
      </c>
      <c r="AX309" s="88" t="str">
        <f>IFERROR(VLOOKUP(AI309,'Acompanhamento (DMP)'!$B$17:$V$400,12,FALSE),"")</f>
        <v/>
      </c>
      <c r="AY309" s="88" t="str">
        <f>IFERROR(IF(VLOOKUP(AI309,'Acompanhamento (DMP)'!$B$17:$V$400,13,FALSE)="","",VLOOKUP(AI309,'Acompanhamento (DMP)'!$B$17:$V$400,13,FALSE)),"")</f>
        <v/>
      </c>
      <c r="AZ309" t="str">
        <f>IFERROR(IF(VLOOKUP(AI309,'Acompanhamento (DMP)'!$B$17:$V$400,14,FALSE)="","",VLOOKUP(AI309,'Acompanhamento (DMP)'!$B$17:$V$400,14,FALSE)),"")</f>
        <v/>
      </c>
      <c r="BA309" t="str">
        <f>IFERROR(IF(VLOOKUP(AI309,'Acompanhamento (DMP)'!$B$17:$V$400,15,FALSE)="","",VLOOKUP(AI309,'Acompanhamento (DMP)'!$B$17:$V$400,15,FALSE)),"")</f>
        <v/>
      </c>
      <c r="BB309" s="88" t="str">
        <f>IFERROR(IF(VLOOKUP(AI309,'Acompanhamento (DMP)'!$B$17:$V$400,16,FALSE)="","",VLOOKUP(AI309,'Acompanhamento (DMP)'!$B$17:$V$400,16,FALSE)),"")</f>
        <v/>
      </c>
      <c r="BC309" s="88" t="str">
        <f>IFERROR(IF(VLOOKUP(AI309,'Acompanhamento (DMP)'!$B$17:$V$400,17,FALSE)="","",VLOOKUP(AI309,'Acompanhamento (DMP)'!$B$17:$V$400,17,FALSE)),"")</f>
        <v/>
      </c>
      <c r="BD309" s="88" t="str">
        <f>IFERROR(IF(VLOOKUP(AI309,'Acompanhamento (DMP)'!$B$17:$V$400,18,FALSE)="","",VLOOKUP(AI309,'Acompanhamento (DMP)'!$B$17:$V$400,18,FALSE)),"")</f>
        <v/>
      </c>
      <c r="BE309" s="88" t="str">
        <f>IFERROR(IF(VLOOKUP(AI309,'Acompanhamento (DMP)'!$B$17:$V$400,19,FALSE)="","",VLOOKUP(AI309,'Acompanhamento (DMP)'!$B$17:$V$400,19,FALSE)),"")</f>
        <v/>
      </c>
      <c r="BF309" s="88" t="str">
        <f>IFERROR(IF(VLOOKUP(AI309,'Acompanhamento (DMP)'!$B$17:$V$400,20,FALSE)="","",VLOOKUP(AI309,'Acompanhamento (DMP)'!$B$17:$V$400,20,FALSE)),"")</f>
        <v/>
      </c>
      <c r="BG309" s="88" t="str">
        <f>IFERROR(IF(VLOOKUP(AI309,'Acompanhamento (DMP)'!$B$17:$V$400,21,FALSE)="","",VLOOKUP(AI309,'Acompanhamento (DMP)'!$B$17:$V$400,21,FALSE)),"")</f>
        <v/>
      </c>
      <c r="BH309" s="239" t="str">
        <f t="shared" si="4"/>
        <v/>
      </c>
    </row>
    <row r="310" spans="1:60" ht="15" customHeight="1" x14ac:dyDescent="0.2">
      <c r="A310" s="73"/>
      <c r="B310" s="73"/>
      <c r="C310" s="73"/>
      <c r="D310" s="74"/>
      <c r="E310" s="73" t="str">
        <v>Aquisição de MacBook M4 Pro Max para estração de dados e programação do SSI</v>
      </c>
      <c r="F310" s="73"/>
      <c r="G310" s="73"/>
      <c r="H310" s="73"/>
      <c r="I310" s="73"/>
      <c r="J310" s="73"/>
      <c r="K310" s="73"/>
      <c r="L310" s="75"/>
      <c r="M310" s="75"/>
      <c r="N310" s="75"/>
      <c r="O310" s="75"/>
      <c r="P310" s="75"/>
      <c r="Q310" s="73" t="e">
        <f>IF(#REF!="","",IF(VLOOKUP(#REF!,#REF!,9,FALSE)="","",VLOOKUP(#REF!,#REF!,9,FALSE)))</f>
        <v>#REF!</v>
      </c>
      <c r="R310" s="75" t="e">
        <f>IF(#REF!="","",IF(VLOOKUP(#REF!,#REF!,10,FALSE)="","",VLOOKUP(#REF!,#REF!,10,FALSE)))</f>
        <v>#REF!</v>
      </c>
      <c r="AD310" s="252">
        <v>297</v>
      </c>
      <c r="AI310" t="str">
        <f>IF('PCA Licitação, Dispensa e Inex.'!B314="","",'PCA Licitação, Dispensa e Inex.'!B314)</f>
        <v/>
      </c>
      <c r="AJ310" t="str">
        <f>IF('PCA Licitação, Dispensa e Inex.'!C314="","",'PCA Licitação, Dispensa e Inex.'!C314)</f>
        <v/>
      </c>
      <c r="AK310" t="str">
        <f>IF('PCA Licitação, Dispensa e Inex.'!D314="","",'PCA Licitação, Dispensa e Inex.'!D314)</f>
        <v/>
      </c>
      <c r="AL310" t="str">
        <f>IF('PCA Licitação, Dispensa e Inex.'!H314="","",'PCA Licitação, Dispensa e Inex.'!H314)</f>
        <v/>
      </c>
      <c r="AM310" t="str">
        <f>IF('PCA Licitação, Dispensa e Inex.'!K314="","",'PCA Licitação, Dispensa e Inex.'!K314)</f>
        <v/>
      </c>
      <c r="AN310" t="str">
        <f>IF('PCA Licitação, Dispensa e Inex.'!L314="","",'PCA Licitação, Dispensa e Inex.'!L314)</f>
        <v/>
      </c>
      <c r="AO310" t="str">
        <f>IF('PCA Licitação, Dispensa e Inex.'!M314="","",'PCA Licitação, Dispensa e Inex.'!M314)</f>
        <v/>
      </c>
      <c r="AP310" t="str">
        <f>IF('PCA Licitação, Dispensa e Inex.'!N314="","",'PCA Licitação, Dispensa e Inex.'!N314)</f>
        <v/>
      </c>
      <c r="AQ310" s="88" t="str">
        <f>IF('PCA Licitação, Dispensa e Inex.'!O314="","",'PCA Licitação, Dispensa e Inex.'!O314)</f>
        <v/>
      </c>
      <c r="AR310" s="88" t="str">
        <f>IF('PCA Licitação, Dispensa e Inex.'!P314="","",'PCA Licitação, Dispensa e Inex.'!P314)</f>
        <v/>
      </c>
      <c r="AS310" s="88" t="str">
        <f>IF('PCA Licitação, Dispensa e Inex.'!Q314="","",'PCA Licitação, Dispensa e Inex.'!Q314)</f>
        <v/>
      </c>
      <c r="AT310" s="88" t="str">
        <f>IF('PCA Licitação, Dispensa e Inex.'!R314="","",'PCA Licitação, Dispensa e Inex.'!R314)</f>
        <v/>
      </c>
      <c r="AU310" s="88" t="str">
        <f>IF('PCA Licitação, Dispensa e Inex.'!S314="","",'PCA Licitação, Dispensa e Inex.'!S314)</f>
        <v/>
      </c>
      <c r="AV310" s="88" t="str">
        <f>IFERROR(VLOOKUP(AI310,'Acompanhamento (DMP)'!$B$17:$L$400,10,FALSE),"")</f>
        <v/>
      </c>
      <c r="AW310" t="str">
        <f>IFERROR(IF(VLOOKUP(AI310,'Acompanhamento (DMP)'!$B$17:$V$400,11,FALSE)="","",VLOOKUP(AI310,'Acompanhamento (DMP)'!$B$17:$V$400,11,FALSE)),"")</f>
        <v/>
      </c>
      <c r="AX310" s="88" t="str">
        <f>IFERROR(VLOOKUP(AI310,'Acompanhamento (DMP)'!$B$17:$V$400,12,FALSE),"")</f>
        <v/>
      </c>
      <c r="AY310" s="88" t="str">
        <f>IFERROR(IF(VLOOKUP(AI310,'Acompanhamento (DMP)'!$B$17:$V$400,13,FALSE)="","",VLOOKUP(AI310,'Acompanhamento (DMP)'!$B$17:$V$400,13,FALSE)),"")</f>
        <v/>
      </c>
      <c r="AZ310" t="str">
        <f>IFERROR(IF(VLOOKUP(AI310,'Acompanhamento (DMP)'!$B$17:$V$400,14,FALSE)="","",VLOOKUP(AI310,'Acompanhamento (DMP)'!$B$17:$V$400,14,FALSE)),"")</f>
        <v/>
      </c>
      <c r="BA310" t="str">
        <f>IFERROR(IF(VLOOKUP(AI310,'Acompanhamento (DMP)'!$B$17:$V$400,15,FALSE)="","",VLOOKUP(AI310,'Acompanhamento (DMP)'!$B$17:$V$400,15,FALSE)),"")</f>
        <v/>
      </c>
      <c r="BB310" s="88" t="str">
        <f>IFERROR(IF(VLOOKUP(AI310,'Acompanhamento (DMP)'!$B$17:$V$400,16,FALSE)="","",VLOOKUP(AI310,'Acompanhamento (DMP)'!$B$17:$V$400,16,FALSE)),"")</f>
        <v/>
      </c>
      <c r="BC310" s="88" t="str">
        <f>IFERROR(IF(VLOOKUP(AI310,'Acompanhamento (DMP)'!$B$17:$V$400,17,FALSE)="","",VLOOKUP(AI310,'Acompanhamento (DMP)'!$B$17:$V$400,17,FALSE)),"")</f>
        <v/>
      </c>
      <c r="BD310" s="88" t="str">
        <f>IFERROR(IF(VLOOKUP(AI310,'Acompanhamento (DMP)'!$B$17:$V$400,18,FALSE)="","",VLOOKUP(AI310,'Acompanhamento (DMP)'!$B$17:$V$400,18,FALSE)),"")</f>
        <v/>
      </c>
      <c r="BE310" s="88" t="str">
        <f>IFERROR(IF(VLOOKUP(AI310,'Acompanhamento (DMP)'!$B$17:$V$400,19,FALSE)="","",VLOOKUP(AI310,'Acompanhamento (DMP)'!$B$17:$V$400,19,FALSE)),"")</f>
        <v/>
      </c>
      <c r="BF310" s="88" t="str">
        <f>IFERROR(IF(VLOOKUP(AI310,'Acompanhamento (DMP)'!$B$17:$V$400,20,FALSE)="","",VLOOKUP(AI310,'Acompanhamento (DMP)'!$B$17:$V$400,20,FALSE)),"")</f>
        <v/>
      </c>
      <c r="BG310" s="88" t="str">
        <f>IFERROR(IF(VLOOKUP(AI310,'Acompanhamento (DMP)'!$B$17:$V$400,21,FALSE)="","",VLOOKUP(AI310,'Acompanhamento (DMP)'!$B$17:$V$400,21,FALSE)),"")</f>
        <v/>
      </c>
      <c r="BH310" s="239" t="str">
        <f t="shared" si="4"/>
        <v/>
      </c>
    </row>
    <row r="311" spans="1:60" ht="15" customHeight="1" x14ac:dyDescent="0.2">
      <c r="A311" s="73"/>
      <c r="B311" s="73"/>
      <c r="C311" s="73"/>
      <c r="D311" s="74"/>
      <c r="E311" s="73" t="str">
        <v>Aquisição de monitor curvos
para o CISM</v>
      </c>
      <c r="F311" s="73"/>
      <c r="G311" s="73"/>
      <c r="H311" s="73"/>
      <c r="I311" s="73"/>
      <c r="J311" s="73"/>
      <c r="K311" s="73"/>
      <c r="L311" s="75"/>
      <c r="M311" s="75"/>
      <c r="N311" s="75"/>
      <c r="O311" s="75"/>
      <c r="P311" s="75"/>
      <c r="Q311" s="73" t="e">
        <f>IF(#REF!="","",IF(VLOOKUP(#REF!,#REF!,9,FALSE)="","",VLOOKUP(#REF!,#REF!,9,FALSE)))</f>
        <v>#REF!</v>
      </c>
      <c r="R311" s="75" t="e">
        <f>IF(#REF!="","",IF(VLOOKUP(#REF!,#REF!,10,FALSE)="","",VLOOKUP(#REF!,#REF!,10,FALSE)))</f>
        <v>#REF!</v>
      </c>
      <c r="AD311" s="251">
        <v>298</v>
      </c>
      <c r="AI311" t="str">
        <f>IF('PCA Licitação, Dispensa e Inex.'!B315="","",'PCA Licitação, Dispensa e Inex.'!B315)</f>
        <v/>
      </c>
      <c r="AJ311" t="str">
        <f>IF('PCA Licitação, Dispensa e Inex.'!C315="","",'PCA Licitação, Dispensa e Inex.'!C315)</f>
        <v/>
      </c>
      <c r="AK311" t="str">
        <f>IF('PCA Licitação, Dispensa e Inex.'!D315="","",'PCA Licitação, Dispensa e Inex.'!D315)</f>
        <v/>
      </c>
      <c r="AL311" t="str">
        <f>IF('PCA Licitação, Dispensa e Inex.'!H315="","",'PCA Licitação, Dispensa e Inex.'!H315)</f>
        <v/>
      </c>
      <c r="AM311" t="str">
        <f>IF('PCA Licitação, Dispensa e Inex.'!K315="","",'PCA Licitação, Dispensa e Inex.'!K315)</f>
        <v/>
      </c>
      <c r="AN311" t="str">
        <f>IF('PCA Licitação, Dispensa e Inex.'!L315="","",'PCA Licitação, Dispensa e Inex.'!L315)</f>
        <v/>
      </c>
      <c r="AO311" t="str">
        <f>IF('PCA Licitação, Dispensa e Inex.'!M315="","",'PCA Licitação, Dispensa e Inex.'!M315)</f>
        <v/>
      </c>
      <c r="AP311" t="str">
        <f>IF('PCA Licitação, Dispensa e Inex.'!N315="","",'PCA Licitação, Dispensa e Inex.'!N315)</f>
        <v/>
      </c>
      <c r="AQ311" s="88" t="str">
        <f>IF('PCA Licitação, Dispensa e Inex.'!O315="","",'PCA Licitação, Dispensa e Inex.'!O315)</f>
        <v/>
      </c>
      <c r="AR311" s="88" t="str">
        <f>IF('PCA Licitação, Dispensa e Inex.'!P315="","",'PCA Licitação, Dispensa e Inex.'!P315)</f>
        <v/>
      </c>
      <c r="AS311" s="88" t="str">
        <f>IF('PCA Licitação, Dispensa e Inex.'!Q315="","",'PCA Licitação, Dispensa e Inex.'!Q315)</f>
        <v/>
      </c>
      <c r="AT311" s="88" t="str">
        <f>IF('PCA Licitação, Dispensa e Inex.'!R315="","",'PCA Licitação, Dispensa e Inex.'!R315)</f>
        <v/>
      </c>
      <c r="AU311" s="88" t="str">
        <f>IF('PCA Licitação, Dispensa e Inex.'!S315="","",'PCA Licitação, Dispensa e Inex.'!S315)</f>
        <v/>
      </c>
      <c r="AV311" s="88" t="str">
        <f>IFERROR(VLOOKUP(AI311,'Acompanhamento (DMP)'!$B$17:$L$400,10,FALSE),"")</f>
        <v/>
      </c>
      <c r="AW311" t="str">
        <f>IFERROR(IF(VLOOKUP(AI311,'Acompanhamento (DMP)'!$B$17:$V$400,11,FALSE)="","",VLOOKUP(AI311,'Acompanhamento (DMP)'!$B$17:$V$400,11,FALSE)),"")</f>
        <v/>
      </c>
      <c r="AX311" s="88" t="str">
        <f>IFERROR(VLOOKUP(AI311,'Acompanhamento (DMP)'!$B$17:$V$400,12,FALSE),"")</f>
        <v/>
      </c>
      <c r="AY311" s="88" t="str">
        <f>IFERROR(IF(VLOOKUP(AI311,'Acompanhamento (DMP)'!$B$17:$V$400,13,FALSE)="","",VLOOKUP(AI311,'Acompanhamento (DMP)'!$B$17:$V$400,13,FALSE)),"")</f>
        <v/>
      </c>
      <c r="AZ311" t="str">
        <f>IFERROR(IF(VLOOKUP(AI311,'Acompanhamento (DMP)'!$B$17:$V$400,14,FALSE)="","",VLOOKUP(AI311,'Acompanhamento (DMP)'!$B$17:$V$400,14,FALSE)),"")</f>
        <v/>
      </c>
      <c r="BA311" t="str">
        <f>IFERROR(IF(VLOOKUP(AI311,'Acompanhamento (DMP)'!$B$17:$V$400,15,FALSE)="","",VLOOKUP(AI311,'Acompanhamento (DMP)'!$B$17:$V$400,15,FALSE)),"")</f>
        <v/>
      </c>
      <c r="BB311" s="88" t="str">
        <f>IFERROR(IF(VLOOKUP(AI311,'Acompanhamento (DMP)'!$B$17:$V$400,16,FALSE)="","",VLOOKUP(AI311,'Acompanhamento (DMP)'!$B$17:$V$400,16,FALSE)),"")</f>
        <v/>
      </c>
      <c r="BC311" s="88" t="str">
        <f>IFERROR(IF(VLOOKUP(AI311,'Acompanhamento (DMP)'!$B$17:$V$400,17,FALSE)="","",VLOOKUP(AI311,'Acompanhamento (DMP)'!$B$17:$V$400,17,FALSE)),"")</f>
        <v/>
      </c>
      <c r="BD311" s="88" t="str">
        <f>IFERROR(IF(VLOOKUP(AI311,'Acompanhamento (DMP)'!$B$17:$V$400,18,FALSE)="","",VLOOKUP(AI311,'Acompanhamento (DMP)'!$B$17:$V$400,18,FALSE)),"")</f>
        <v/>
      </c>
      <c r="BE311" s="88" t="str">
        <f>IFERROR(IF(VLOOKUP(AI311,'Acompanhamento (DMP)'!$B$17:$V$400,19,FALSE)="","",VLOOKUP(AI311,'Acompanhamento (DMP)'!$B$17:$V$400,19,FALSE)),"")</f>
        <v/>
      </c>
      <c r="BF311" s="88" t="str">
        <f>IFERROR(IF(VLOOKUP(AI311,'Acompanhamento (DMP)'!$B$17:$V$400,20,FALSE)="","",VLOOKUP(AI311,'Acompanhamento (DMP)'!$B$17:$V$400,20,FALSE)),"")</f>
        <v/>
      </c>
      <c r="BG311" s="88" t="str">
        <f>IFERROR(IF(VLOOKUP(AI311,'Acompanhamento (DMP)'!$B$17:$V$400,21,FALSE)="","",VLOOKUP(AI311,'Acompanhamento (DMP)'!$B$17:$V$400,21,FALSE)),"")</f>
        <v/>
      </c>
      <c r="BH311" s="239" t="str">
        <f t="shared" si="4"/>
        <v/>
      </c>
    </row>
    <row r="312" spans="1:60" ht="15" customHeight="1" x14ac:dyDescent="0.2">
      <c r="A312" s="73"/>
      <c r="B312" s="73"/>
      <c r="C312" s="73"/>
      <c r="D312" s="74"/>
      <c r="E312" s="73" t="str">
        <v>Aquisição de mobiliario para o Centro Integrado de Segurança e Monitoramento (CISM)</v>
      </c>
      <c r="F312" s="73"/>
      <c r="G312" s="73"/>
      <c r="H312" s="73"/>
      <c r="I312" s="73"/>
      <c r="J312" s="73"/>
      <c r="K312" s="73"/>
      <c r="L312" s="75"/>
      <c r="M312" s="75"/>
      <c r="N312" s="75"/>
      <c r="O312" s="75"/>
      <c r="P312" s="75"/>
      <c r="Q312" s="73" t="e">
        <f>IF(#REF!="","",IF(VLOOKUP(#REF!,#REF!,9,FALSE)="","",VLOOKUP(#REF!,#REF!,9,FALSE)))</f>
        <v>#REF!</v>
      </c>
      <c r="R312" s="75" t="e">
        <f>IF(#REF!="","",IF(VLOOKUP(#REF!,#REF!,10,FALSE)="","",VLOOKUP(#REF!,#REF!,10,FALSE)))</f>
        <v>#REF!</v>
      </c>
      <c r="AD312" s="252">
        <v>299</v>
      </c>
      <c r="AI312" t="str">
        <f>IF('PCA Licitação, Dispensa e Inex.'!B316="","",'PCA Licitação, Dispensa e Inex.'!B316)</f>
        <v/>
      </c>
      <c r="AJ312" t="str">
        <f>IF('PCA Licitação, Dispensa e Inex.'!C316="","",'PCA Licitação, Dispensa e Inex.'!C316)</f>
        <v/>
      </c>
      <c r="AK312" t="str">
        <f>IF('PCA Licitação, Dispensa e Inex.'!D316="","",'PCA Licitação, Dispensa e Inex.'!D316)</f>
        <v/>
      </c>
      <c r="AL312" t="str">
        <f>IF('PCA Licitação, Dispensa e Inex.'!H316="","",'PCA Licitação, Dispensa e Inex.'!H316)</f>
        <v/>
      </c>
      <c r="AM312" t="str">
        <f>IF('PCA Licitação, Dispensa e Inex.'!K316="","",'PCA Licitação, Dispensa e Inex.'!K316)</f>
        <v/>
      </c>
      <c r="AN312" t="str">
        <f>IF('PCA Licitação, Dispensa e Inex.'!L316="","",'PCA Licitação, Dispensa e Inex.'!L316)</f>
        <v/>
      </c>
      <c r="AO312" t="str">
        <f>IF('PCA Licitação, Dispensa e Inex.'!M316="","",'PCA Licitação, Dispensa e Inex.'!M316)</f>
        <v/>
      </c>
      <c r="AP312" t="str">
        <f>IF('PCA Licitação, Dispensa e Inex.'!N316="","",'PCA Licitação, Dispensa e Inex.'!N316)</f>
        <v/>
      </c>
      <c r="AQ312" s="88" t="str">
        <f>IF('PCA Licitação, Dispensa e Inex.'!O316="","",'PCA Licitação, Dispensa e Inex.'!O316)</f>
        <v/>
      </c>
      <c r="AR312" s="88" t="str">
        <f>IF('PCA Licitação, Dispensa e Inex.'!P316="","",'PCA Licitação, Dispensa e Inex.'!P316)</f>
        <v/>
      </c>
      <c r="AS312" s="88" t="str">
        <f>IF('PCA Licitação, Dispensa e Inex.'!Q316="","",'PCA Licitação, Dispensa e Inex.'!Q316)</f>
        <v/>
      </c>
      <c r="AT312" s="88" t="str">
        <f>IF('PCA Licitação, Dispensa e Inex.'!R316="","",'PCA Licitação, Dispensa e Inex.'!R316)</f>
        <v/>
      </c>
      <c r="AU312" s="88" t="str">
        <f>IF('PCA Licitação, Dispensa e Inex.'!S316="","",'PCA Licitação, Dispensa e Inex.'!S316)</f>
        <v/>
      </c>
      <c r="AV312" s="88" t="str">
        <f>IFERROR(VLOOKUP(AI312,'Acompanhamento (DMP)'!$B$17:$L$400,10,FALSE),"")</f>
        <v/>
      </c>
      <c r="AW312" t="str">
        <f>IFERROR(IF(VLOOKUP(AI312,'Acompanhamento (DMP)'!$B$17:$V$400,11,FALSE)="","",VLOOKUP(AI312,'Acompanhamento (DMP)'!$B$17:$V$400,11,FALSE)),"")</f>
        <v/>
      </c>
      <c r="AX312" s="88" t="str">
        <f>IFERROR(VLOOKUP(AI312,'Acompanhamento (DMP)'!$B$17:$V$400,12,FALSE),"")</f>
        <v/>
      </c>
      <c r="AY312" s="88" t="str">
        <f>IFERROR(IF(VLOOKUP(AI312,'Acompanhamento (DMP)'!$B$17:$V$400,13,FALSE)="","",VLOOKUP(AI312,'Acompanhamento (DMP)'!$B$17:$V$400,13,FALSE)),"")</f>
        <v/>
      </c>
      <c r="AZ312" t="str">
        <f>IFERROR(IF(VLOOKUP(AI312,'Acompanhamento (DMP)'!$B$17:$V$400,14,FALSE)="","",VLOOKUP(AI312,'Acompanhamento (DMP)'!$B$17:$V$400,14,FALSE)),"")</f>
        <v/>
      </c>
      <c r="BA312" t="str">
        <f>IFERROR(IF(VLOOKUP(AI312,'Acompanhamento (DMP)'!$B$17:$V$400,15,FALSE)="","",VLOOKUP(AI312,'Acompanhamento (DMP)'!$B$17:$V$400,15,FALSE)),"")</f>
        <v/>
      </c>
      <c r="BB312" s="88" t="str">
        <f>IFERROR(IF(VLOOKUP(AI312,'Acompanhamento (DMP)'!$B$17:$V$400,16,FALSE)="","",VLOOKUP(AI312,'Acompanhamento (DMP)'!$B$17:$V$400,16,FALSE)),"")</f>
        <v/>
      </c>
      <c r="BC312" s="88" t="str">
        <f>IFERROR(IF(VLOOKUP(AI312,'Acompanhamento (DMP)'!$B$17:$V$400,17,FALSE)="","",VLOOKUP(AI312,'Acompanhamento (DMP)'!$B$17:$V$400,17,FALSE)),"")</f>
        <v/>
      </c>
      <c r="BD312" s="88" t="str">
        <f>IFERROR(IF(VLOOKUP(AI312,'Acompanhamento (DMP)'!$B$17:$V$400,18,FALSE)="","",VLOOKUP(AI312,'Acompanhamento (DMP)'!$B$17:$V$400,18,FALSE)),"")</f>
        <v/>
      </c>
      <c r="BE312" s="88" t="str">
        <f>IFERROR(IF(VLOOKUP(AI312,'Acompanhamento (DMP)'!$B$17:$V$400,19,FALSE)="","",VLOOKUP(AI312,'Acompanhamento (DMP)'!$B$17:$V$400,19,FALSE)),"")</f>
        <v/>
      </c>
      <c r="BF312" s="88" t="str">
        <f>IFERROR(IF(VLOOKUP(AI312,'Acompanhamento (DMP)'!$B$17:$V$400,20,FALSE)="","",VLOOKUP(AI312,'Acompanhamento (DMP)'!$B$17:$V$400,20,FALSE)),"")</f>
        <v/>
      </c>
      <c r="BG312" s="88" t="str">
        <f>IFERROR(IF(VLOOKUP(AI312,'Acompanhamento (DMP)'!$B$17:$V$400,21,FALSE)="","",VLOOKUP(AI312,'Acompanhamento (DMP)'!$B$17:$V$400,21,FALSE)),"")</f>
        <v/>
      </c>
      <c r="BH312" s="239" t="str">
        <f t="shared" si="4"/>
        <v/>
      </c>
    </row>
    <row r="313" spans="1:60" ht="15" customHeight="1" x14ac:dyDescent="0.2">
      <c r="A313" s="73"/>
      <c r="B313" s="73"/>
      <c r="C313" s="73"/>
      <c r="D313" s="74"/>
      <c r="E313" s="73">
        <v>0</v>
      </c>
      <c r="F313" s="73"/>
      <c r="G313" s="73"/>
      <c r="H313" s="73"/>
      <c r="I313" s="73"/>
      <c r="J313" s="73"/>
      <c r="K313" s="73"/>
      <c r="L313" s="75"/>
      <c r="M313" s="75"/>
      <c r="N313" s="75"/>
      <c r="O313" s="75"/>
      <c r="P313" s="75"/>
      <c r="Q313" s="73" t="e">
        <f>IF(#REF!="","",IF(VLOOKUP(#REF!,#REF!,9,FALSE)="","",VLOOKUP(#REF!,#REF!,9,FALSE)))</f>
        <v>#REF!</v>
      </c>
      <c r="R313" s="75" t="e">
        <f>IF(#REF!="","",IF(VLOOKUP(#REF!,#REF!,10,FALSE)="","",VLOOKUP(#REF!,#REF!,10,FALSE)))</f>
        <v>#REF!</v>
      </c>
      <c r="AD313" s="250">
        <v>300</v>
      </c>
      <c r="AI313" t="str">
        <f>IF('PCA Licitação, Dispensa e Inex.'!B317="","",'PCA Licitação, Dispensa e Inex.'!B317)</f>
        <v/>
      </c>
      <c r="AJ313" t="str">
        <f>IF('PCA Licitação, Dispensa e Inex.'!C317="","",'PCA Licitação, Dispensa e Inex.'!C317)</f>
        <v/>
      </c>
      <c r="AK313" t="str">
        <f>IF('PCA Licitação, Dispensa e Inex.'!D317="","",'PCA Licitação, Dispensa e Inex.'!D317)</f>
        <v/>
      </c>
      <c r="AL313" t="str">
        <f>IF('PCA Licitação, Dispensa e Inex.'!H317="","",'PCA Licitação, Dispensa e Inex.'!H317)</f>
        <v/>
      </c>
      <c r="AM313" t="str">
        <f>IF('PCA Licitação, Dispensa e Inex.'!K317="","",'PCA Licitação, Dispensa e Inex.'!K317)</f>
        <v/>
      </c>
      <c r="AN313" t="str">
        <f>IF('PCA Licitação, Dispensa e Inex.'!L317="","",'PCA Licitação, Dispensa e Inex.'!L317)</f>
        <v/>
      </c>
      <c r="AO313" t="str">
        <f>IF('PCA Licitação, Dispensa e Inex.'!M317="","",'PCA Licitação, Dispensa e Inex.'!M317)</f>
        <v/>
      </c>
      <c r="AP313" t="str">
        <f>IF('PCA Licitação, Dispensa e Inex.'!N317="","",'PCA Licitação, Dispensa e Inex.'!N317)</f>
        <v/>
      </c>
      <c r="AQ313" s="88" t="str">
        <f>IF('PCA Licitação, Dispensa e Inex.'!O317="","",'PCA Licitação, Dispensa e Inex.'!O317)</f>
        <v/>
      </c>
      <c r="AR313" s="88" t="str">
        <f>IF('PCA Licitação, Dispensa e Inex.'!P317="","",'PCA Licitação, Dispensa e Inex.'!P317)</f>
        <v/>
      </c>
      <c r="AS313" s="88" t="str">
        <f>IF('PCA Licitação, Dispensa e Inex.'!Q317="","",'PCA Licitação, Dispensa e Inex.'!Q317)</f>
        <v/>
      </c>
      <c r="AT313" s="88" t="str">
        <f>IF('PCA Licitação, Dispensa e Inex.'!R317="","",'PCA Licitação, Dispensa e Inex.'!R317)</f>
        <v/>
      </c>
      <c r="AU313" s="88" t="str">
        <f>IF('PCA Licitação, Dispensa e Inex.'!S317="","",'PCA Licitação, Dispensa e Inex.'!S317)</f>
        <v/>
      </c>
      <c r="AV313" s="88" t="str">
        <f>IFERROR(VLOOKUP(AI313,'Acompanhamento (DMP)'!$B$17:$L$400,10,FALSE),"")</f>
        <v/>
      </c>
      <c r="AW313" t="str">
        <f>IFERROR(IF(VLOOKUP(AI313,'Acompanhamento (DMP)'!$B$17:$V$400,11,FALSE)="","",VLOOKUP(AI313,'Acompanhamento (DMP)'!$B$17:$V$400,11,FALSE)),"")</f>
        <v/>
      </c>
      <c r="AX313" s="88" t="str">
        <f>IFERROR(VLOOKUP(AI313,'Acompanhamento (DMP)'!$B$17:$V$400,12,FALSE),"")</f>
        <v/>
      </c>
      <c r="AY313" s="88" t="str">
        <f>IFERROR(IF(VLOOKUP(AI313,'Acompanhamento (DMP)'!$B$17:$V$400,13,FALSE)="","",VLOOKUP(AI313,'Acompanhamento (DMP)'!$B$17:$V$400,13,FALSE)),"")</f>
        <v/>
      </c>
      <c r="AZ313" t="str">
        <f>IFERROR(IF(VLOOKUP(AI313,'Acompanhamento (DMP)'!$B$17:$V$400,14,FALSE)="","",VLOOKUP(AI313,'Acompanhamento (DMP)'!$B$17:$V$400,14,FALSE)),"")</f>
        <v/>
      </c>
      <c r="BA313" t="str">
        <f>IFERROR(IF(VLOOKUP(AI313,'Acompanhamento (DMP)'!$B$17:$V$400,15,FALSE)="","",VLOOKUP(AI313,'Acompanhamento (DMP)'!$B$17:$V$400,15,FALSE)),"")</f>
        <v/>
      </c>
      <c r="BB313" s="88" t="str">
        <f>IFERROR(IF(VLOOKUP(AI313,'Acompanhamento (DMP)'!$B$17:$V$400,16,FALSE)="","",VLOOKUP(AI313,'Acompanhamento (DMP)'!$B$17:$V$400,16,FALSE)),"")</f>
        <v/>
      </c>
      <c r="BC313" s="88" t="str">
        <f>IFERROR(IF(VLOOKUP(AI313,'Acompanhamento (DMP)'!$B$17:$V$400,17,FALSE)="","",VLOOKUP(AI313,'Acompanhamento (DMP)'!$B$17:$V$400,17,FALSE)),"")</f>
        <v/>
      </c>
      <c r="BD313" s="88" t="str">
        <f>IFERROR(IF(VLOOKUP(AI313,'Acompanhamento (DMP)'!$B$17:$V$400,18,FALSE)="","",VLOOKUP(AI313,'Acompanhamento (DMP)'!$B$17:$V$400,18,FALSE)),"")</f>
        <v/>
      </c>
      <c r="BE313" s="88" t="str">
        <f>IFERROR(IF(VLOOKUP(AI313,'Acompanhamento (DMP)'!$B$17:$V$400,19,FALSE)="","",VLOOKUP(AI313,'Acompanhamento (DMP)'!$B$17:$V$400,19,FALSE)),"")</f>
        <v/>
      </c>
      <c r="BF313" s="88" t="str">
        <f>IFERROR(IF(VLOOKUP(AI313,'Acompanhamento (DMP)'!$B$17:$V$400,20,FALSE)="","",VLOOKUP(AI313,'Acompanhamento (DMP)'!$B$17:$V$400,20,FALSE)),"")</f>
        <v/>
      </c>
      <c r="BG313" s="88" t="str">
        <f>IFERROR(IF(VLOOKUP(AI313,'Acompanhamento (DMP)'!$B$17:$V$400,21,FALSE)="","",VLOOKUP(AI313,'Acompanhamento (DMP)'!$B$17:$V$400,21,FALSE)),"")</f>
        <v/>
      </c>
      <c r="BH313" s="239" t="str">
        <f t="shared" si="4"/>
        <v/>
      </c>
    </row>
    <row r="314" spans="1:60" ht="15" customHeight="1" x14ac:dyDescent="0.2">
      <c r="A314" s="73"/>
      <c r="B314" s="73"/>
      <c r="C314" s="73"/>
      <c r="D314" s="74"/>
      <c r="E314" s="73"/>
      <c r="F314" s="73"/>
      <c r="G314" s="73"/>
      <c r="H314" s="73"/>
      <c r="I314" s="73"/>
      <c r="J314" s="73"/>
      <c r="K314" s="73"/>
      <c r="L314" s="75"/>
      <c r="M314" s="75"/>
      <c r="N314" s="75"/>
      <c r="O314" s="75"/>
      <c r="P314" s="75"/>
      <c r="Q314" s="73" t="e">
        <f>IF(#REF!="","",IF(VLOOKUP(#REF!,#REF!,9,FALSE)="","",VLOOKUP(#REF!,#REF!,9,FALSE)))</f>
        <v>#REF!</v>
      </c>
      <c r="R314" s="75" t="e">
        <f>IF(#REF!="","",IF(VLOOKUP(#REF!,#REF!,10,FALSE)="","",VLOOKUP(#REF!,#REF!,10,FALSE)))</f>
        <v>#REF!</v>
      </c>
      <c r="AD314" s="249">
        <v>301</v>
      </c>
      <c r="AI314" t="str">
        <f>IF('PCA Licitação, Dispensa e Inex.'!B318="","",'PCA Licitação, Dispensa e Inex.'!B318)</f>
        <v/>
      </c>
      <c r="AJ314" t="str">
        <f>IF('PCA Licitação, Dispensa e Inex.'!C318="","",'PCA Licitação, Dispensa e Inex.'!C318)</f>
        <v/>
      </c>
      <c r="AK314" t="str">
        <f>IF('PCA Licitação, Dispensa e Inex.'!D318="","",'PCA Licitação, Dispensa e Inex.'!D318)</f>
        <v/>
      </c>
      <c r="AL314" t="str">
        <f>IF('PCA Licitação, Dispensa e Inex.'!H318="","",'PCA Licitação, Dispensa e Inex.'!H318)</f>
        <v/>
      </c>
      <c r="AM314" t="str">
        <f>IF('PCA Licitação, Dispensa e Inex.'!K318="","",'PCA Licitação, Dispensa e Inex.'!K318)</f>
        <v/>
      </c>
      <c r="AN314" t="str">
        <f>IF('PCA Licitação, Dispensa e Inex.'!L318="","",'PCA Licitação, Dispensa e Inex.'!L318)</f>
        <v/>
      </c>
      <c r="AO314" t="str">
        <f>IF('PCA Licitação, Dispensa e Inex.'!M318="","",'PCA Licitação, Dispensa e Inex.'!M318)</f>
        <v/>
      </c>
      <c r="AP314" t="str">
        <f>IF('PCA Licitação, Dispensa e Inex.'!N318="","",'PCA Licitação, Dispensa e Inex.'!N318)</f>
        <v/>
      </c>
      <c r="AQ314" s="88" t="str">
        <f>IF('PCA Licitação, Dispensa e Inex.'!O318="","",'PCA Licitação, Dispensa e Inex.'!O318)</f>
        <v/>
      </c>
      <c r="AR314" s="88" t="str">
        <f>IF('PCA Licitação, Dispensa e Inex.'!P318="","",'PCA Licitação, Dispensa e Inex.'!P318)</f>
        <v/>
      </c>
      <c r="AS314" s="88" t="str">
        <f>IF('PCA Licitação, Dispensa e Inex.'!Q318="","",'PCA Licitação, Dispensa e Inex.'!Q318)</f>
        <v/>
      </c>
      <c r="AT314" s="88" t="str">
        <f>IF('PCA Licitação, Dispensa e Inex.'!R318="","",'PCA Licitação, Dispensa e Inex.'!R318)</f>
        <v/>
      </c>
      <c r="AU314" s="88" t="str">
        <f>IF('PCA Licitação, Dispensa e Inex.'!S318="","",'PCA Licitação, Dispensa e Inex.'!S318)</f>
        <v/>
      </c>
      <c r="AV314" s="88" t="str">
        <f>IFERROR(VLOOKUP(AI314,'Acompanhamento (DMP)'!$B$17:$L$400,10,FALSE),"")</f>
        <v/>
      </c>
      <c r="AW314" t="str">
        <f>IFERROR(IF(VLOOKUP(AI314,'Acompanhamento (DMP)'!$B$17:$V$400,11,FALSE)="","",VLOOKUP(AI314,'Acompanhamento (DMP)'!$B$17:$V$400,11,FALSE)),"")</f>
        <v/>
      </c>
      <c r="AX314" s="88" t="str">
        <f>IFERROR(VLOOKUP(AI314,'Acompanhamento (DMP)'!$B$17:$V$400,12,FALSE),"")</f>
        <v/>
      </c>
      <c r="AY314" s="88" t="str">
        <f>IFERROR(IF(VLOOKUP(AI314,'Acompanhamento (DMP)'!$B$17:$V$400,13,FALSE)="","",VLOOKUP(AI314,'Acompanhamento (DMP)'!$B$17:$V$400,13,FALSE)),"")</f>
        <v/>
      </c>
      <c r="AZ314" t="str">
        <f>IFERROR(IF(VLOOKUP(AI314,'Acompanhamento (DMP)'!$B$17:$V$400,14,FALSE)="","",VLOOKUP(AI314,'Acompanhamento (DMP)'!$B$17:$V$400,14,FALSE)),"")</f>
        <v/>
      </c>
      <c r="BA314" t="str">
        <f>IFERROR(IF(VLOOKUP(AI314,'Acompanhamento (DMP)'!$B$17:$V$400,15,FALSE)="","",VLOOKUP(AI314,'Acompanhamento (DMP)'!$B$17:$V$400,15,FALSE)),"")</f>
        <v/>
      </c>
      <c r="BB314" s="88" t="str">
        <f>IFERROR(IF(VLOOKUP(AI314,'Acompanhamento (DMP)'!$B$17:$V$400,16,FALSE)="","",VLOOKUP(AI314,'Acompanhamento (DMP)'!$B$17:$V$400,16,FALSE)),"")</f>
        <v/>
      </c>
      <c r="BC314" s="88" t="str">
        <f>IFERROR(IF(VLOOKUP(AI314,'Acompanhamento (DMP)'!$B$17:$V$400,17,FALSE)="","",VLOOKUP(AI314,'Acompanhamento (DMP)'!$B$17:$V$400,17,FALSE)),"")</f>
        <v/>
      </c>
      <c r="BD314" s="88" t="str">
        <f>IFERROR(IF(VLOOKUP(AI314,'Acompanhamento (DMP)'!$B$17:$V$400,18,FALSE)="","",VLOOKUP(AI314,'Acompanhamento (DMP)'!$B$17:$V$400,18,FALSE)),"")</f>
        <v/>
      </c>
      <c r="BE314" s="88" t="str">
        <f>IFERROR(IF(VLOOKUP(AI314,'Acompanhamento (DMP)'!$B$17:$V$400,19,FALSE)="","",VLOOKUP(AI314,'Acompanhamento (DMP)'!$B$17:$V$400,19,FALSE)),"")</f>
        <v/>
      </c>
      <c r="BF314" s="88" t="str">
        <f>IFERROR(IF(VLOOKUP(AI314,'Acompanhamento (DMP)'!$B$17:$V$400,20,FALSE)="","",VLOOKUP(AI314,'Acompanhamento (DMP)'!$B$17:$V$400,20,FALSE)),"")</f>
        <v/>
      </c>
      <c r="BG314" s="88" t="str">
        <f>IFERROR(IF(VLOOKUP(AI314,'Acompanhamento (DMP)'!$B$17:$V$400,21,FALSE)="","",VLOOKUP(AI314,'Acompanhamento (DMP)'!$B$17:$V$400,21,FALSE)),"")</f>
        <v/>
      </c>
      <c r="BH314" s="239" t="str">
        <f t="shared" si="4"/>
        <v/>
      </c>
    </row>
    <row r="315" spans="1:60" ht="15" customHeight="1" x14ac:dyDescent="0.2">
      <c r="A315" s="73"/>
      <c r="B315" s="73"/>
      <c r="C315" s="73"/>
      <c r="D315" s="74"/>
      <c r="E315" s="73"/>
      <c r="F315" s="73"/>
      <c r="G315" s="73"/>
      <c r="H315" s="73"/>
      <c r="I315" s="73"/>
      <c r="J315" s="73"/>
      <c r="K315" s="73"/>
      <c r="L315" s="75"/>
      <c r="M315" s="75"/>
      <c r="N315" s="75"/>
      <c r="O315" s="75"/>
      <c r="P315" s="75"/>
      <c r="Q315" s="73" t="e">
        <f>IF(#REF!="","",IF(VLOOKUP(#REF!,#REF!,9,FALSE)="","",VLOOKUP(#REF!,#REF!,9,FALSE)))</f>
        <v>#REF!</v>
      </c>
      <c r="R315" s="75" t="e">
        <f>IF(#REF!="","",IF(VLOOKUP(#REF!,#REF!,10,FALSE)="","",VLOOKUP(#REF!,#REF!,10,FALSE)))</f>
        <v>#REF!</v>
      </c>
      <c r="AD315" s="250">
        <v>302</v>
      </c>
      <c r="AI315" t="str">
        <f>IF('PCA Licitação, Dispensa e Inex.'!B319="","",'PCA Licitação, Dispensa e Inex.'!B319)</f>
        <v/>
      </c>
      <c r="AJ315" t="str">
        <f>IF('PCA Licitação, Dispensa e Inex.'!C319="","",'PCA Licitação, Dispensa e Inex.'!C319)</f>
        <v/>
      </c>
      <c r="AK315" t="str">
        <f>IF('PCA Licitação, Dispensa e Inex.'!D319="","",'PCA Licitação, Dispensa e Inex.'!D319)</f>
        <v/>
      </c>
      <c r="AL315" t="str">
        <f>IF('PCA Licitação, Dispensa e Inex.'!H319="","",'PCA Licitação, Dispensa e Inex.'!H319)</f>
        <v/>
      </c>
      <c r="AM315" t="str">
        <f>IF('PCA Licitação, Dispensa e Inex.'!K319="","",'PCA Licitação, Dispensa e Inex.'!K319)</f>
        <v/>
      </c>
      <c r="AN315" t="str">
        <f>IF('PCA Licitação, Dispensa e Inex.'!L319="","",'PCA Licitação, Dispensa e Inex.'!L319)</f>
        <v/>
      </c>
      <c r="AO315" t="str">
        <f>IF('PCA Licitação, Dispensa e Inex.'!M319="","",'PCA Licitação, Dispensa e Inex.'!M319)</f>
        <v/>
      </c>
      <c r="AP315" t="str">
        <f>IF('PCA Licitação, Dispensa e Inex.'!N319="","",'PCA Licitação, Dispensa e Inex.'!N319)</f>
        <v/>
      </c>
      <c r="AQ315" s="88" t="str">
        <f>IF('PCA Licitação, Dispensa e Inex.'!O319="","",'PCA Licitação, Dispensa e Inex.'!O319)</f>
        <v/>
      </c>
      <c r="AR315" s="88" t="str">
        <f>IF('PCA Licitação, Dispensa e Inex.'!P319="","",'PCA Licitação, Dispensa e Inex.'!P319)</f>
        <v/>
      </c>
      <c r="AS315" s="88" t="str">
        <f>IF('PCA Licitação, Dispensa e Inex.'!Q319="","",'PCA Licitação, Dispensa e Inex.'!Q319)</f>
        <v/>
      </c>
      <c r="AT315" s="88" t="str">
        <f>IF('PCA Licitação, Dispensa e Inex.'!R319="","",'PCA Licitação, Dispensa e Inex.'!R319)</f>
        <v/>
      </c>
      <c r="AU315" s="88" t="str">
        <f>IF('PCA Licitação, Dispensa e Inex.'!S319="","",'PCA Licitação, Dispensa e Inex.'!S319)</f>
        <v/>
      </c>
      <c r="AV315" s="88" t="str">
        <f>IFERROR(VLOOKUP(AI315,'Acompanhamento (DMP)'!$B$17:$L$400,10,FALSE),"")</f>
        <v/>
      </c>
      <c r="AW315" t="str">
        <f>IFERROR(IF(VLOOKUP(AI315,'Acompanhamento (DMP)'!$B$17:$V$400,11,FALSE)="","",VLOOKUP(AI315,'Acompanhamento (DMP)'!$B$17:$V$400,11,FALSE)),"")</f>
        <v/>
      </c>
      <c r="AX315" s="88" t="str">
        <f>IFERROR(VLOOKUP(AI315,'Acompanhamento (DMP)'!$B$17:$V$400,12,FALSE),"")</f>
        <v/>
      </c>
      <c r="AY315" s="88" t="str">
        <f>IFERROR(IF(VLOOKUP(AI315,'Acompanhamento (DMP)'!$B$17:$V$400,13,FALSE)="","",VLOOKUP(AI315,'Acompanhamento (DMP)'!$B$17:$V$400,13,FALSE)),"")</f>
        <v/>
      </c>
      <c r="AZ315" t="str">
        <f>IFERROR(IF(VLOOKUP(AI315,'Acompanhamento (DMP)'!$B$17:$V$400,14,FALSE)="","",VLOOKUP(AI315,'Acompanhamento (DMP)'!$B$17:$V$400,14,FALSE)),"")</f>
        <v/>
      </c>
      <c r="BA315" t="str">
        <f>IFERROR(IF(VLOOKUP(AI315,'Acompanhamento (DMP)'!$B$17:$V$400,15,FALSE)="","",VLOOKUP(AI315,'Acompanhamento (DMP)'!$B$17:$V$400,15,FALSE)),"")</f>
        <v/>
      </c>
      <c r="BB315" s="88" t="str">
        <f>IFERROR(IF(VLOOKUP(AI315,'Acompanhamento (DMP)'!$B$17:$V$400,16,FALSE)="","",VLOOKUP(AI315,'Acompanhamento (DMP)'!$B$17:$V$400,16,FALSE)),"")</f>
        <v/>
      </c>
      <c r="BC315" s="88" t="str">
        <f>IFERROR(IF(VLOOKUP(AI315,'Acompanhamento (DMP)'!$B$17:$V$400,17,FALSE)="","",VLOOKUP(AI315,'Acompanhamento (DMP)'!$B$17:$V$400,17,FALSE)),"")</f>
        <v/>
      </c>
      <c r="BD315" s="88" t="str">
        <f>IFERROR(IF(VLOOKUP(AI315,'Acompanhamento (DMP)'!$B$17:$V$400,18,FALSE)="","",VLOOKUP(AI315,'Acompanhamento (DMP)'!$B$17:$V$400,18,FALSE)),"")</f>
        <v/>
      </c>
      <c r="BE315" s="88" t="str">
        <f>IFERROR(IF(VLOOKUP(AI315,'Acompanhamento (DMP)'!$B$17:$V$400,19,FALSE)="","",VLOOKUP(AI315,'Acompanhamento (DMP)'!$B$17:$V$400,19,FALSE)),"")</f>
        <v/>
      </c>
      <c r="BF315" s="88" t="str">
        <f>IFERROR(IF(VLOOKUP(AI315,'Acompanhamento (DMP)'!$B$17:$V$400,20,FALSE)="","",VLOOKUP(AI315,'Acompanhamento (DMP)'!$B$17:$V$400,20,FALSE)),"")</f>
        <v/>
      </c>
      <c r="BG315" s="88" t="str">
        <f>IFERROR(IF(VLOOKUP(AI315,'Acompanhamento (DMP)'!$B$17:$V$400,21,FALSE)="","",VLOOKUP(AI315,'Acompanhamento (DMP)'!$B$17:$V$400,21,FALSE)),"")</f>
        <v/>
      </c>
      <c r="BH315" s="239" t="str">
        <f t="shared" si="4"/>
        <v/>
      </c>
    </row>
    <row r="316" spans="1:60" ht="15" customHeight="1" x14ac:dyDescent="0.2">
      <c r="A316" s="73"/>
      <c r="B316" s="73"/>
      <c r="C316" s="73"/>
      <c r="D316" s="74"/>
      <c r="E316" s="73"/>
      <c r="F316" s="73"/>
      <c r="G316" s="73"/>
      <c r="H316" s="73"/>
      <c r="I316" s="73"/>
      <c r="J316" s="73"/>
      <c r="K316" s="73"/>
      <c r="L316" s="75"/>
      <c r="M316" s="75"/>
      <c r="N316" s="75"/>
      <c r="O316" s="75"/>
      <c r="P316" s="75"/>
      <c r="Q316" s="73" t="e">
        <f>IF(#REF!="","",IF(VLOOKUP(#REF!,#REF!,9,FALSE)="","",VLOOKUP(#REF!,#REF!,9,FALSE)))</f>
        <v>#REF!</v>
      </c>
      <c r="R316" s="75" t="e">
        <f>IF(#REF!="","",IF(VLOOKUP(#REF!,#REF!,10,FALSE)="","",VLOOKUP(#REF!,#REF!,10,FALSE)))</f>
        <v>#REF!</v>
      </c>
      <c r="AD316" s="252">
        <v>303</v>
      </c>
      <c r="AI316" t="str">
        <f>IF('PCA Licitação, Dispensa e Inex.'!B320="","",'PCA Licitação, Dispensa e Inex.'!B320)</f>
        <v/>
      </c>
      <c r="AJ316" t="str">
        <f>IF('PCA Licitação, Dispensa e Inex.'!C320="","",'PCA Licitação, Dispensa e Inex.'!C320)</f>
        <v/>
      </c>
      <c r="AK316" t="str">
        <f>IF('PCA Licitação, Dispensa e Inex.'!D320="","",'PCA Licitação, Dispensa e Inex.'!D320)</f>
        <v/>
      </c>
      <c r="AL316" t="str">
        <f>IF('PCA Licitação, Dispensa e Inex.'!H320="","",'PCA Licitação, Dispensa e Inex.'!H320)</f>
        <v/>
      </c>
      <c r="AM316" t="str">
        <f>IF('PCA Licitação, Dispensa e Inex.'!K320="","",'PCA Licitação, Dispensa e Inex.'!K320)</f>
        <v/>
      </c>
      <c r="AN316" t="str">
        <f>IF('PCA Licitação, Dispensa e Inex.'!L320="","",'PCA Licitação, Dispensa e Inex.'!L320)</f>
        <v/>
      </c>
      <c r="AO316" t="str">
        <f>IF('PCA Licitação, Dispensa e Inex.'!M320="","",'PCA Licitação, Dispensa e Inex.'!M320)</f>
        <v/>
      </c>
      <c r="AP316" t="str">
        <f>IF('PCA Licitação, Dispensa e Inex.'!N320="","",'PCA Licitação, Dispensa e Inex.'!N320)</f>
        <v/>
      </c>
      <c r="AQ316" s="88" t="str">
        <f>IF('PCA Licitação, Dispensa e Inex.'!O320="","",'PCA Licitação, Dispensa e Inex.'!O320)</f>
        <v/>
      </c>
      <c r="AR316" s="88" t="str">
        <f>IF('PCA Licitação, Dispensa e Inex.'!P320="","",'PCA Licitação, Dispensa e Inex.'!P320)</f>
        <v/>
      </c>
      <c r="AS316" s="88" t="str">
        <f>IF('PCA Licitação, Dispensa e Inex.'!Q320="","",'PCA Licitação, Dispensa e Inex.'!Q320)</f>
        <v/>
      </c>
      <c r="AT316" s="88" t="str">
        <f>IF('PCA Licitação, Dispensa e Inex.'!R320="","",'PCA Licitação, Dispensa e Inex.'!R320)</f>
        <v/>
      </c>
      <c r="AU316" s="88" t="str">
        <f>IF('PCA Licitação, Dispensa e Inex.'!S320="","",'PCA Licitação, Dispensa e Inex.'!S320)</f>
        <v/>
      </c>
      <c r="AV316" s="88" t="str">
        <f>IFERROR(VLOOKUP(AI316,'Acompanhamento (DMP)'!$B$17:$L$400,10,FALSE),"")</f>
        <v/>
      </c>
      <c r="AW316" t="str">
        <f>IFERROR(IF(VLOOKUP(AI316,'Acompanhamento (DMP)'!$B$17:$V$400,11,FALSE)="","",VLOOKUP(AI316,'Acompanhamento (DMP)'!$B$17:$V$400,11,FALSE)),"")</f>
        <v/>
      </c>
      <c r="AX316" s="88" t="str">
        <f>IFERROR(VLOOKUP(AI316,'Acompanhamento (DMP)'!$B$17:$V$400,12,FALSE),"")</f>
        <v/>
      </c>
      <c r="AY316" s="88" t="str">
        <f>IFERROR(IF(VLOOKUP(AI316,'Acompanhamento (DMP)'!$B$17:$V$400,13,FALSE)="","",VLOOKUP(AI316,'Acompanhamento (DMP)'!$B$17:$V$400,13,FALSE)),"")</f>
        <v/>
      </c>
      <c r="AZ316" t="str">
        <f>IFERROR(IF(VLOOKUP(AI316,'Acompanhamento (DMP)'!$B$17:$V$400,14,FALSE)="","",VLOOKUP(AI316,'Acompanhamento (DMP)'!$B$17:$V$400,14,FALSE)),"")</f>
        <v/>
      </c>
      <c r="BA316" t="str">
        <f>IFERROR(IF(VLOOKUP(AI316,'Acompanhamento (DMP)'!$B$17:$V$400,15,FALSE)="","",VLOOKUP(AI316,'Acompanhamento (DMP)'!$B$17:$V$400,15,FALSE)),"")</f>
        <v/>
      </c>
      <c r="BB316" s="88" t="str">
        <f>IFERROR(IF(VLOOKUP(AI316,'Acompanhamento (DMP)'!$B$17:$V$400,16,FALSE)="","",VLOOKUP(AI316,'Acompanhamento (DMP)'!$B$17:$V$400,16,FALSE)),"")</f>
        <v/>
      </c>
      <c r="BC316" s="88" t="str">
        <f>IFERROR(IF(VLOOKUP(AI316,'Acompanhamento (DMP)'!$B$17:$V$400,17,FALSE)="","",VLOOKUP(AI316,'Acompanhamento (DMP)'!$B$17:$V$400,17,FALSE)),"")</f>
        <v/>
      </c>
      <c r="BD316" s="88" t="str">
        <f>IFERROR(IF(VLOOKUP(AI316,'Acompanhamento (DMP)'!$B$17:$V$400,18,FALSE)="","",VLOOKUP(AI316,'Acompanhamento (DMP)'!$B$17:$V$400,18,FALSE)),"")</f>
        <v/>
      </c>
      <c r="BE316" s="88" t="str">
        <f>IFERROR(IF(VLOOKUP(AI316,'Acompanhamento (DMP)'!$B$17:$V$400,19,FALSE)="","",VLOOKUP(AI316,'Acompanhamento (DMP)'!$B$17:$V$400,19,FALSE)),"")</f>
        <v/>
      </c>
      <c r="BF316" s="88" t="str">
        <f>IFERROR(IF(VLOOKUP(AI316,'Acompanhamento (DMP)'!$B$17:$V$400,20,FALSE)="","",VLOOKUP(AI316,'Acompanhamento (DMP)'!$B$17:$V$400,20,FALSE)),"")</f>
        <v/>
      </c>
      <c r="BG316" s="88" t="str">
        <f>IFERROR(IF(VLOOKUP(AI316,'Acompanhamento (DMP)'!$B$17:$V$400,21,FALSE)="","",VLOOKUP(AI316,'Acompanhamento (DMP)'!$B$17:$V$400,21,FALSE)),"")</f>
        <v/>
      </c>
      <c r="BH316" s="239" t="str">
        <f t="shared" si="4"/>
        <v/>
      </c>
    </row>
    <row r="317" spans="1:60" ht="15" customHeight="1" x14ac:dyDescent="0.2">
      <c r="A317" s="73"/>
      <c r="B317" s="73"/>
      <c r="C317" s="73"/>
      <c r="D317" s="74"/>
      <c r="E317" s="73"/>
      <c r="F317" s="73"/>
      <c r="G317" s="73"/>
      <c r="H317" s="73"/>
      <c r="I317" s="73"/>
      <c r="J317" s="73"/>
      <c r="K317" s="73"/>
      <c r="L317" s="75"/>
      <c r="M317" s="75"/>
      <c r="N317" s="75"/>
      <c r="O317" s="75"/>
      <c r="P317" s="75"/>
      <c r="Q317" s="73" t="e">
        <f>IF(#REF!="","",IF(VLOOKUP(#REF!,#REF!,9,FALSE)="","",VLOOKUP(#REF!,#REF!,9,FALSE)))</f>
        <v>#REF!</v>
      </c>
      <c r="R317" s="75" t="e">
        <f>IF(#REF!="","",IF(VLOOKUP(#REF!,#REF!,10,FALSE)="","",VLOOKUP(#REF!,#REF!,10,FALSE)))</f>
        <v>#REF!</v>
      </c>
      <c r="AD317" s="251">
        <v>304</v>
      </c>
      <c r="AI317" t="str">
        <f>IF('PCA Licitação, Dispensa e Inex.'!B321="","",'PCA Licitação, Dispensa e Inex.'!B321)</f>
        <v/>
      </c>
      <c r="AJ317" t="str">
        <f>IF('PCA Licitação, Dispensa e Inex.'!C321="","",'PCA Licitação, Dispensa e Inex.'!C321)</f>
        <v/>
      </c>
      <c r="AK317" t="str">
        <f>IF('PCA Licitação, Dispensa e Inex.'!D321="","",'PCA Licitação, Dispensa e Inex.'!D321)</f>
        <v/>
      </c>
      <c r="AL317" t="str">
        <f>IF('PCA Licitação, Dispensa e Inex.'!H321="","",'PCA Licitação, Dispensa e Inex.'!H321)</f>
        <v/>
      </c>
      <c r="AM317" t="str">
        <f>IF('PCA Licitação, Dispensa e Inex.'!K321="","",'PCA Licitação, Dispensa e Inex.'!K321)</f>
        <v/>
      </c>
      <c r="AN317" t="str">
        <f>IF('PCA Licitação, Dispensa e Inex.'!L321="","",'PCA Licitação, Dispensa e Inex.'!L321)</f>
        <v/>
      </c>
      <c r="AO317" t="str">
        <f>IF('PCA Licitação, Dispensa e Inex.'!M321="","",'PCA Licitação, Dispensa e Inex.'!M321)</f>
        <v/>
      </c>
      <c r="AP317" t="str">
        <f>IF('PCA Licitação, Dispensa e Inex.'!N321="","",'PCA Licitação, Dispensa e Inex.'!N321)</f>
        <v/>
      </c>
      <c r="AQ317" s="88" t="str">
        <f>IF('PCA Licitação, Dispensa e Inex.'!O321="","",'PCA Licitação, Dispensa e Inex.'!O321)</f>
        <v/>
      </c>
      <c r="AR317" s="88" t="str">
        <f>IF('PCA Licitação, Dispensa e Inex.'!P321="","",'PCA Licitação, Dispensa e Inex.'!P321)</f>
        <v/>
      </c>
      <c r="AS317" s="88" t="str">
        <f>IF('PCA Licitação, Dispensa e Inex.'!Q321="","",'PCA Licitação, Dispensa e Inex.'!Q321)</f>
        <v/>
      </c>
      <c r="AT317" s="88" t="str">
        <f>IF('PCA Licitação, Dispensa e Inex.'!R321="","",'PCA Licitação, Dispensa e Inex.'!R321)</f>
        <v/>
      </c>
      <c r="AU317" s="88" t="str">
        <f>IF('PCA Licitação, Dispensa e Inex.'!S321="","",'PCA Licitação, Dispensa e Inex.'!S321)</f>
        <v/>
      </c>
      <c r="AV317" s="88" t="str">
        <f>IFERROR(VLOOKUP(AI317,'Acompanhamento (DMP)'!$B$17:$L$400,10,FALSE),"")</f>
        <v/>
      </c>
      <c r="AW317" t="str">
        <f>IFERROR(IF(VLOOKUP(AI317,'Acompanhamento (DMP)'!$B$17:$V$400,11,FALSE)="","",VLOOKUP(AI317,'Acompanhamento (DMP)'!$B$17:$V$400,11,FALSE)),"")</f>
        <v/>
      </c>
      <c r="AX317" s="88" t="str">
        <f>IFERROR(VLOOKUP(AI317,'Acompanhamento (DMP)'!$B$17:$V$400,12,FALSE),"")</f>
        <v/>
      </c>
      <c r="AY317" s="88" t="str">
        <f>IFERROR(IF(VLOOKUP(AI317,'Acompanhamento (DMP)'!$B$17:$V$400,13,FALSE)="","",VLOOKUP(AI317,'Acompanhamento (DMP)'!$B$17:$V$400,13,FALSE)),"")</f>
        <v/>
      </c>
      <c r="AZ317" t="str">
        <f>IFERROR(IF(VLOOKUP(AI317,'Acompanhamento (DMP)'!$B$17:$V$400,14,FALSE)="","",VLOOKUP(AI317,'Acompanhamento (DMP)'!$B$17:$V$400,14,FALSE)),"")</f>
        <v/>
      </c>
      <c r="BA317" t="str">
        <f>IFERROR(IF(VLOOKUP(AI317,'Acompanhamento (DMP)'!$B$17:$V$400,15,FALSE)="","",VLOOKUP(AI317,'Acompanhamento (DMP)'!$B$17:$V$400,15,FALSE)),"")</f>
        <v/>
      </c>
      <c r="BB317" s="88" t="str">
        <f>IFERROR(IF(VLOOKUP(AI317,'Acompanhamento (DMP)'!$B$17:$V$400,16,FALSE)="","",VLOOKUP(AI317,'Acompanhamento (DMP)'!$B$17:$V$400,16,FALSE)),"")</f>
        <v/>
      </c>
      <c r="BC317" s="88" t="str">
        <f>IFERROR(IF(VLOOKUP(AI317,'Acompanhamento (DMP)'!$B$17:$V$400,17,FALSE)="","",VLOOKUP(AI317,'Acompanhamento (DMP)'!$B$17:$V$400,17,FALSE)),"")</f>
        <v/>
      </c>
      <c r="BD317" s="88" t="str">
        <f>IFERROR(IF(VLOOKUP(AI317,'Acompanhamento (DMP)'!$B$17:$V$400,18,FALSE)="","",VLOOKUP(AI317,'Acompanhamento (DMP)'!$B$17:$V$400,18,FALSE)),"")</f>
        <v/>
      </c>
      <c r="BE317" s="88" t="str">
        <f>IFERROR(IF(VLOOKUP(AI317,'Acompanhamento (DMP)'!$B$17:$V$400,19,FALSE)="","",VLOOKUP(AI317,'Acompanhamento (DMP)'!$B$17:$V$400,19,FALSE)),"")</f>
        <v/>
      </c>
      <c r="BF317" s="88" t="str">
        <f>IFERROR(IF(VLOOKUP(AI317,'Acompanhamento (DMP)'!$B$17:$V$400,20,FALSE)="","",VLOOKUP(AI317,'Acompanhamento (DMP)'!$B$17:$V$400,20,FALSE)),"")</f>
        <v/>
      </c>
      <c r="BG317" s="88" t="str">
        <f>IFERROR(IF(VLOOKUP(AI317,'Acompanhamento (DMP)'!$B$17:$V$400,21,FALSE)="","",VLOOKUP(AI317,'Acompanhamento (DMP)'!$B$17:$V$400,21,FALSE)),"")</f>
        <v/>
      </c>
      <c r="BH317" s="239" t="str">
        <f t="shared" si="4"/>
        <v/>
      </c>
    </row>
    <row r="318" spans="1:60" ht="15" customHeight="1" x14ac:dyDescent="0.2">
      <c r="A318" s="73"/>
      <c r="B318" s="73"/>
      <c r="C318" s="73"/>
      <c r="D318" s="74"/>
      <c r="E318" s="73"/>
      <c r="F318" s="73"/>
      <c r="G318" s="73"/>
      <c r="H318" s="73"/>
      <c r="I318" s="73"/>
      <c r="J318" s="73"/>
      <c r="K318" s="73"/>
      <c r="L318" s="75"/>
      <c r="M318" s="75"/>
      <c r="N318" s="75"/>
      <c r="O318" s="75"/>
      <c r="P318" s="75"/>
      <c r="Q318" s="73" t="e">
        <f>IF(#REF!="","",IF(VLOOKUP(#REF!,#REF!,9,FALSE)="","",VLOOKUP(#REF!,#REF!,9,FALSE)))</f>
        <v>#REF!</v>
      </c>
      <c r="R318" s="75" t="e">
        <f>IF(#REF!="","",IF(VLOOKUP(#REF!,#REF!,10,FALSE)="","",VLOOKUP(#REF!,#REF!,10,FALSE)))</f>
        <v>#REF!</v>
      </c>
      <c r="AD318" s="252">
        <v>305</v>
      </c>
      <c r="AI318" t="str">
        <f>IF('PCA Licitação, Dispensa e Inex.'!B322="","",'PCA Licitação, Dispensa e Inex.'!B322)</f>
        <v/>
      </c>
      <c r="AJ318" t="str">
        <f>IF('PCA Licitação, Dispensa e Inex.'!C322="","",'PCA Licitação, Dispensa e Inex.'!C322)</f>
        <v/>
      </c>
      <c r="AK318" t="str">
        <f>IF('PCA Licitação, Dispensa e Inex.'!D322="","",'PCA Licitação, Dispensa e Inex.'!D322)</f>
        <v/>
      </c>
      <c r="AL318" t="str">
        <f>IF('PCA Licitação, Dispensa e Inex.'!H322="","",'PCA Licitação, Dispensa e Inex.'!H322)</f>
        <v/>
      </c>
      <c r="AM318" t="str">
        <f>IF('PCA Licitação, Dispensa e Inex.'!K322="","",'PCA Licitação, Dispensa e Inex.'!K322)</f>
        <v/>
      </c>
      <c r="AN318" t="str">
        <f>IF('PCA Licitação, Dispensa e Inex.'!L322="","",'PCA Licitação, Dispensa e Inex.'!L322)</f>
        <v/>
      </c>
      <c r="AO318" t="str">
        <f>IF('PCA Licitação, Dispensa e Inex.'!M322="","",'PCA Licitação, Dispensa e Inex.'!M322)</f>
        <v/>
      </c>
      <c r="AP318" t="str">
        <f>IF('PCA Licitação, Dispensa e Inex.'!N322="","",'PCA Licitação, Dispensa e Inex.'!N322)</f>
        <v/>
      </c>
      <c r="AQ318" s="88" t="str">
        <f>IF('PCA Licitação, Dispensa e Inex.'!O322="","",'PCA Licitação, Dispensa e Inex.'!O322)</f>
        <v/>
      </c>
      <c r="AR318" s="88" t="str">
        <f>IF('PCA Licitação, Dispensa e Inex.'!P322="","",'PCA Licitação, Dispensa e Inex.'!P322)</f>
        <v/>
      </c>
      <c r="AS318" s="88" t="str">
        <f>IF('PCA Licitação, Dispensa e Inex.'!Q322="","",'PCA Licitação, Dispensa e Inex.'!Q322)</f>
        <v/>
      </c>
      <c r="AT318" s="88" t="str">
        <f>IF('PCA Licitação, Dispensa e Inex.'!R322="","",'PCA Licitação, Dispensa e Inex.'!R322)</f>
        <v/>
      </c>
      <c r="AU318" s="88" t="str">
        <f>IF('PCA Licitação, Dispensa e Inex.'!S322="","",'PCA Licitação, Dispensa e Inex.'!S322)</f>
        <v/>
      </c>
      <c r="AV318" s="88" t="str">
        <f>IFERROR(VLOOKUP(AI318,'Acompanhamento (DMP)'!$B$17:$L$400,10,FALSE),"")</f>
        <v/>
      </c>
      <c r="AW318" t="str">
        <f>IFERROR(IF(VLOOKUP(AI318,'Acompanhamento (DMP)'!$B$17:$V$400,11,FALSE)="","",VLOOKUP(AI318,'Acompanhamento (DMP)'!$B$17:$V$400,11,FALSE)),"")</f>
        <v/>
      </c>
      <c r="AX318" s="88" t="str">
        <f>IFERROR(VLOOKUP(AI318,'Acompanhamento (DMP)'!$B$17:$V$400,12,FALSE),"")</f>
        <v/>
      </c>
      <c r="AY318" s="88" t="str">
        <f>IFERROR(IF(VLOOKUP(AI318,'Acompanhamento (DMP)'!$B$17:$V$400,13,FALSE)="","",VLOOKUP(AI318,'Acompanhamento (DMP)'!$B$17:$V$400,13,FALSE)),"")</f>
        <v/>
      </c>
      <c r="AZ318" t="str">
        <f>IFERROR(IF(VLOOKUP(AI318,'Acompanhamento (DMP)'!$B$17:$V$400,14,FALSE)="","",VLOOKUP(AI318,'Acompanhamento (DMP)'!$B$17:$V$400,14,FALSE)),"")</f>
        <v/>
      </c>
      <c r="BA318" t="str">
        <f>IFERROR(IF(VLOOKUP(AI318,'Acompanhamento (DMP)'!$B$17:$V$400,15,FALSE)="","",VLOOKUP(AI318,'Acompanhamento (DMP)'!$B$17:$V$400,15,FALSE)),"")</f>
        <v/>
      </c>
      <c r="BB318" s="88" t="str">
        <f>IFERROR(IF(VLOOKUP(AI318,'Acompanhamento (DMP)'!$B$17:$V$400,16,FALSE)="","",VLOOKUP(AI318,'Acompanhamento (DMP)'!$B$17:$V$400,16,FALSE)),"")</f>
        <v/>
      </c>
      <c r="BC318" s="88" t="str">
        <f>IFERROR(IF(VLOOKUP(AI318,'Acompanhamento (DMP)'!$B$17:$V$400,17,FALSE)="","",VLOOKUP(AI318,'Acompanhamento (DMP)'!$B$17:$V$400,17,FALSE)),"")</f>
        <v/>
      </c>
      <c r="BD318" s="88" t="str">
        <f>IFERROR(IF(VLOOKUP(AI318,'Acompanhamento (DMP)'!$B$17:$V$400,18,FALSE)="","",VLOOKUP(AI318,'Acompanhamento (DMP)'!$B$17:$V$400,18,FALSE)),"")</f>
        <v/>
      </c>
      <c r="BE318" s="88" t="str">
        <f>IFERROR(IF(VLOOKUP(AI318,'Acompanhamento (DMP)'!$B$17:$V$400,19,FALSE)="","",VLOOKUP(AI318,'Acompanhamento (DMP)'!$B$17:$V$400,19,FALSE)),"")</f>
        <v/>
      </c>
      <c r="BF318" s="88" t="str">
        <f>IFERROR(IF(VLOOKUP(AI318,'Acompanhamento (DMP)'!$B$17:$V$400,20,FALSE)="","",VLOOKUP(AI318,'Acompanhamento (DMP)'!$B$17:$V$400,20,FALSE)),"")</f>
        <v/>
      </c>
      <c r="BG318" s="88" t="str">
        <f>IFERROR(IF(VLOOKUP(AI318,'Acompanhamento (DMP)'!$B$17:$V$400,21,FALSE)="","",VLOOKUP(AI318,'Acompanhamento (DMP)'!$B$17:$V$400,21,FALSE)),"")</f>
        <v/>
      </c>
      <c r="BH318" s="239" t="str">
        <f t="shared" si="4"/>
        <v/>
      </c>
    </row>
    <row r="319" spans="1:60" ht="15" customHeight="1" x14ac:dyDescent="0.2">
      <c r="A319" s="73"/>
      <c r="B319" s="73"/>
      <c r="C319" s="73"/>
      <c r="D319" s="74"/>
      <c r="E319" s="73"/>
      <c r="F319" s="73"/>
      <c r="G319" s="73"/>
      <c r="H319" s="73"/>
      <c r="I319" s="73"/>
      <c r="J319" s="73"/>
      <c r="K319" s="73"/>
      <c r="L319" s="75"/>
      <c r="M319" s="75"/>
      <c r="N319" s="75"/>
      <c r="O319" s="75"/>
      <c r="P319" s="75"/>
      <c r="Q319" s="73" t="e">
        <f>IF(#REF!="","",IF(VLOOKUP(#REF!,#REF!,9,FALSE)="","",VLOOKUP(#REF!,#REF!,9,FALSE)))</f>
        <v>#REF!</v>
      </c>
      <c r="R319" s="75" t="e">
        <f>IF(#REF!="","",IF(VLOOKUP(#REF!,#REF!,10,FALSE)="","",VLOOKUP(#REF!,#REF!,10,FALSE)))</f>
        <v>#REF!</v>
      </c>
      <c r="AD319" s="250">
        <v>306</v>
      </c>
      <c r="AI319" t="str">
        <f>IF('PCA Licitação, Dispensa e Inex.'!B323="","",'PCA Licitação, Dispensa e Inex.'!B323)</f>
        <v/>
      </c>
      <c r="AJ319" t="str">
        <f>IF('PCA Licitação, Dispensa e Inex.'!C323="","",'PCA Licitação, Dispensa e Inex.'!C323)</f>
        <v/>
      </c>
      <c r="AK319" t="str">
        <f>IF('PCA Licitação, Dispensa e Inex.'!D323="","",'PCA Licitação, Dispensa e Inex.'!D323)</f>
        <v/>
      </c>
      <c r="AL319" t="str">
        <f>IF('PCA Licitação, Dispensa e Inex.'!H323="","",'PCA Licitação, Dispensa e Inex.'!H323)</f>
        <v/>
      </c>
      <c r="AM319" t="str">
        <f>IF('PCA Licitação, Dispensa e Inex.'!K323="","",'PCA Licitação, Dispensa e Inex.'!K323)</f>
        <v/>
      </c>
      <c r="AN319" t="str">
        <f>IF('PCA Licitação, Dispensa e Inex.'!L323="","",'PCA Licitação, Dispensa e Inex.'!L323)</f>
        <v/>
      </c>
      <c r="AO319" t="str">
        <f>IF('PCA Licitação, Dispensa e Inex.'!M323="","",'PCA Licitação, Dispensa e Inex.'!M323)</f>
        <v/>
      </c>
      <c r="AP319" t="str">
        <f>IF('PCA Licitação, Dispensa e Inex.'!N323="","",'PCA Licitação, Dispensa e Inex.'!N323)</f>
        <v/>
      </c>
      <c r="AQ319" s="88" t="str">
        <f>IF('PCA Licitação, Dispensa e Inex.'!O323="","",'PCA Licitação, Dispensa e Inex.'!O323)</f>
        <v/>
      </c>
      <c r="AR319" s="88" t="str">
        <f>IF('PCA Licitação, Dispensa e Inex.'!P323="","",'PCA Licitação, Dispensa e Inex.'!P323)</f>
        <v/>
      </c>
      <c r="AS319" s="88" t="str">
        <f>IF('PCA Licitação, Dispensa e Inex.'!Q323="","",'PCA Licitação, Dispensa e Inex.'!Q323)</f>
        <v/>
      </c>
      <c r="AT319" s="88" t="str">
        <f>IF('PCA Licitação, Dispensa e Inex.'!R323="","",'PCA Licitação, Dispensa e Inex.'!R323)</f>
        <v/>
      </c>
      <c r="AU319" s="88" t="str">
        <f>IF('PCA Licitação, Dispensa e Inex.'!S323="","",'PCA Licitação, Dispensa e Inex.'!S323)</f>
        <v/>
      </c>
      <c r="AV319" s="88" t="str">
        <f>IFERROR(VLOOKUP(AI319,'Acompanhamento (DMP)'!$B$17:$L$400,10,FALSE),"")</f>
        <v/>
      </c>
      <c r="AW319" t="str">
        <f>IFERROR(IF(VLOOKUP(AI319,'Acompanhamento (DMP)'!$B$17:$V$400,11,FALSE)="","",VLOOKUP(AI319,'Acompanhamento (DMP)'!$B$17:$V$400,11,FALSE)),"")</f>
        <v/>
      </c>
      <c r="AX319" s="88" t="str">
        <f>IFERROR(VLOOKUP(AI319,'Acompanhamento (DMP)'!$B$17:$V$400,12,FALSE),"")</f>
        <v/>
      </c>
      <c r="AY319" s="88" t="str">
        <f>IFERROR(IF(VLOOKUP(AI319,'Acompanhamento (DMP)'!$B$17:$V$400,13,FALSE)="","",VLOOKUP(AI319,'Acompanhamento (DMP)'!$B$17:$V$400,13,FALSE)),"")</f>
        <v/>
      </c>
      <c r="AZ319" t="str">
        <f>IFERROR(IF(VLOOKUP(AI319,'Acompanhamento (DMP)'!$B$17:$V$400,14,FALSE)="","",VLOOKUP(AI319,'Acompanhamento (DMP)'!$B$17:$V$400,14,FALSE)),"")</f>
        <v/>
      </c>
      <c r="BA319" t="str">
        <f>IFERROR(IF(VLOOKUP(AI319,'Acompanhamento (DMP)'!$B$17:$V$400,15,FALSE)="","",VLOOKUP(AI319,'Acompanhamento (DMP)'!$B$17:$V$400,15,FALSE)),"")</f>
        <v/>
      </c>
      <c r="BB319" s="88" t="str">
        <f>IFERROR(IF(VLOOKUP(AI319,'Acompanhamento (DMP)'!$B$17:$V$400,16,FALSE)="","",VLOOKUP(AI319,'Acompanhamento (DMP)'!$B$17:$V$400,16,FALSE)),"")</f>
        <v/>
      </c>
      <c r="BC319" s="88" t="str">
        <f>IFERROR(IF(VLOOKUP(AI319,'Acompanhamento (DMP)'!$B$17:$V$400,17,FALSE)="","",VLOOKUP(AI319,'Acompanhamento (DMP)'!$B$17:$V$400,17,FALSE)),"")</f>
        <v/>
      </c>
      <c r="BD319" s="88" t="str">
        <f>IFERROR(IF(VLOOKUP(AI319,'Acompanhamento (DMP)'!$B$17:$V$400,18,FALSE)="","",VLOOKUP(AI319,'Acompanhamento (DMP)'!$B$17:$V$400,18,FALSE)),"")</f>
        <v/>
      </c>
      <c r="BE319" s="88" t="str">
        <f>IFERROR(IF(VLOOKUP(AI319,'Acompanhamento (DMP)'!$B$17:$V$400,19,FALSE)="","",VLOOKUP(AI319,'Acompanhamento (DMP)'!$B$17:$V$400,19,FALSE)),"")</f>
        <v/>
      </c>
      <c r="BF319" s="88" t="str">
        <f>IFERROR(IF(VLOOKUP(AI319,'Acompanhamento (DMP)'!$B$17:$V$400,20,FALSE)="","",VLOOKUP(AI319,'Acompanhamento (DMP)'!$B$17:$V$400,20,FALSE)),"")</f>
        <v/>
      </c>
      <c r="BG319" s="88" t="str">
        <f>IFERROR(IF(VLOOKUP(AI319,'Acompanhamento (DMP)'!$B$17:$V$400,21,FALSE)="","",VLOOKUP(AI319,'Acompanhamento (DMP)'!$B$17:$V$400,21,FALSE)),"")</f>
        <v/>
      </c>
      <c r="BH319" s="239" t="str">
        <f t="shared" si="4"/>
        <v/>
      </c>
    </row>
    <row r="320" spans="1:60" ht="15" customHeight="1" x14ac:dyDescent="0.2">
      <c r="A320" s="73"/>
      <c r="B320" s="73"/>
      <c r="C320" s="73"/>
      <c r="D320" s="74"/>
      <c r="E320" s="73"/>
      <c r="F320" s="73"/>
      <c r="G320" s="73"/>
      <c r="H320" s="73"/>
      <c r="I320" s="73"/>
      <c r="J320" s="73"/>
      <c r="K320" s="73"/>
      <c r="L320" s="75"/>
      <c r="M320" s="75"/>
      <c r="N320" s="75"/>
      <c r="O320" s="75"/>
      <c r="P320" s="75"/>
      <c r="Q320" s="73" t="e">
        <f>IF(#REF!="","",IF(VLOOKUP(#REF!,#REF!,9,FALSE)="","",VLOOKUP(#REF!,#REF!,9,FALSE)))</f>
        <v>#REF!</v>
      </c>
      <c r="R320" s="75" t="e">
        <f>IF(#REF!="","",IF(VLOOKUP(#REF!,#REF!,10,FALSE)="","",VLOOKUP(#REF!,#REF!,10,FALSE)))</f>
        <v>#REF!</v>
      </c>
      <c r="AD320" s="249">
        <v>307</v>
      </c>
      <c r="AI320" t="str">
        <f>IF('PCA Licitação, Dispensa e Inex.'!B324="","",'PCA Licitação, Dispensa e Inex.'!B324)</f>
        <v/>
      </c>
      <c r="AJ320" t="str">
        <f>IF('PCA Licitação, Dispensa e Inex.'!C324="","",'PCA Licitação, Dispensa e Inex.'!C324)</f>
        <v/>
      </c>
      <c r="AK320" t="str">
        <f>IF('PCA Licitação, Dispensa e Inex.'!D324="","",'PCA Licitação, Dispensa e Inex.'!D324)</f>
        <v/>
      </c>
      <c r="AL320" t="str">
        <f>IF('PCA Licitação, Dispensa e Inex.'!H324="","",'PCA Licitação, Dispensa e Inex.'!H324)</f>
        <v/>
      </c>
      <c r="AM320" t="str">
        <f>IF('PCA Licitação, Dispensa e Inex.'!K324="","",'PCA Licitação, Dispensa e Inex.'!K324)</f>
        <v/>
      </c>
      <c r="AN320" t="str">
        <f>IF('PCA Licitação, Dispensa e Inex.'!L324="","",'PCA Licitação, Dispensa e Inex.'!L324)</f>
        <v/>
      </c>
      <c r="AO320" t="str">
        <f>IF('PCA Licitação, Dispensa e Inex.'!M324="","",'PCA Licitação, Dispensa e Inex.'!M324)</f>
        <v/>
      </c>
      <c r="AP320" t="str">
        <f>IF('PCA Licitação, Dispensa e Inex.'!N324="","",'PCA Licitação, Dispensa e Inex.'!N324)</f>
        <v/>
      </c>
      <c r="AQ320" s="88" t="str">
        <f>IF('PCA Licitação, Dispensa e Inex.'!O324="","",'PCA Licitação, Dispensa e Inex.'!O324)</f>
        <v/>
      </c>
      <c r="AR320" s="88" t="str">
        <f>IF('PCA Licitação, Dispensa e Inex.'!P324="","",'PCA Licitação, Dispensa e Inex.'!P324)</f>
        <v/>
      </c>
      <c r="AS320" s="88" t="str">
        <f>IF('PCA Licitação, Dispensa e Inex.'!Q324="","",'PCA Licitação, Dispensa e Inex.'!Q324)</f>
        <v/>
      </c>
      <c r="AT320" s="88" t="str">
        <f>IF('PCA Licitação, Dispensa e Inex.'!R324="","",'PCA Licitação, Dispensa e Inex.'!R324)</f>
        <v/>
      </c>
      <c r="AU320" s="88" t="str">
        <f>IF('PCA Licitação, Dispensa e Inex.'!S324="","",'PCA Licitação, Dispensa e Inex.'!S324)</f>
        <v/>
      </c>
      <c r="AV320" s="88" t="str">
        <f>IFERROR(VLOOKUP(AI320,'Acompanhamento (DMP)'!$B$17:$L$400,10,FALSE),"")</f>
        <v/>
      </c>
      <c r="AW320" t="str">
        <f>IFERROR(IF(VLOOKUP(AI320,'Acompanhamento (DMP)'!$B$17:$V$400,11,FALSE)="","",VLOOKUP(AI320,'Acompanhamento (DMP)'!$B$17:$V$400,11,FALSE)),"")</f>
        <v/>
      </c>
      <c r="AX320" s="88" t="str">
        <f>IFERROR(VLOOKUP(AI320,'Acompanhamento (DMP)'!$B$17:$V$400,12,FALSE),"")</f>
        <v/>
      </c>
      <c r="AY320" s="88" t="str">
        <f>IFERROR(IF(VLOOKUP(AI320,'Acompanhamento (DMP)'!$B$17:$V$400,13,FALSE)="","",VLOOKUP(AI320,'Acompanhamento (DMP)'!$B$17:$V$400,13,FALSE)),"")</f>
        <v/>
      </c>
      <c r="AZ320" t="str">
        <f>IFERROR(IF(VLOOKUP(AI320,'Acompanhamento (DMP)'!$B$17:$V$400,14,FALSE)="","",VLOOKUP(AI320,'Acompanhamento (DMP)'!$B$17:$V$400,14,FALSE)),"")</f>
        <v/>
      </c>
      <c r="BA320" t="str">
        <f>IFERROR(IF(VLOOKUP(AI320,'Acompanhamento (DMP)'!$B$17:$V$400,15,FALSE)="","",VLOOKUP(AI320,'Acompanhamento (DMP)'!$B$17:$V$400,15,FALSE)),"")</f>
        <v/>
      </c>
      <c r="BB320" s="88" t="str">
        <f>IFERROR(IF(VLOOKUP(AI320,'Acompanhamento (DMP)'!$B$17:$V$400,16,FALSE)="","",VLOOKUP(AI320,'Acompanhamento (DMP)'!$B$17:$V$400,16,FALSE)),"")</f>
        <v/>
      </c>
      <c r="BC320" s="88" t="str">
        <f>IFERROR(IF(VLOOKUP(AI320,'Acompanhamento (DMP)'!$B$17:$V$400,17,FALSE)="","",VLOOKUP(AI320,'Acompanhamento (DMP)'!$B$17:$V$400,17,FALSE)),"")</f>
        <v/>
      </c>
      <c r="BD320" s="88" t="str">
        <f>IFERROR(IF(VLOOKUP(AI320,'Acompanhamento (DMP)'!$B$17:$V$400,18,FALSE)="","",VLOOKUP(AI320,'Acompanhamento (DMP)'!$B$17:$V$400,18,FALSE)),"")</f>
        <v/>
      </c>
      <c r="BE320" s="88" t="str">
        <f>IFERROR(IF(VLOOKUP(AI320,'Acompanhamento (DMP)'!$B$17:$V$400,19,FALSE)="","",VLOOKUP(AI320,'Acompanhamento (DMP)'!$B$17:$V$400,19,FALSE)),"")</f>
        <v/>
      </c>
      <c r="BF320" s="88" t="str">
        <f>IFERROR(IF(VLOOKUP(AI320,'Acompanhamento (DMP)'!$B$17:$V$400,20,FALSE)="","",VLOOKUP(AI320,'Acompanhamento (DMP)'!$B$17:$V$400,20,FALSE)),"")</f>
        <v/>
      </c>
      <c r="BG320" s="88" t="str">
        <f>IFERROR(IF(VLOOKUP(AI320,'Acompanhamento (DMP)'!$B$17:$V$400,21,FALSE)="","",VLOOKUP(AI320,'Acompanhamento (DMP)'!$B$17:$V$400,21,FALSE)),"")</f>
        <v/>
      </c>
      <c r="BH320" s="239" t="str">
        <f t="shared" si="4"/>
        <v/>
      </c>
    </row>
    <row r="321" spans="1:60" ht="15" customHeight="1" x14ac:dyDescent="0.2">
      <c r="A321" s="73"/>
      <c r="B321" s="73"/>
      <c r="C321" s="73"/>
      <c r="D321" s="74"/>
      <c r="E321" s="73"/>
      <c r="F321" s="73"/>
      <c r="G321" s="73"/>
      <c r="H321" s="73"/>
      <c r="I321" s="73"/>
      <c r="J321" s="73"/>
      <c r="K321" s="73"/>
      <c r="L321" s="75"/>
      <c r="M321" s="75"/>
      <c r="N321" s="75"/>
      <c r="O321" s="75"/>
      <c r="P321" s="75"/>
      <c r="Q321" s="73" t="e">
        <f>IF(#REF!="","",IF(VLOOKUP(#REF!,#REF!,9,FALSE)="","",VLOOKUP(#REF!,#REF!,9,FALSE)))</f>
        <v>#REF!</v>
      </c>
      <c r="R321" s="75" t="e">
        <f>IF(#REF!="","",IF(VLOOKUP(#REF!,#REF!,10,FALSE)="","",VLOOKUP(#REF!,#REF!,10,FALSE)))</f>
        <v>#REF!</v>
      </c>
      <c r="AD321" s="250">
        <v>308</v>
      </c>
      <c r="AI321" t="str">
        <f>IF('PCA Licitação, Dispensa e Inex.'!B325="","",'PCA Licitação, Dispensa e Inex.'!B325)</f>
        <v/>
      </c>
      <c r="AJ321" t="str">
        <f>IF('PCA Licitação, Dispensa e Inex.'!C325="","",'PCA Licitação, Dispensa e Inex.'!C325)</f>
        <v/>
      </c>
      <c r="AK321" t="str">
        <f>IF('PCA Licitação, Dispensa e Inex.'!D325="","",'PCA Licitação, Dispensa e Inex.'!D325)</f>
        <v/>
      </c>
      <c r="AL321" t="str">
        <f>IF('PCA Licitação, Dispensa e Inex.'!H325="","",'PCA Licitação, Dispensa e Inex.'!H325)</f>
        <v/>
      </c>
      <c r="AM321" t="str">
        <f>IF('PCA Licitação, Dispensa e Inex.'!K325="","",'PCA Licitação, Dispensa e Inex.'!K325)</f>
        <v/>
      </c>
      <c r="AN321" t="str">
        <f>IF('PCA Licitação, Dispensa e Inex.'!L325="","",'PCA Licitação, Dispensa e Inex.'!L325)</f>
        <v/>
      </c>
      <c r="AO321" t="str">
        <f>IF('PCA Licitação, Dispensa e Inex.'!M325="","",'PCA Licitação, Dispensa e Inex.'!M325)</f>
        <v/>
      </c>
      <c r="AP321" t="str">
        <f>IF('PCA Licitação, Dispensa e Inex.'!N325="","",'PCA Licitação, Dispensa e Inex.'!N325)</f>
        <v/>
      </c>
      <c r="AQ321" s="88" t="str">
        <f>IF('PCA Licitação, Dispensa e Inex.'!O325="","",'PCA Licitação, Dispensa e Inex.'!O325)</f>
        <v/>
      </c>
      <c r="AR321" s="88" t="str">
        <f>IF('PCA Licitação, Dispensa e Inex.'!P325="","",'PCA Licitação, Dispensa e Inex.'!P325)</f>
        <v/>
      </c>
      <c r="AS321" s="88" t="str">
        <f>IF('PCA Licitação, Dispensa e Inex.'!Q325="","",'PCA Licitação, Dispensa e Inex.'!Q325)</f>
        <v/>
      </c>
      <c r="AT321" s="88" t="str">
        <f>IF('PCA Licitação, Dispensa e Inex.'!R325="","",'PCA Licitação, Dispensa e Inex.'!R325)</f>
        <v/>
      </c>
      <c r="AU321" s="88" t="str">
        <f>IF('PCA Licitação, Dispensa e Inex.'!S325="","",'PCA Licitação, Dispensa e Inex.'!S325)</f>
        <v/>
      </c>
      <c r="AV321" s="88" t="str">
        <f>IFERROR(VLOOKUP(AI321,'Acompanhamento (DMP)'!$B$17:$L$400,10,FALSE),"")</f>
        <v/>
      </c>
      <c r="AW321" t="str">
        <f>IFERROR(IF(VLOOKUP(AI321,'Acompanhamento (DMP)'!$B$17:$V$400,11,FALSE)="","",VLOOKUP(AI321,'Acompanhamento (DMP)'!$B$17:$V$400,11,FALSE)),"")</f>
        <v/>
      </c>
      <c r="AX321" s="88" t="str">
        <f>IFERROR(VLOOKUP(AI321,'Acompanhamento (DMP)'!$B$17:$V$400,12,FALSE),"")</f>
        <v/>
      </c>
      <c r="AY321" s="88" t="str">
        <f>IFERROR(IF(VLOOKUP(AI321,'Acompanhamento (DMP)'!$B$17:$V$400,13,FALSE)="","",VLOOKUP(AI321,'Acompanhamento (DMP)'!$B$17:$V$400,13,FALSE)),"")</f>
        <v/>
      </c>
      <c r="AZ321" t="str">
        <f>IFERROR(IF(VLOOKUP(AI321,'Acompanhamento (DMP)'!$B$17:$V$400,14,FALSE)="","",VLOOKUP(AI321,'Acompanhamento (DMP)'!$B$17:$V$400,14,FALSE)),"")</f>
        <v/>
      </c>
      <c r="BA321" t="str">
        <f>IFERROR(IF(VLOOKUP(AI321,'Acompanhamento (DMP)'!$B$17:$V$400,15,FALSE)="","",VLOOKUP(AI321,'Acompanhamento (DMP)'!$B$17:$V$400,15,FALSE)),"")</f>
        <v/>
      </c>
      <c r="BB321" s="88" t="str">
        <f>IFERROR(IF(VLOOKUP(AI321,'Acompanhamento (DMP)'!$B$17:$V$400,16,FALSE)="","",VLOOKUP(AI321,'Acompanhamento (DMP)'!$B$17:$V$400,16,FALSE)),"")</f>
        <v/>
      </c>
      <c r="BC321" s="88" t="str">
        <f>IFERROR(IF(VLOOKUP(AI321,'Acompanhamento (DMP)'!$B$17:$V$400,17,FALSE)="","",VLOOKUP(AI321,'Acompanhamento (DMP)'!$B$17:$V$400,17,FALSE)),"")</f>
        <v/>
      </c>
      <c r="BD321" s="88" t="str">
        <f>IFERROR(IF(VLOOKUP(AI321,'Acompanhamento (DMP)'!$B$17:$V$400,18,FALSE)="","",VLOOKUP(AI321,'Acompanhamento (DMP)'!$B$17:$V$400,18,FALSE)),"")</f>
        <v/>
      </c>
      <c r="BE321" s="88" t="str">
        <f>IFERROR(IF(VLOOKUP(AI321,'Acompanhamento (DMP)'!$B$17:$V$400,19,FALSE)="","",VLOOKUP(AI321,'Acompanhamento (DMP)'!$B$17:$V$400,19,FALSE)),"")</f>
        <v/>
      </c>
      <c r="BF321" s="88" t="str">
        <f>IFERROR(IF(VLOOKUP(AI321,'Acompanhamento (DMP)'!$B$17:$V$400,20,FALSE)="","",VLOOKUP(AI321,'Acompanhamento (DMP)'!$B$17:$V$400,20,FALSE)),"")</f>
        <v/>
      </c>
      <c r="BG321" s="88" t="str">
        <f>IFERROR(IF(VLOOKUP(AI321,'Acompanhamento (DMP)'!$B$17:$V$400,21,FALSE)="","",VLOOKUP(AI321,'Acompanhamento (DMP)'!$B$17:$V$400,21,FALSE)),"")</f>
        <v/>
      </c>
      <c r="BH321" s="239" t="str">
        <f t="shared" si="4"/>
        <v/>
      </c>
    </row>
    <row r="322" spans="1:60" ht="15" customHeight="1" x14ac:dyDescent="0.2">
      <c r="A322" s="73"/>
      <c r="B322" s="73"/>
      <c r="C322" s="73"/>
      <c r="D322" s="74"/>
      <c r="E322" s="73"/>
      <c r="F322" s="73"/>
      <c r="G322" s="73"/>
      <c r="H322" s="73"/>
      <c r="I322" s="73"/>
      <c r="J322" s="73"/>
      <c r="K322" s="73"/>
      <c r="L322" s="75"/>
      <c r="M322" s="75"/>
      <c r="N322" s="75"/>
      <c r="O322" s="75"/>
      <c r="P322" s="75"/>
      <c r="Q322" s="73" t="e">
        <f>IF(#REF!="","",IF(VLOOKUP(#REF!,#REF!,9,FALSE)="","",VLOOKUP(#REF!,#REF!,9,FALSE)))</f>
        <v>#REF!</v>
      </c>
      <c r="R322" s="75" t="e">
        <f>IF(#REF!="","",IF(VLOOKUP(#REF!,#REF!,10,FALSE)="","",VLOOKUP(#REF!,#REF!,10,FALSE)))</f>
        <v>#REF!</v>
      </c>
      <c r="AD322" s="252">
        <v>309</v>
      </c>
      <c r="AI322" t="str">
        <f>IF('PCA Licitação, Dispensa e Inex.'!B326="","",'PCA Licitação, Dispensa e Inex.'!B326)</f>
        <v/>
      </c>
      <c r="AJ322" t="str">
        <f>IF('PCA Licitação, Dispensa e Inex.'!C326="","",'PCA Licitação, Dispensa e Inex.'!C326)</f>
        <v/>
      </c>
      <c r="AK322" t="str">
        <f>IF('PCA Licitação, Dispensa e Inex.'!D326="","",'PCA Licitação, Dispensa e Inex.'!D326)</f>
        <v/>
      </c>
      <c r="AL322" t="str">
        <f>IF('PCA Licitação, Dispensa e Inex.'!H326="","",'PCA Licitação, Dispensa e Inex.'!H326)</f>
        <v/>
      </c>
      <c r="AM322" t="str">
        <f>IF('PCA Licitação, Dispensa e Inex.'!K326="","",'PCA Licitação, Dispensa e Inex.'!K326)</f>
        <v/>
      </c>
      <c r="AN322" t="str">
        <f>IF('PCA Licitação, Dispensa e Inex.'!L326="","",'PCA Licitação, Dispensa e Inex.'!L326)</f>
        <v/>
      </c>
      <c r="AO322" t="str">
        <f>IF('PCA Licitação, Dispensa e Inex.'!M326="","",'PCA Licitação, Dispensa e Inex.'!M326)</f>
        <v/>
      </c>
      <c r="AP322" t="str">
        <f>IF('PCA Licitação, Dispensa e Inex.'!N326="","",'PCA Licitação, Dispensa e Inex.'!N326)</f>
        <v/>
      </c>
      <c r="AQ322" s="88" t="str">
        <f>IF('PCA Licitação, Dispensa e Inex.'!O326="","",'PCA Licitação, Dispensa e Inex.'!O326)</f>
        <v/>
      </c>
      <c r="AR322" s="88" t="str">
        <f>IF('PCA Licitação, Dispensa e Inex.'!P326="","",'PCA Licitação, Dispensa e Inex.'!P326)</f>
        <v/>
      </c>
      <c r="AS322" s="88" t="str">
        <f>IF('PCA Licitação, Dispensa e Inex.'!Q326="","",'PCA Licitação, Dispensa e Inex.'!Q326)</f>
        <v/>
      </c>
      <c r="AT322" s="88" t="str">
        <f>IF('PCA Licitação, Dispensa e Inex.'!R326="","",'PCA Licitação, Dispensa e Inex.'!R326)</f>
        <v/>
      </c>
      <c r="AU322" s="88" t="str">
        <f>IF('PCA Licitação, Dispensa e Inex.'!S326="","",'PCA Licitação, Dispensa e Inex.'!S326)</f>
        <v/>
      </c>
      <c r="AV322" s="88" t="str">
        <f>IFERROR(VLOOKUP(AI322,'Acompanhamento (DMP)'!$B$17:$L$400,10,FALSE),"")</f>
        <v/>
      </c>
      <c r="AW322" t="str">
        <f>IFERROR(IF(VLOOKUP(AI322,'Acompanhamento (DMP)'!$B$17:$V$400,11,FALSE)="","",VLOOKUP(AI322,'Acompanhamento (DMP)'!$B$17:$V$400,11,FALSE)),"")</f>
        <v/>
      </c>
      <c r="AX322" s="88" t="str">
        <f>IFERROR(VLOOKUP(AI322,'Acompanhamento (DMP)'!$B$17:$V$400,12,FALSE),"")</f>
        <v/>
      </c>
      <c r="AY322" s="88" t="str">
        <f>IFERROR(IF(VLOOKUP(AI322,'Acompanhamento (DMP)'!$B$17:$V$400,13,FALSE)="","",VLOOKUP(AI322,'Acompanhamento (DMP)'!$B$17:$V$400,13,FALSE)),"")</f>
        <v/>
      </c>
      <c r="AZ322" t="str">
        <f>IFERROR(IF(VLOOKUP(AI322,'Acompanhamento (DMP)'!$B$17:$V$400,14,FALSE)="","",VLOOKUP(AI322,'Acompanhamento (DMP)'!$B$17:$V$400,14,FALSE)),"")</f>
        <v/>
      </c>
      <c r="BA322" t="str">
        <f>IFERROR(IF(VLOOKUP(AI322,'Acompanhamento (DMP)'!$B$17:$V$400,15,FALSE)="","",VLOOKUP(AI322,'Acompanhamento (DMP)'!$B$17:$V$400,15,FALSE)),"")</f>
        <v/>
      </c>
      <c r="BB322" s="88" t="str">
        <f>IFERROR(IF(VLOOKUP(AI322,'Acompanhamento (DMP)'!$B$17:$V$400,16,FALSE)="","",VLOOKUP(AI322,'Acompanhamento (DMP)'!$B$17:$V$400,16,FALSE)),"")</f>
        <v/>
      </c>
      <c r="BC322" s="88" t="str">
        <f>IFERROR(IF(VLOOKUP(AI322,'Acompanhamento (DMP)'!$B$17:$V$400,17,FALSE)="","",VLOOKUP(AI322,'Acompanhamento (DMP)'!$B$17:$V$400,17,FALSE)),"")</f>
        <v/>
      </c>
      <c r="BD322" s="88" t="str">
        <f>IFERROR(IF(VLOOKUP(AI322,'Acompanhamento (DMP)'!$B$17:$V$400,18,FALSE)="","",VLOOKUP(AI322,'Acompanhamento (DMP)'!$B$17:$V$400,18,FALSE)),"")</f>
        <v/>
      </c>
      <c r="BE322" s="88" t="str">
        <f>IFERROR(IF(VLOOKUP(AI322,'Acompanhamento (DMP)'!$B$17:$V$400,19,FALSE)="","",VLOOKUP(AI322,'Acompanhamento (DMP)'!$B$17:$V$400,19,FALSE)),"")</f>
        <v/>
      </c>
      <c r="BF322" s="88" t="str">
        <f>IFERROR(IF(VLOOKUP(AI322,'Acompanhamento (DMP)'!$B$17:$V$400,20,FALSE)="","",VLOOKUP(AI322,'Acompanhamento (DMP)'!$B$17:$V$400,20,FALSE)),"")</f>
        <v/>
      </c>
      <c r="BG322" s="88" t="str">
        <f>IFERROR(IF(VLOOKUP(AI322,'Acompanhamento (DMP)'!$B$17:$V$400,21,FALSE)="","",VLOOKUP(AI322,'Acompanhamento (DMP)'!$B$17:$V$400,21,FALSE)),"")</f>
        <v/>
      </c>
      <c r="BH322" s="239" t="str">
        <f t="shared" si="4"/>
        <v/>
      </c>
    </row>
    <row r="323" spans="1:60" ht="15" customHeight="1" x14ac:dyDescent="0.2">
      <c r="A323" s="73"/>
      <c r="B323" s="73"/>
      <c r="C323" s="73"/>
      <c r="D323" s="74"/>
      <c r="E323" s="73"/>
      <c r="F323" s="73"/>
      <c r="G323" s="73"/>
      <c r="H323" s="73"/>
      <c r="I323" s="73"/>
      <c r="J323" s="73"/>
      <c r="K323" s="73"/>
      <c r="L323" s="75"/>
      <c r="M323" s="75"/>
      <c r="N323" s="75"/>
      <c r="O323" s="75"/>
      <c r="P323" s="75"/>
      <c r="Q323" s="73" t="e">
        <f>IF(#REF!="","",IF(VLOOKUP(#REF!,#REF!,9,FALSE)="","",VLOOKUP(#REF!,#REF!,9,FALSE)))</f>
        <v>#REF!</v>
      </c>
      <c r="R323" s="75" t="e">
        <f>IF(#REF!="","",IF(VLOOKUP(#REF!,#REF!,10,FALSE)="","",VLOOKUP(#REF!,#REF!,10,FALSE)))</f>
        <v>#REF!</v>
      </c>
      <c r="AD323" s="251">
        <v>310</v>
      </c>
      <c r="AI323" t="str">
        <f>IF('PCA Licitação, Dispensa e Inex.'!B327="","",'PCA Licitação, Dispensa e Inex.'!B327)</f>
        <v/>
      </c>
      <c r="AJ323" t="str">
        <f>IF('PCA Licitação, Dispensa e Inex.'!C327="","",'PCA Licitação, Dispensa e Inex.'!C327)</f>
        <v/>
      </c>
      <c r="AK323" t="str">
        <f>IF('PCA Licitação, Dispensa e Inex.'!D327="","",'PCA Licitação, Dispensa e Inex.'!D327)</f>
        <v/>
      </c>
      <c r="AL323" t="str">
        <f>IF('PCA Licitação, Dispensa e Inex.'!H327="","",'PCA Licitação, Dispensa e Inex.'!H327)</f>
        <v/>
      </c>
      <c r="AM323" t="str">
        <f>IF('PCA Licitação, Dispensa e Inex.'!K327="","",'PCA Licitação, Dispensa e Inex.'!K327)</f>
        <v/>
      </c>
      <c r="AN323" t="str">
        <f>IF('PCA Licitação, Dispensa e Inex.'!L327="","",'PCA Licitação, Dispensa e Inex.'!L327)</f>
        <v/>
      </c>
      <c r="AO323" t="str">
        <f>IF('PCA Licitação, Dispensa e Inex.'!M327="","",'PCA Licitação, Dispensa e Inex.'!M327)</f>
        <v/>
      </c>
      <c r="AP323" t="str">
        <f>IF('PCA Licitação, Dispensa e Inex.'!N327="","",'PCA Licitação, Dispensa e Inex.'!N327)</f>
        <v/>
      </c>
      <c r="AQ323" s="88" t="str">
        <f>IF('PCA Licitação, Dispensa e Inex.'!O327="","",'PCA Licitação, Dispensa e Inex.'!O327)</f>
        <v/>
      </c>
      <c r="AR323" s="88" t="str">
        <f>IF('PCA Licitação, Dispensa e Inex.'!P327="","",'PCA Licitação, Dispensa e Inex.'!P327)</f>
        <v/>
      </c>
      <c r="AS323" s="88" t="str">
        <f>IF('PCA Licitação, Dispensa e Inex.'!Q327="","",'PCA Licitação, Dispensa e Inex.'!Q327)</f>
        <v/>
      </c>
      <c r="AT323" s="88" t="str">
        <f>IF('PCA Licitação, Dispensa e Inex.'!R327="","",'PCA Licitação, Dispensa e Inex.'!R327)</f>
        <v/>
      </c>
      <c r="AU323" s="88" t="str">
        <f>IF('PCA Licitação, Dispensa e Inex.'!S327="","",'PCA Licitação, Dispensa e Inex.'!S327)</f>
        <v/>
      </c>
      <c r="AV323" s="88" t="str">
        <f>IFERROR(VLOOKUP(AI323,'Acompanhamento (DMP)'!$B$17:$L$400,10,FALSE),"")</f>
        <v/>
      </c>
      <c r="AW323" t="str">
        <f>IFERROR(IF(VLOOKUP(AI323,'Acompanhamento (DMP)'!$B$17:$V$400,11,FALSE)="","",VLOOKUP(AI323,'Acompanhamento (DMP)'!$B$17:$V$400,11,FALSE)),"")</f>
        <v/>
      </c>
      <c r="AX323" s="88" t="str">
        <f>IFERROR(VLOOKUP(AI323,'Acompanhamento (DMP)'!$B$17:$V$400,12,FALSE),"")</f>
        <v/>
      </c>
      <c r="AY323" s="88" t="str">
        <f>IFERROR(IF(VLOOKUP(AI323,'Acompanhamento (DMP)'!$B$17:$V$400,13,FALSE)="","",VLOOKUP(AI323,'Acompanhamento (DMP)'!$B$17:$V$400,13,FALSE)),"")</f>
        <v/>
      </c>
      <c r="AZ323" t="str">
        <f>IFERROR(IF(VLOOKUP(AI323,'Acompanhamento (DMP)'!$B$17:$V$400,14,FALSE)="","",VLOOKUP(AI323,'Acompanhamento (DMP)'!$B$17:$V$400,14,FALSE)),"")</f>
        <v/>
      </c>
      <c r="BA323" t="str">
        <f>IFERROR(IF(VLOOKUP(AI323,'Acompanhamento (DMP)'!$B$17:$V$400,15,FALSE)="","",VLOOKUP(AI323,'Acompanhamento (DMP)'!$B$17:$V$400,15,FALSE)),"")</f>
        <v/>
      </c>
      <c r="BB323" s="88" t="str">
        <f>IFERROR(IF(VLOOKUP(AI323,'Acompanhamento (DMP)'!$B$17:$V$400,16,FALSE)="","",VLOOKUP(AI323,'Acompanhamento (DMP)'!$B$17:$V$400,16,FALSE)),"")</f>
        <v/>
      </c>
      <c r="BC323" s="88" t="str">
        <f>IFERROR(IF(VLOOKUP(AI323,'Acompanhamento (DMP)'!$B$17:$V$400,17,FALSE)="","",VLOOKUP(AI323,'Acompanhamento (DMP)'!$B$17:$V$400,17,FALSE)),"")</f>
        <v/>
      </c>
      <c r="BD323" s="88" t="str">
        <f>IFERROR(IF(VLOOKUP(AI323,'Acompanhamento (DMP)'!$B$17:$V$400,18,FALSE)="","",VLOOKUP(AI323,'Acompanhamento (DMP)'!$B$17:$V$400,18,FALSE)),"")</f>
        <v/>
      </c>
      <c r="BE323" s="88" t="str">
        <f>IFERROR(IF(VLOOKUP(AI323,'Acompanhamento (DMP)'!$B$17:$V$400,19,FALSE)="","",VLOOKUP(AI323,'Acompanhamento (DMP)'!$B$17:$V$400,19,FALSE)),"")</f>
        <v/>
      </c>
      <c r="BF323" s="88" t="str">
        <f>IFERROR(IF(VLOOKUP(AI323,'Acompanhamento (DMP)'!$B$17:$V$400,20,FALSE)="","",VLOOKUP(AI323,'Acompanhamento (DMP)'!$B$17:$V$400,20,FALSE)),"")</f>
        <v/>
      </c>
      <c r="BG323" s="88" t="str">
        <f>IFERROR(IF(VLOOKUP(AI323,'Acompanhamento (DMP)'!$B$17:$V$400,21,FALSE)="","",VLOOKUP(AI323,'Acompanhamento (DMP)'!$B$17:$V$400,21,FALSE)),"")</f>
        <v/>
      </c>
      <c r="BH323" s="239" t="str">
        <f t="shared" ref="BH323:BH386" si="5">IF(BF323="","",BF323-BE323)</f>
        <v/>
      </c>
    </row>
    <row r="324" spans="1:60" ht="15" customHeight="1" x14ac:dyDescent="0.2">
      <c r="A324" s="73"/>
      <c r="B324" s="73"/>
      <c r="C324" s="73"/>
      <c r="D324" s="74"/>
      <c r="E324" s="73"/>
      <c r="F324" s="73"/>
      <c r="G324" s="73"/>
      <c r="H324" s="73"/>
      <c r="I324" s="73"/>
      <c r="J324" s="73"/>
      <c r="K324" s="73"/>
      <c r="L324" s="75"/>
      <c r="M324" s="75"/>
      <c r="N324" s="75"/>
      <c r="O324" s="75"/>
      <c r="P324" s="75"/>
      <c r="Q324" s="73" t="e">
        <f>IF(#REF!="","",IF(VLOOKUP(#REF!,#REF!,9,FALSE)="","",VLOOKUP(#REF!,#REF!,9,FALSE)))</f>
        <v>#REF!</v>
      </c>
      <c r="R324" s="75" t="e">
        <f>IF(#REF!="","",IF(VLOOKUP(#REF!,#REF!,10,FALSE)="","",VLOOKUP(#REF!,#REF!,10,FALSE)))</f>
        <v>#REF!</v>
      </c>
      <c r="AD324" s="252">
        <v>311</v>
      </c>
      <c r="AI324" t="str">
        <f>IF('PCA Licitação, Dispensa e Inex.'!B328="","",'PCA Licitação, Dispensa e Inex.'!B328)</f>
        <v/>
      </c>
      <c r="AJ324" t="str">
        <f>IF('PCA Licitação, Dispensa e Inex.'!C328="","",'PCA Licitação, Dispensa e Inex.'!C328)</f>
        <v/>
      </c>
      <c r="AK324" t="str">
        <f>IF('PCA Licitação, Dispensa e Inex.'!D328="","",'PCA Licitação, Dispensa e Inex.'!D328)</f>
        <v/>
      </c>
      <c r="AL324" t="str">
        <f>IF('PCA Licitação, Dispensa e Inex.'!H328="","",'PCA Licitação, Dispensa e Inex.'!H328)</f>
        <v/>
      </c>
      <c r="AM324" t="str">
        <f>IF('PCA Licitação, Dispensa e Inex.'!K328="","",'PCA Licitação, Dispensa e Inex.'!K328)</f>
        <v/>
      </c>
      <c r="AN324" t="str">
        <f>IF('PCA Licitação, Dispensa e Inex.'!L328="","",'PCA Licitação, Dispensa e Inex.'!L328)</f>
        <v/>
      </c>
      <c r="AO324" t="str">
        <f>IF('PCA Licitação, Dispensa e Inex.'!M328="","",'PCA Licitação, Dispensa e Inex.'!M328)</f>
        <v/>
      </c>
      <c r="AP324" t="str">
        <f>IF('PCA Licitação, Dispensa e Inex.'!N328="","",'PCA Licitação, Dispensa e Inex.'!N328)</f>
        <v/>
      </c>
      <c r="AQ324" s="88" t="str">
        <f>IF('PCA Licitação, Dispensa e Inex.'!O328="","",'PCA Licitação, Dispensa e Inex.'!O328)</f>
        <v/>
      </c>
      <c r="AR324" s="88" t="str">
        <f>IF('PCA Licitação, Dispensa e Inex.'!P328="","",'PCA Licitação, Dispensa e Inex.'!P328)</f>
        <v/>
      </c>
      <c r="AS324" s="88" t="str">
        <f>IF('PCA Licitação, Dispensa e Inex.'!Q328="","",'PCA Licitação, Dispensa e Inex.'!Q328)</f>
        <v/>
      </c>
      <c r="AT324" s="88" t="str">
        <f>IF('PCA Licitação, Dispensa e Inex.'!R328="","",'PCA Licitação, Dispensa e Inex.'!R328)</f>
        <v/>
      </c>
      <c r="AU324" s="88" t="str">
        <f>IF('PCA Licitação, Dispensa e Inex.'!S328="","",'PCA Licitação, Dispensa e Inex.'!S328)</f>
        <v/>
      </c>
      <c r="AV324" s="88" t="str">
        <f>IFERROR(VLOOKUP(AI324,'Acompanhamento (DMP)'!$B$17:$L$400,10,FALSE),"")</f>
        <v/>
      </c>
      <c r="AW324" t="str">
        <f>IFERROR(IF(VLOOKUP(AI324,'Acompanhamento (DMP)'!$B$17:$V$400,11,FALSE)="","",VLOOKUP(AI324,'Acompanhamento (DMP)'!$B$17:$V$400,11,FALSE)),"")</f>
        <v/>
      </c>
      <c r="AX324" s="88" t="str">
        <f>IFERROR(VLOOKUP(AI324,'Acompanhamento (DMP)'!$B$17:$V$400,12,FALSE),"")</f>
        <v/>
      </c>
      <c r="AY324" s="88" t="str">
        <f>IFERROR(IF(VLOOKUP(AI324,'Acompanhamento (DMP)'!$B$17:$V$400,13,FALSE)="","",VLOOKUP(AI324,'Acompanhamento (DMP)'!$B$17:$V$400,13,FALSE)),"")</f>
        <v/>
      </c>
      <c r="AZ324" t="str">
        <f>IFERROR(IF(VLOOKUP(AI324,'Acompanhamento (DMP)'!$B$17:$V$400,14,FALSE)="","",VLOOKUP(AI324,'Acompanhamento (DMP)'!$B$17:$V$400,14,FALSE)),"")</f>
        <v/>
      </c>
      <c r="BA324" t="str">
        <f>IFERROR(IF(VLOOKUP(AI324,'Acompanhamento (DMP)'!$B$17:$V$400,15,FALSE)="","",VLOOKUP(AI324,'Acompanhamento (DMP)'!$B$17:$V$400,15,FALSE)),"")</f>
        <v/>
      </c>
      <c r="BB324" s="88" t="str">
        <f>IFERROR(IF(VLOOKUP(AI324,'Acompanhamento (DMP)'!$B$17:$V$400,16,FALSE)="","",VLOOKUP(AI324,'Acompanhamento (DMP)'!$B$17:$V$400,16,FALSE)),"")</f>
        <v/>
      </c>
      <c r="BC324" s="88" t="str">
        <f>IFERROR(IF(VLOOKUP(AI324,'Acompanhamento (DMP)'!$B$17:$V$400,17,FALSE)="","",VLOOKUP(AI324,'Acompanhamento (DMP)'!$B$17:$V$400,17,FALSE)),"")</f>
        <v/>
      </c>
      <c r="BD324" s="88" t="str">
        <f>IFERROR(IF(VLOOKUP(AI324,'Acompanhamento (DMP)'!$B$17:$V$400,18,FALSE)="","",VLOOKUP(AI324,'Acompanhamento (DMP)'!$B$17:$V$400,18,FALSE)),"")</f>
        <v/>
      </c>
      <c r="BE324" s="88" t="str">
        <f>IFERROR(IF(VLOOKUP(AI324,'Acompanhamento (DMP)'!$B$17:$V$400,19,FALSE)="","",VLOOKUP(AI324,'Acompanhamento (DMP)'!$B$17:$V$400,19,FALSE)),"")</f>
        <v/>
      </c>
      <c r="BF324" s="88" t="str">
        <f>IFERROR(IF(VLOOKUP(AI324,'Acompanhamento (DMP)'!$B$17:$V$400,20,FALSE)="","",VLOOKUP(AI324,'Acompanhamento (DMP)'!$B$17:$V$400,20,FALSE)),"")</f>
        <v/>
      </c>
      <c r="BG324" s="88" t="str">
        <f>IFERROR(IF(VLOOKUP(AI324,'Acompanhamento (DMP)'!$B$17:$V$400,21,FALSE)="","",VLOOKUP(AI324,'Acompanhamento (DMP)'!$B$17:$V$400,21,FALSE)),"")</f>
        <v/>
      </c>
      <c r="BH324" s="239" t="str">
        <f t="shared" si="5"/>
        <v/>
      </c>
    </row>
    <row r="325" spans="1:60" ht="15" customHeight="1" x14ac:dyDescent="0.2">
      <c r="A325" s="73"/>
      <c r="B325" s="73"/>
      <c r="C325" s="73"/>
      <c r="D325" s="74"/>
      <c r="E325" s="73"/>
      <c r="F325" s="73"/>
      <c r="G325" s="73"/>
      <c r="H325" s="73"/>
      <c r="I325" s="73"/>
      <c r="J325" s="73"/>
      <c r="K325" s="73"/>
      <c r="L325" s="75"/>
      <c r="M325" s="75"/>
      <c r="N325" s="75"/>
      <c r="O325" s="75"/>
      <c r="P325" s="75"/>
      <c r="Q325" s="73" t="e">
        <f>IF(#REF!="","",IF(VLOOKUP(#REF!,#REF!,9,FALSE)="","",VLOOKUP(#REF!,#REF!,9,FALSE)))</f>
        <v>#REF!</v>
      </c>
      <c r="R325" s="75" t="e">
        <f>IF(#REF!="","",IF(VLOOKUP(#REF!,#REF!,10,FALSE)="","",VLOOKUP(#REF!,#REF!,10,FALSE)))</f>
        <v>#REF!</v>
      </c>
      <c r="AD325" s="250">
        <v>312</v>
      </c>
      <c r="AI325" t="str">
        <f>IF('PCA Licitação, Dispensa e Inex.'!B329="","",'PCA Licitação, Dispensa e Inex.'!B329)</f>
        <v/>
      </c>
      <c r="AJ325" t="str">
        <f>IF('PCA Licitação, Dispensa e Inex.'!C329="","",'PCA Licitação, Dispensa e Inex.'!C329)</f>
        <v/>
      </c>
      <c r="AK325" t="str">
        <f>IF('PCA Licitação, Dispensa e Inex.'!D329="","",'PCA Licitação, Dispensa e Inex.'!D329)</f>
        <v/>
      </c>
      <c r="AL325" t="str">
        <f>IF('PCA Licitação, Dispensa e Inex.'!H329="","",'PCA Licitação, Dispensa e Inex.'!H329)</f>
        <v/>
      </c>
      <c r="AM325" t="str">
        <f>IF('PCA Licitação, Dispensa e Inex.'!K329="","",'PCA Licitação, Dispensa e Inex.'!K329)</f>
        <v/>
      </c>
      <c r="AN325" t="str">
        <f>IF('PCA Licitação, Dispensa e Inex.'!L329="","",'PCA Licitação, Dispensa e Inex.'!L329)</f>
        <v/>
      </c>
      <c r="AO325" t="str">
        <f>IF('PCA Licitação, Dispensa e Inex.'!M329="","",'PCA Licitação, Dispensa e Inex.'!M329)</f>
        <v/>
      </c>
      <c r="AP325" t="str">
        <f>IF('PCA Licitação, Dispensa e Inex.'!N329="","",'PCA Licitação, Dispensa e Inex.'!N329)</f>
        <v/>
      </c>
      <c r="AQ325" s="88" t="str">
        <f>IF('PCA Licitação, Dispensa e Inex.'!O329="","",'PCA Licitação, Dispensa e Inex.'!O329)</f>
        <v/>
      </c>
      <c r="AR325" s="88" t="str">
        <f>IF('PCA Licitação, Dispensa e Inex.'!P329="","",'PCA Licitação, Dispensa e Inex.'!P329)</f>
        <v/>
      </c>
      <c r="AS325" s="88" t="str">
        <f>IF('PCA Licitação, Dispensa e Inex.'!Q329="","",'PCA Licitação, Dispensa e Inex.'!Q329)</f>
        <v/>
      </c>
      <c r="AT325" s="88" t="str">
        <f>IF('PCA Licitação, Dispensa e Inex.'!R329="","",'PCA Licitação, Dispensa e Inex.'!R329)</f>
        <v/>
      </c>
      <c r="AU325" s="88" t="str">
        <f>IF('PCA Licitação, Dispensa e Inex.'!S329="","",'PCA Licitação, Dispensa e Inex.'!S329)</f>
        <v/>
      </c>
      <c r="AV325" s="88" t="str">
        <f>IFERROR(VLOOKUP(AI325,'Acompanhamento (DMP)'!$B$17:$L$400,10,FALSE),"")</f>
        <v/>
      </c>
      <c r="AW325" t="str">
        <f>IFERROR(IF(VLOOKUP(AI325,'Acompanhamento (DMP)'!$B$17:$V$400,11,FALSE)="","",VLOOKUP(AI325,'Acompanhamento (DMP)'!$B$17:$V$400,11,FALSE)),"")</f>
        <v/>
      </c>
      <c r="AX325" s="88" t="str">
        <f>IFERROR(VLOOKUP(AI325,'Acompanhamento (DMP)'!$B$17:$V$400,12,FALSE),"")</f>
        <v/>
      </c>
      <c r="AY325" s="88" t="str">
        <f>IFERROR(IF(VLOOKUP(AI325,'Acompanhamento (DMP)'!$B$17:$V$400,13,FALSE)="","",VLOOKUP(AI325,'Acompanhamento (DMP)'!$B$17:$V$400,13,FALSE)),"")</f>
        <v/>
      </c>
      <c r="AZ325" t="str">
        <f>IFERROR(IF(VLOOKUP(AI325,'Acompanhamento (DMP)'!$B$17:$V$400,14,FALSE)="","",VLOOKUP(AI325,'Acompanhamento (DMP)'!$B$17:$V$400,14,FALSE)),"")</f>
        <v/>
      </c>
      <c r="BA325" t="str">
        <f>IFERROR(IF(VLOOKUP(AI325,'Acompanhamento (DMP)'!$B$17:$V$400,15,FALSE)="","",VLOOKUP(AI325,'Acompanhamento (DMP)'!$B$17:$V$400,15,FALSE)),"")</f>
        <v/>
      </c>
      <c r="BB325" s="88" t="str">
        <f>IFERROR(IF(VLOOKUP(AI325,'Acompanhamento (DMP)'!$B$17:$V$400,16,FALSE)="","",VLOOKUP(AI325,'Acompanhamento (DMP)'!$B$17:$V$400,16,FALSE)),"")</f>
        <v/>
      </c>
      <c r="BC325" s="88" t="str">
        <f>IFERROR(IF(VLOOKUP(AI325,'Acompanhamento (DMP)'!$B$17:$V$400,17,FALSE)="","",VLOOKUP(AI325,'Acompanhamento (DMP)'!$B$17:$V$400,17,FALSE)),"")</f>
        <v/>
      </c>
      <c r="BD325" s="88" t="str">
        <f>IFERROR(IF(VLOOKUP(AI325,'Acompanhamento (DMP)'!$B$17:$V$400,18,FALSE)="","",VLOOKUP(AI325,'Acompanhamento (DMP)'!$B$17:$V$400,18,FALSE)),"")</f>
        <v/>
      </c>
      <c r="BE325" s="88" t="str">
        <f>IFERROR(IF(VLOOKUP(AI325,'Acompanhamento (DMP)'!$B$17:$V$400,19,FALSE)="","",VLOOKUP(AI325,'Acompanhamento (DMP)'!$B$17:$V$400,19,FALSE)),"")</f>
        <v/>
      </c>
      <c r="BF325" s="88" t="str">
        <f>IFERROR(IF(VLOOKUP(AI325,'Acompanhamento (DMP)'!$B$17:$V$400,20,FALSE)="","",VLOOKUP(AI325,'Acompanhamento (DMP)'!$B$17:$V$400,20,FALSE)),"")</f>
        <v/>
      </c>
      <c r="BG325" s="88" t="str">
        <f>IFERROR(IF(VLOOKUP(AI325,'Acompanhamento (DMP)'!$B$17:$V$400,21,FALSE)="","",VLOOKUP(AI325,'Acompanhamento (DMP)'!$B$17:$V$400,21,FALSE)),"")</f>
        <v/>
      </c>
      <c r="BH325" s="239" t="str">
        <f t="shared" si="5"/>
        <v/>
      </c>
    </row>
    <row r="326" spans="1:60" ht="15" customHeight="1" x14ac:dyDescent="0.2">
      <c r="A326" s="73"/>
      <c r="B326" s="73"/>
      <c r="C326" s="73"/>
      <c r="D326" s="74"/>
      <c r="E326" s="73"/>
      <c r="F326" s="73"/>
      <c r="G326" s="73"/>
      <c r="H326" s="73"/>
      <c r="I326" s="73"/>
      <c r="J326" s="73"/>
      <c r="K326" s="73"/>
      <c r="L326" s="75"/>
      <c r="M326" s="75"/>
      <c r="N326" s="75"/>
      <c r="O326" s="75"/>
      <c r="P326" s="75"/>
      <c r="Q326" s="73" t="e">
        <f>IF(#REF!="","",IF(VLOOKUP(#REF!,#REF!,9,FALSE)="","",VLOOKUP(#REF!,#REF!,9,FALSE)))</f>
        <v>#REF!</v>
      </c>
      <c r="R326" s="75" t="e">
        <f>IF(#REF!="","",IF(VLOOKUP(#REF!,#REF!,10,FALSE)="","",VLOOKUP(#REF!,#REF!,10,FALSE)))</f>
        <v>#REF!</v>
      </c>
      <c r="AD326" s="249">
        <v>313</v>
      </c>
      <c r="AI326" t="str">
        <f>IF('PCA Licitação, Dispensa e Inex.'!B330="","",'PCA Licitação, Dispensa e Inex.'!B330)</f>
        <v/>
      </c>
      <c r="AJ326" t="str">
        <f>IF('PCA Licitação, Dispensa e Inex.'!C330="","",'PCA Licitação, Dispensa e Inex.'!C330)</f>
        <v/>
      </c>
      <c r="AK326" t="str">
        <f>IF('PCA Licitação, Dispensa e Inex.'!D330="","",'PCA Licitação, Dispensa e Inex.'!D330)</f>
        <v/>
      </c>
      <c r="AL326" t="str">
        <f>IF('PCA Licitação, Dispensa e Inex.'!H330="","",'PCA Licitação, Dispensa e Inex.'!H330)</f>
        <v/>
      </c>
      <c r="AM326" t="str">
        <f>IF('PCA Licitação, Dispensa e Inex.'!K330="","",'PCA Licitação, Dispensa e Inex.'!K330)</f>
        <v/>
      </c>
      <c r="AN326" t="str">
        <f>IF('PCA Licitação, Dispensa e Inex.'!L330="","",'PCA Licitação, Dispensa e Inex.'!L330)</f>
        <v/>
      </c>
      <c r="AO326" t="str">
        <f>IF('PCA Licitação, Dispensa e Inex.'!M330="","",'PCA Licitação, Dispensa e Inex.'!M330)</f>
        <v/>
      </c>
      <c r="AP326" t="str">
        <f>IF('PCA Licitação, Dispensa e Inex.'!N330="","",'PCA Licitação, Dispensa e Inex.'!N330)</f>
        <v/>
      </c>
      <c r="AQ326" s="88" t="str">
        <f>IF('PCA Licitação, Dispensa e Inex.'!O330="","",'PCA Licitação, Dispensa e Inex.'!O330)</f>
        <v/>
      </c>
      <c r="AR326" s="88" t="str">
        <f>IF('PCA Licitação, Dispensa e Inex.'!P330="","",'PCA Licitação, Dispensa e Inex.'!P330)</f>
        <v/>
      </c>
      <c r="AS326" s="88" t="str">
        <f>IF('PCA Licitação, Dispensa e Inex.'!Q330="","",'PCA Licitação, Dispensa e Inex.'!Q330)</f>
        <v/>
      </c>
      <c r="AT326" s="88" t="str">
        <f>IF('PCA Licitação, Dispensa e Inex.'!R330="","",'PCA Licitação, Dispensa e Inex.'!R330)</f>
        <v/>
      </c>
      <c r="AU326" s="88" t="str">
        <f>IF('PCA Licitação, Dispensa e Inex.'!S330="","",'PCA Licitação, Dispensa e Inex.'!S330)</f>
        <v/>
      </c>
      <c r="AV326" s="88" t="str">
        <f>IFERROR(VLOOKUP(AI326,'Acompanhamento (DMP)'!$B$17:$L$400,10,FALSE),"")</f>
        <v/>
      </c>
      <c r="AW326" t="str">
        <f>IFERROR(IF(VLOOKUP(AI326,'Acompanhamento (DMP)'!$B$17:$V$400,11,FALSE)="","",VLOOKUP(AI326,'Acompanhamento (DMP)'!$B$17:$V$400,11,FALSE)),"")</f>
        <v/>
      </c>
      <c r="AX326" s="88" t="str">
        <f>IFERROR(VLOOKUP(AI326,'Acompanhamento (DMP)'!$B$17:$V$400,12,FALSE),"")</f>
        <v/>
      </c>
      <c r="AY326" s="88" t="str">
        <f>IFERROR(IF(VLOOKUP(AI326,'Acompanhamento (DMP)'!$B$17:$V$400,13,FALSE)="","",VLOOKUP(AI326,'Acompanhamento (DMP)'!$B$17:$V$400,13,FALSE)),"")</f>
        <v/>
      </c>
      <c r="AZ326" t="str">
        <f>IFERROR(IF(VLOOKUP(AI326,'Acompanhamento (DMP)'!$B$17:$V$400,14,FALSE)="","",VLOOKUP(AI326,'Acompanhamento (DMP)'!$B$17:$V$400,14,FALSE)),"")</f>
        <v/>
      </c>
      <c r="BA326" t="str">
        <f>IFERROR(IF(VLOOKUP(AI326,'Acompanhamento (DMP)'!$B$17:$V$400,15,FALSE)="","",VLOOKUP(AI326,'Acompanhamento (DMP)'!$B$17:$V$400,15,FALSE)),"")</f>
        <v/>
      </c>
      <c r="BB326" s="88" t="str">
        <f>IFERROR(IF(VLOOKUP(AI326,'Acompanhamento (DMP)'!$B$17:$V$400,16,FALSE)="","",VLOOKUP(AI326,'Acompanhamento (DMP)'!$B$17:$V$400,16,FALSE)),"")</f>
        <v/>
      </c>
      <c r="BC326" s="88" t="str">
        <f>IFERROR(IF(VLOOKUP(AI326,'Acompanhamento (DMP)'!$B$17:$V$400,17,FALSE)="","",VLOOKUP(AI326,'Acompanhamento (DMP)'!$B$17:$V$400,17,FALSE)),"")</f>
        <v/>
      </c>
      <c r="BD326" s="88" t="str">
        <f>IFERROR(IF(VLOOKUP(AI326,'Acompanhamento (DMP)'!$B$17:$V$400,18,FALSE)="","",VLOOKUP(AI326,'Acompanhamento (DMP)'!$B$17:$V$400,18,FALSE)),"")</f>
        <v/>
      </c>
      <c r="BE326" s="88" t="str">
        <f>IFERROR(IF(VLOOKUP(AI326,'Acompanhamento (DMP)'!$B$17:$V$400,19,FALSE)="","",VLOOKUP(AI326,'Acompanhamento (DMP)'!$B$17:$V$400,19,FALSE)),"")</f>
        <v/>
      </c>
      <c r="BF326" s="88" t="str">
        <f>IFERROR(IF(VLOOKUP(AI326,'Acompanhamento (DMP)'!$B$17:$V$400,20,FALSE)="","",VLOOKUP(AI326,'Acompanhamento (DMP)'!$B$17:$V$400,20,FALSE)),"")</f>
        <v/>
      </c>
      <c r="BG326" s="88" t="str">
        <f>IFERROR(IF(VLOOKUP(AI326,'Acompanhamento (DMP)'!$B$17:$V$400,21,FALSE)="","",VLOOKUP(AI326,'Acompanhamento (DMP)'!$B$17:$V$400,21,FALSE)),"")</f>
        <v/>
      </c>
      <c r="BH326" s="239" t="str">
        <f t="shared" si="5"/>
        <v/>
      </c>
    </row>
    <row r="327" spans="1:60" ht="15" customHeight="1" x14ac:dyDescent="0.2">
      <c r="A327" s="73"/>
      <c r="B327" s="73"/>
      <c r="C327" s="73"/>
      <c r="D327" s="74"/>
      <c r="E327" s="73"/>
      <c r="F327" s="73"/>
      <c r="G327" s="73"/>
      <c r="H327" s="73"/>
      <c r="I327" s="73"/>
      <c r="J327" s="73"/>
      <c r="K327" s="73"/>
      <c r="L327" s="75"/>
      <c r="M327" s="75"/>
      <c r="N327" s="75"/>
      <c r="O327" s="75"/>
      <c r="P327" s="75"/>
      <c r="Q327" s="73" t="e">
        <f>IF(#REF!="","",IF(VLOOKUP(#REF!,#REF!,9,FALSE)="","",VLOOKUP(#REF!,#REF!,9,FALSE)))</f>
        <v>#REF!</v>
      </c>
      <c r="R327" s="75" t="e">
        <f>IF(#REF!="","",IF(VLOOKUP(#REF!,#REF!,10,FALSE)="","",VLOOKUP(#REF!,#REF!,10,FALSE)))</f>
        <v>#REF!</v>
      </c>
      <c r="AD327" s="250">
        <v>314</v>
      </c>
      <c r="AI327" t="str">
        <f>IF('PCA Licitação, Dispensa e Inex.'!B331="","",'PCA Licitação, Dispensa e Inex.'!B331)</f>
        <v/>
      </c>
      <c r="AJ327" t="str">
        <f>IF('PCA Licitação, Dispensa e Inex.'!C331="","",'PCA Licitação, Dispensa e Inex.'!C331)</f>
        <v/>
      </c>
      <c r="AK327" t="str">
        <f>IF('PCA Licitação, Dispensa e Inex.'!D331="","",'PCA Licitação, Dispensa e Inex.'!D331)</f>
        <v/>
      </c>
      <c r="AL327" t="str">
        <f>IF('PCA Licitação, Dispensa e Inex.'!H331="","",'PCA Licitação, Dispensa e Inex.'!H331)</f>
        <v/>
      </c>
      <c r="AM327" t="str">
        <f>IF('PCA Licitação, Dispensa e Inex.'!K331="","",'PCA Licitação, Dispensa e Inex.'!K331)</f>
        <v/>
      </c>
      <c r="AN327" t="str">
        <f>IF('PCA Licitação, Dispensa e Inex.'!L331="","",'PCA Licitação, Dispensa e Inex.'!L331)</f>
        <v/>
      </c>
      <c r="AO327" t="str">
        <f>IF('PCA Licitação, Dispensa e Inex.'!M331="","",'PCA Licitação, Dispensa e Inex.'!M331)</f>
        <v/>
      </c>
      <c r="AP327" t="str">
        <f>IF('PCA Licitação, Dispensa e Inex.'!N331="","",'PCA Licitação, Dispensa e Inex.'!N331)</f>
        <v/>
      </c>
      <c r="AQ327" s="88" t="str">
        <f>IF('PCA Licitação, Dispensa e Inex.'!O331="","",'PCA Licitação, Dispensa e Inex.'!O331)</f>
        <v/>
      </c>
      <c r="AR327" s="88" t="str">
        <f>IF('PCA Licitação, Dispensa e Inex.'!P331="","",'PCA Licitação, Dispensa e Inex.'!P331)</f>
        <v/>
      </c>
      <c r="AS327" s="88" t="str">
        <f>IF('PCA Licitação, Dispensa e Inex.'!Q331="","",'PCA Licitação, Dispensa e Inex.'!Q331)</f>
        <v/>
      </c>
      <c r="AT327" s="88" t="str">
        <f>IF('PCA Licitação, Dispensa e Inex.'!R331="","",'PCA Licitação, Dispensa e Inex.'!R331)</f>
        <v/>
      </c>
      <c r="AU327" s="88" t="str">
        <f>IF('PCA Licitação, Dispensa e Inex.'!S331="","",'PCA Licitação, Dispensa e Inex.'!S331)</f>
        <v/>
      </c>
      <c r="AV327" s="88" t="str">
        <f>IFERROR(VLOOKUP(AI327,'Acompanhamento (DMP)'!$B$17:$L$400,10,FALSE),"")</f>
        <v/>
      </c>
      <c r="AW327" t="str">
        <f>IFERROR(IF(VLOOKUP(AI327,'Acompanhamento (DMP)'!$B$17:$V$400,11,FALSE)="","",VLOOKUP(AI327,'Acompanhamento (DMP)'!$B$17:$V$400,11,FALSE)),"")</f>
        <v/>
      </c>
      <c r="AX327" s="88" t="str">
        <f>IFERROR(VLOOKUP(AI327,'Acompanhamento (DMP)'!$B$17:$V$400,12,FALSE),"")</f>
        <v/>
      </c>
      <c r="AY327" s="88" t="str">
        <f>IFERROR(IF(VLOOKUP(AI327,'Acompanhamento (DMP)'!$B$17:$V$400,13,FALSE)="","",VLOOKUP(AI327,'Acompanhamento (DMP)'!$B$17:$V$400,13,FALSE)),"")</f>
        <v/>
      </c>
      <c r="AZ327" t="str">
        <f>IFERROR(IF(VLOOKUP(AI327,'Acompanhamento (DMP)'!$B$17:$V$400,14,FALSE)="","",VLOOKUP(AI327,'Acompanhamento (DMP)'!$B$17:$V$400,14,FALSE)),"")</f>
        <v/>
      </c>
      <c r="BA327" t="str">
        <f>IFERROR(IF(VLOOKUP(AI327,'Acompanhamento (DMP)'!$B$17:$V$400,15,FALSE)="","",VLOOKUP(AI327,'Acompanhamento (DMP)'!$B$17:$V$400,15,FALSE)),"")</f>
        <v/>
      </c>
      <c r="BB327" s="88" t="str">
        <f>IFERROR(IF(VLOOKUP(AI327,'Acompanhamento (DMP)'!$B$17:$V$400,16,FALSE)="","",VLOOKUP(AI327,'Acompanhamento (DMP)'!$B$17:$V$400,16,FALSE)),"")</f>
        <v/>
      </c>
      <c r="BC327" s="88" t="str">
        <f>IFERROR(IF(VLOOKUP(AI327,'Acompanhamento (DMP)'!$B$17:$V$400,17,FALSE)="","",VLOOKUP(AI327,'Acompanhamento (DMP)'!$B$17:$V$400,17,FALSE)),"")</f>
        <v/>
      </c>
      <c r="BD327" s="88" t="str">
        <f>IFERROR(IF(VLOOKUP(AI327,'Acompanhamento (DMP)'!$B$17:$V$400,18,FALSE)="","",VLOOKUP(AI327,'Acompanhamento (DMP)'!$B$17:$V$400,18,FALSE)),"")</f>
        <v/>
      </c>
      <c r="BE327" s="88" t="str">
        <f>IFERROR(IF(VLOOKUP(AI327,'Acompanhamento (DMP)'!$B$17:$V$400,19,FALSE)="","",VLOOKUP(AI327,'Acompanhamento (DMP)'!$B$17:$V$400,19,FALSE)),"")</f>
        <v/>
      </c>
      <c r="BF327" s="88" t="str">
        <f>IFERROR(IF(VLOOKUP(AI327,'Acompanhamento (DMP)'!$B$17:$V$400,20,FALSE)="","",VLOOKUP(AI327,'Acompanhamento (DMP)'!$B$17:$V$400,20,FALSE)),"")</f>
        <v/>
      </c>
      <c r="BG327" s="88" t="str">
        <f>IFERROR(IF(VLOOKUP(AI327,'Acompanhamento (DMP)'!$B$17:$V$400,21,FALSE)="","",VLOOKUP(AI327,'Acompanhamento (DMP)'!$B$17:$V$400,21,FALSE)),"")</f>
        <v/>
      </c>
      <c r="BH327" s="239" t="str">
        <f t="shared" si="5"/>
        <v/>
      </c>
    </row>
    <row r="328" spans="1:60" ht="15" customHeight="1" x14ac:dyDescent="0.2">
      <c r="A328" s="73"/>
      <c r="B328" s="73"/>
      <c r="C328" s="73"/>
      <c r="D328" s="74"/>
      <c r="E328" s="73"/>
      <c r="F328" s="73"/>
      <c r="G328" s="73"/>
      <c r="H328" s="73"/>
      <c r="I328" s="73"/>
      <c r="J328" s="73"/>
      <c r="K328" s="73"/>
      <c r="L328" s="75"/>
      <c r="M328" s="75"/>
      <c r="N328" s="75"/>
      <c r="O328" s="75"/>
      <c r="P328" s="75"/>
      <c r="Q328" s="73" t="e">
        <f>IF(#REF!="","",IF(VLOOKUP(#REF!,#REF!,9,FALSE)="","",VLOOKUP(#REF!,#REF!,9,FALSE)))</f>
        <v>#REF!</v>
      </c>
      <c r="R328" s="75" t="e">
        <f>IF(#REF!="","",IF(VLOOKUP(#REF!,#REF!,10,FALSE)="","",VLOOKUP(#REF!,#REF!,10,FALSE)))</f>
        <v>#REF!</v>
      </c>
      <c r="AD328" s="252">
        <v>315</v>
      </c>
      <c r="AI328" t="str">
        <f>IF('PCA Licitação, Dispensa e Inex.'!B332="","",'PCA Licitação, Dispensa e Inex.'!B332)</f>
        <v/>
      </c>
      <c r="AJ328" t="str">
        <f>IF('PCA Licitação, Dispensa e Inex.'!C332="","",'PCA Licitação, Dispensa e Inex.'!C332)</f>
        <v/>
      </c>
      <c r="AK328" t="str">
        <f>IF('PCA Licitação, Dispensa e Inex.'!D332="","",'PCA Licitação, Dispensa e Inex.'!D332)</f>
        <v/>
      </c>
      <c r="AL328" t="str">
        <f>IF('PCA Licitação, Dispensa e Inex.'!H332="","",'PCA Licitação, Dispensa e Inex.'!H332)</f>
        <v/>
      </c>
      <c r="AM328" t="str">
        <f>IF('PCA Licitação, Dispensa e Inex.'!K332="","",'PCA Licitação, Dispensa e Inex.'!K332)</f>
        <v/>
      </c>
      <c r="AN328" t="str">
        <f>IF('PCA Licitação, Dispensa e Inex.'!L332="","",'PCA Licitação, Dispensa e Inex.'!L332)</f>
        <v/>
      </c>
      <c r="AO328" t="str">
        <f>IF('PCA Licitação, Dispensa e Inex.'!M332="","",'PCA Licitação, Dispensa e Inex.'!M332)</f>
        <v/>
      </c>
      <c r="AP328" t="str">
        <f>IF('PCA Licitação, Dispensa e Inex.'!N332="","",'PCA Licitação, Dispensa e Inex.'!N332)</f>
        <v/>
      </c>
      <c r="AQ328" s="88" t="str">
        <f>IF('PCA Licitação, Dispensa e Inex.'!O332="","",'PCA Licitação, Dispensa e Inex.'!O332)</f>
        <v/>
      </c>
      <c r="AR328" s="88" t="str">
        <f>IF('PCA Licitação, Dispensa e Inex.'!P332="","",'PCA Licitação, Dispensa e Inex.'!P332)</f>
        <v/>
      </c>
      <c r="AS328" s="88" t="str">
        <f>IF('PCA Licitação, Dispensa e Inex.'!Q332="","",'PCA Licitação, Dispensa e Inex.'!Q332)</f>
        <v/>
      </c>
      <c r="AT328" s="88" t="str">
        <f>IF('PCA Licitação, Dispensa e Inex.'!R332="","",'PCA Licitação, Dispensa e Inex.'!R332)</f>
        <v/>
      </c>
      <c r="AU328" s="88" t="str">
        <f>IF('PCA Licitação, Dispensa e Inex.'!S332="","",'PCA Licitação, Dispensa e Inex.'!S332)</f>
        <v/>
      </c>
      <c r="AV328" s="88" t="str">
        <f>IFERROR(VLOOKUP(AI328,'Acompanhamento (DMP)'!$B$17:$L$400,10,FALSE),"")</f>
        <v/>
      </c>
      <c r="AW328" t="str">
        <f>IFERROR(IF(VLOOKUP(AI328,'Acompanhamento (DMP)'!$B$17:$V$400,11,FALSE)="","",VLOOKUP(AI328,'Acompanhamento (DMP)'!$B$17:$V$400,11,FALSE)),"")</f>
        <v/>
      </c>
      <c r="AX328" s="88" t="str">
        <f>IFERROR(VLOOKUP(AI328,'Acompanhamento (DMP)'!$B$17:$V$400,12,FALSE),"")</f>
        <v/>
      </c>
      <c r="AY328" s="88" t="str">
        <f>IFERROR(IF(VLOOKUP(AI328,'Acompanhamento (DMP)'!$B$17:$V$400,13,FALSE)="","",VLOOKUP(AI328,'Acompanhamento (DMP)'!$B$17:$V$400,13,FALSE)),"")</f>
        <v/>
      </c>
      <c r="AZ328" t="str">
        <f>IFERROR(IF(VLOOKUP(AI328,'Acompanhamento (DMP)'!$B$17:$V$400,14,FALSE)="","",VLOOKUP(AI328,'Acompanhamento (DMP)'!$B$17:$V$400,14,FALSE)),"")</f>
        <v/>
      </c>
      <c r="BA328" t="str">
        <f>IFERROR(IF(VLOOKUP(AI328,'Acompanhamento (DMP)'!$B$17:$V$400,15,FALSE)="","",VLOOKUP(AI328,'Acompanhamento (DMP)'!$B$17:$V$400,15,FALSE)),"")</f>
        <v/>
      </c>
      <c r="BB328" s="88" t="str">
        <f>IFERROR(IF(VLOOKUP(AI328,'Acompanhamento (DMP)'!$B$17:$V$400,16,FALSE)="","",VLOOKUP(AI328,'Acompanhamento (DMP)'!$B$17:$V$400,16,FALSE)),"")</f>
        <v/>
      </c>
      <c r="BC328" s="88" t="str">
        <f>IFERROR(IF(VLOOKUP(AI328,'Acompanhamento (DMP)'!$B$17:$V$400,17,FALSE)="","",VLOOKUP(AI328,'Acompanhamento (DMP)'!$B$17:$V$400,17,FALSE)),"")</f>
        <v/>
      </c>
      <c r="BD328" s="88" t="str">
        <f>IFERROR(IF(VLOOKUP(AI328,'Acompanhamento (DMP)'!$B$17:$V$400,18,FALSE)="","",VLOOKUP(AI328,'Acompanhamento (DMP)'!$B$17:$V$400,18,FALSE)),"")</f>
        <v/>
      </c>
      <c r="BE328" s="88" t="str">
        <f>IFERROR(IF(VLOOKUP(AI328,'Acompanhamento (DMP)'!$B$17:$V$400,19,FALSE)="","",VLOOKUP(AI328,'Acompanhamento (DMP)'!$B$17:$V$400,19,FALSE)),"")</f>
        <v/>
      </c>
      <c r="BF328" s="88" t="str">
        <f>IFERROR(IF(VLOOKUP(AI328,'Acompanhamento (DMP)'!$B$17:$V$400,20,FALSE)="","",VLOOKUP(AI328,'Acompanhamento (DMP)'!$B$17:$V$400,20,FALSE)),"")</f>
        <v/>
      </c>
      <c r="BG328" s="88" t="str">
        <f>IFERROR(IF(VLOOKUP(AI328,'Acompanhamento (DMP)'!$B$17:$V$400,21,FALSE)="","",VLOOKUP(AI328,'Acompanhamento (DMP)'!$B$17:$V$400,21,FALSE)),"")</f>
        <v/>
      </c>
      <c r="BH328" s="239" t="str">
        <f t="shared" si="5"/>
        <v/>
      </c>
    </row>
    <row r="329" spans="1:60" ht="15" customHeight="1" x14ac:dyDescent="0.2">
      <c r="A329" s="73"/>
      <c r="B329" s="73"/>
      <c r="C329" s="73"/>
      <c r="D329" s="74"/>
      <c r="E329" s="73"/>
      <c r="F329" s="73"/>
      <c r="G329" s="73"/>
      <c r="H329" s="73"/>
      <c r="I329" s="73"/>
      <c r="J329" s="73"/>
      <c r="K329" s="73"/>
      <c r="L329" s="75"/>
      <c r="M329" s="75"/>
      <c r="N329" s="75"/>
      <c r="O329" s="75"/>
      <c r="P329" s="75"/>
      <c r="Q329" s="73" t="e">
        <f>IF(#REF!="","",IF(VLOOKUP(#REF!,#REF!,9,FALSE)="","",VLOOKUP(#REF!,#REF!,9,FALSE)))</f>
        <v>#REF!</v>
      </c>
      <c r="R329" s="75" t="e">
        <f>IF(#REF!="","",IF(VLOOKUP(#REF!,#REF!,10,FALSE)="","",VLOOKUP(#REF!,#REF!,10,FALSE)))</f>
        <v>#REF!</v>
      </c>
      <c r="AD329" s="251">
        <v>316</v>
      </c>
      <c r="AI329" t="str">
        <f>IF('PCA Licitação, Dispensa e Inex.'!B333="","",'PCA Licitação, Dispensa e Inex.'!B333)</f>
        <v/>
      </c>
      <c r="AJ329" t="str">
        <f>IF('PCA Licitação, Dispensa e Inex.'!C333="","",'PCA Licitação, Dispensa e Inex.'!C333)</f>
        <v/>
      </c>
      <c r="AK329" t="str">
        <f>IF('PCA Licitação, Dispensa e Inex.'!D333="","",'PCA Licitação, Dispensa e Inex.'!D333)</f>
        <v/>
      </c>
      <c r="AL329" t="str">
        <f>IF('PCA Licitação, Dispensa e Inex.'!H333="","",'PCA Licitação, Dispensa e Inex.'!H333)</f>
        <v/>
      </c>
      <c r="AM329" t="str">
        <f>IF('PCA Licitação, Dispensa e Inex.'!K333="","",'PCA Licitação, Dispensa e Inex.'!K333)</f>
        <v/>
      </c>
      <c r="AN329" t="str">
        <f>IF('PCA Licitação, Dispensa e Inex.'!L333="","",'PCA Licitação, Dispensa e Inex.'!L333)</f>
        <v/>
      </c>
      <c r="AO329" t="str">
        <f>IF('PCA Licitação, Dispensa e Inex.'!M333="","",'PCA Licitação, Dispensa e Inex.'!M333)</f>
        <v/>
      </c>
      <c r="AP329" t="str">
        <f>IF('PCA Licitação, Dispensa e Inex.'!N333="","",'PCA Licitação, Dispensa e Inex.'!N333)</f>
        <v/>
      </c>
      <c r="AQ329" s="88" t="str">
        <f>IF('PCA Licitação, Dispensa e Inex.'!O333="","",'PCA Licitação, Dispensa e Inex.'!O333)</f>
        <v/>
      </c>
      <c r="AR329" s="88" t="str">
        <f>IF('PCA Licitação, Dispensa e Inex.'!P333="","",'PCA Licitação, Dispensa e Inex.'!P333)</f>
        <v/>
      </c>
      <c r="AS329" s="88" t="str">
        <f>IF('PCA Licitação, Dispensa e Inex.'!Q333="","",'PCA Licitação, Dispensa e Inex.'!Q333)</f>
        <v/>
      </c>
      <c r="AT329" s="88" t="str">
        <f>IF('PCA Licitação, Dispensa e Inex.'!R333="","",'PCA Licitação, Dispensa e Inex.'!R333)</f>
        <v/>
      </c>
      <c r="AU329" s="88" t="str">
        <f>IF('PCA Licitação, Dispensa e Inex.'!S333="","",'PCA Licitação, Dispensa e Inex.'!S333)</f>
        <v/>
      </c>
      <c r="AV329" s="88" t="str">
        <f>IFERROR(VLOOKUP(AI329,'Acompanhamento (DMP)'!$B$17:$L$400,10,FALSE),"")</f>
        <v/>
      </c>
      <c r="AW329" t="str">
        <f>IFERROR(IF(VLOOKUP(AI329,'Acompanhamento (DMP)'!$B$17:$V$400,11,FALSE)="","",VLOOKUP(AI329,'Acompanhamento (DMP)'!$B$17:$V$400,11,FALSE)),"")</f>
        <v/>
      </c>
      <c r="AX329" s="88" t="str">
        <f>IFERROR(VLOOKUP(AI329,'Acompanhamento (DMP)'!$B$17:$V$400,12,FALSE),"")</f>
        <v/>
      </c>
      <c r="AY329" s="88" t="str">
        <f>IFERROR(IF(VLOOKUP(AI329,'Acompanhamento (DMP)'!$B$17:$V$400,13,FALSE)="","",VLOOKUP(AI329,'Acompanhamento (DMP)'!$B$17:$V$400,13,FALSE)),"")</f>
        <v/>
      </c>
      <c r="AZ329" t="str">
        <f>IFERROR(IF(VLOOKUP(AI329,'Acompanhamento (DMP)'!$B$17:$V$400,14,FALSE)="","",VLOOKUP(AI329,'Acompanhamento (DMP)'!$B$17:$V$400,14,FALSE)),"")</f>
        <v/>
      </c>
      <c r="BA329" t="str">
        <f>IFERROR(IF(VLOOKUP(AI329,'Acompanhamento (DMP)'!$B$17:$V$400,15,FALSE)="","",VLOOKUP(AI329,'Acompanhamento (DMP)'!$B$17:$V$400,15,FALSE)),"")</f>
        <v/>
      </c>
      <c r="BB329" s="88" t="str">
        <f>IFERROR(IF(VLOOKUP(AI329,'Acompanhamento (DMP)'!$B$17:$V$400,16,FALSE)="","",VLOOKUP(AI329,'Acompanhamento (DMP)'!$B$17:$V$400,16,FALSE)),"")</f>
        <v/>
      </c>
      <c r="BC329" s="88" t="str">
        <f>IFERROR(IF(VLOOKUP(AI329,'Acompanhamento (DMP)'!$B$17:$V$400,17,FALSE)="","",VLOOKUP(AI329,'Acompanhamento (DMP)'!$B$17:$V$400,17,FALSE)),"")</f>
        <v/>
      </c>
      <c r="BD329" s="88" t="str">
        <f>IFERROR(IF(VLOOKUP(AI329,'Acompanhamento (DMP)'!$B$17:$V$400,18,FALSE)="","",VLOOKUP(AI329,'Acompanhamento (DMP)'!$B$17:$V$400,18,FALSE)),"")</f>
        <v/>
      </c>
      <c r="BE329" s="88" t="str">
        <f>IFERROR(IF(VLOOKUP(AI329,'Acompanhamento (DMP)'!$B$17:$V$400,19,FALSE)="","",VLOOKUP(AI329,'Acompanhamento (DMP)'!$B$17:$V$400,19,FALSE)),"")</f>
        <v/>
      </c>
      <c r="BF329" s="88" t="str">
        <f>IFERROR(IF(VLOOKUP(AI329,'Acompanhamento (DMP)'!$B$17:$V$400,20,FALSE)="","",VLOOKUP(AI329,'Acompanhamento (DMP)'!$B$17:$V$400,20,FALSE)),"")</f>
        <v/>
      </c>
      <c r="BG329" s="88" t="str">
        <f>IFERROR(IF(VLOOKUP(AI329,'Acompanhamento (DMP)'!$B$17:$V$400,21,FALSE)="","",VLOOKUP(AI329,'Acompanhamento (DMP)'!$B$17:$V$400,21,FALSE)),"")</f>
        <v/>
      </c>
      <c r="BH329" s="239" t="str">
        <f t="shared" si="5"/>
        <v/>
      </c>
    </row>
    <row r="330" spans="1:60" ht="15" customHeight="1" x14ac:dyDescent="0.2">
      <c r="A330" s="73"/>
      <c r="B330" s="73"/>
      <c r="C330" s="73"/>
      <c r="D330" s="74"/>
      <c r="E330" s="73"/>
      <c r="F330" s="73"/>
      <c r="G330" s="73"/>
      <c r="H330" s="73"/>
      <c r="I330" s="73"/>
      <c r="J330" s="73"/>
      <c r="K330" s="73"/>
      <c r="L330" s="75"/>
      <c r="M330" s="75"/>
      <c r="N330" s="75"/>
      <c r="O330" s="75"/>
      <c r="P330" s="75"/>
      <c r="Q330" s="73" t="e">
        <f>IF(#REF!="","",IF(VLOOKUP(#REF!,#REF!,9,FALSE)="","",VLOOKUP(#REF!,#REF!,9,FALSE)))</f>
        <v>#REF!</v>
      </c>
      <c r="R330" s="75" t="e">
        <f>IF(#REF!="","",IF(VLOOKUP(#REF!,#REF!,10,FALSE)="","",VLOOKUP(#REF!,#REF!,10,FALSE)))</f>
        <v>#REF!</v>
      </c>
      <c r="AD330" s="252">
        <v>317</v>
      </c>
      <c r="AI330" t="str">
        <f>IF('PCA Licitação, Dispensa e Inex.'!B334="","",'PCA Licitação, Dispensa e Inex.'!B334)</f>
        <v/>
      </c>
      <c r="AJ330" t="str">
        <f>IF('PCA Licitação, Dispensa e Inex.'!C334="","",'PCA Licitação, Dispensa e Inex.'!C334)</f>
        <v/>
      </c>
      <c r="AK330" t="str">
        <f>IF('PCA Licitação, Dispensa e Inex.'!D334="","",'PCA Licitação, Dispensa e Inex.'!D334)</f>
        <v/>
      </c>
      <c r="AL330" t="str">
        <f>IF('PCA Licitação, Dispensa e Inex.'!H334="","",'PCA Licitação, Dispensa e Inex.'!H334)</f>
        <v/>
      </c>
      <c r="AM330" t="str">
        <f>IF('PCA Licitação, Dispensa e Inex.'!K334="","",'PCA Licitação, Dispensa e Inex.'!K334)</f>
        <v/>
      </c>
      <c r="AN330" t="str">
        <f>IF('PCA Licitação, Dispensa e Inex.'!L334="","",'PCA Licitação, Dispensa e Inex.'!L334)</f>
        <v/>
      </c>
      <c r="AO330" t="str">
        <f>IF('PCA Licitação, Dispensa e Inex.'!M334="","",'PCA Licitação, Dispensa e Inex.'!M334)</f>
        <v/>
      </c>
      <c r="AP330" t="str">
        <f>IF('PCA Licitação, Dispensa e Inex.'!N334="","",'PCA Licitação, Dispensa e Inex.'!N334)</f>
        <v/>
      </c>
      <c r="AQ330" s="88" t="str">
        <f>IF('PCA Licitação, Dispensa e Inex.'!O334="","",'PCA Licitação, Dispensa e Inex.'!O334)</f>
        <v/>
      </c>
      <c r="AR330" s="88" t="str">
        <f>IF('PCA Licitação, Dispensa e Inex.'!P334="","",'PCA Licitação, Dispensa e Inex.'!P334)</f>
        <v/>
      </c>
      <c r="AS330" s="88" t="str">
        <f>IF('PCA Licitação, Dispensa e Inex.'!Q334="","",'PCA Licitação, Dispensa e Inex.'!Q334)</f>
        <v/>
      </c>
      <c r="AT330" s="88" t="str">
        <f>IF('PCA Licitação, Dispensa e Inex.'!R334="","",'PCA Licitação, Dispensa e Inex.'!R334)</f>
        <v/>
      </c>
      <c r="AU330" s="88" t="str">
        <f>IF('PCA Licitação, Dispensa e Inex.'!S334="","",'PCA Licitação, Dispensa e Inex.'!S334)</f>
        <v/>
      </c>
      <c r="AV330" s="88" t="str">
        <f>IFERROR(VLOOKUP(AI330,'Acompanhamento (DMP)'!$B$17:$L$400,10,FALSE),"")</f>
        <v/>
      </c>
      <c r="AW330" t="str">
        <f>IFERROR(IF(VLOOKUP(AI330,'Acompanhamento (DMP)'!$B$17:$V$400,11,FALSE)="","",VLOOKUP(AI330,'Acompanhamento (DMP)'!$B$17:$V$400,11,FALSE)),"")</f>
        <v/>
      </c>
      <c r="AX330" s="88" t="str">
        <f>IFERROR(VLOOKUP(AI330,'Acompanhamento (DMP)'!$B$17:$V$400,12,FALSE),"")</f>
        <v/>
      </c>
      <c r="AY330" s="88" t="str">
        <f>IFERROR(IF(VLOOKUP(AI330,'Acompanhamento (DMP)'!$B$17:$V$400,13,FALSE)="","",VLOOKUP(AI330,'Acompanhamento (DMP)'!$B$17:$V$400,13,FALSE)),"")</f>
        <v/>
      </c>
      <c r="AZ330" t="str">
        <f>IFERROR(IF(VLOOKUP(AI330,'Acompanhamento (DMP)'!$B$17:$V$400,14,FALSE)="","",VLOOKUP(AI330,'Acompanhamento (DMP)'!$B$17:$V$400,14,FALSE)),"")</f>
        <v/>
      </c>
      <c r="BA330" t="str">
        <f>IFERROR(IF(VLOOKUP(AI330,'Acompanhamento (DMP)'!$B$17:$V$400,15,FALSE)="","",VLOOKUP(AI330,'Acompanhamento (DMP)'!$B$17:$V$400,15,FALSE)),"")</f>
        <v/>
      </c>
      <c r="BB330" s="88" t="str">
        <f>IFERROR(IF(VLOOKUP(AI330,'Acompanhamento (DMP)'!$B$17:$V$400,16,FALSE)="","",VLOOKUP(AI330,'Acompanhamento (DMP)'!$B$17:$V$400,16,FALSE)),"")</f>
        <v/>
      </c>
      <c r="BC330" s="88" t="str">
        <f>IFERROR(IF(VLOOKUP(AI330,'Acompanhamento (DMP)'!$B$17:$V$400,17,FALSE)="","",VLOOKUP(AI330,'Acompanhamento (DMP)'!$B$17:$V$400,17,FALSE)),"")</f>
        <v/>
      </c>
      <c r="BD330" s="88" t="str">
        <f>IFERROR(IF(VLOOKUP(AI330,'Acompanhamento (DMP)'!$B$17:$V$400,18,FALSE)="","",VLOOKUP(AI330,'Acompanhamento (DMP)'!$B$17:$V$400,18,FALSE)),"")</f>
        <v/>
      </c>
      <c r="BE330" s="88" t="str">
        <f>IFERROR(IF(VLOOKUP(AI330,'Acompanhamento (DMP)'!$B$17:$V$400,19,FALSE)="","",VLOOKUP(AI330,'Acompanhamento (DMP)'!$B$17:$V$400,19,FALSE)),"")</f>
        <v/>
      </c>
      <c r="BF330" s="88" t="str">
        <f>IFERROR(IF(VLOOKUP(AI330,'Acompanhamento (DMP)'!$B$17:$V$400,20,FALSE)="","",VLOOKUP(AI330,'Acompanhamento (DMP)'!$B$17:$V$400,20,FALSE)),"")</f>
        <v/>
      </c>
      <c r="BG330" s="88" t="str">
        <f>IFERROR(IF(VLOOKUP(AI330,'Acompanhamento (DMP)'!$B$17:$V$400,21,FALSE)="","",VLOOKUP(AI330,'Acompanhamento (DMP)'!$B$17:$V$400,21,FALSE)),"")</f>
        <v/>
      </c>
      <c r="BH330" s="239" t="str">
        <f t="shared" si="5"/>
        <v/>
      </c>
    </row>
    <row r="331" spans="1:60" ht="15" customHeight="1" x14ac:dyDescent="0.2">
      <c r="A331" s="73"/>
      <c r="B331" s="73"/>
      <c r="C331" s="73"/>
      <c r="D331" s="74"/>
      <c r="E331" s="73"/>
      <c r="F331" s="73"/>
      <c r="G331" s="73"/>
      <c r="H331" s="73"/>
      <c r="I331" s="73"/>
      <c r="J331" s="73"/>
      <c r="K331" s="73"/>
      <c r="L331" s="75"/>
      <c r="M331" s="75"/>
      <c r="N331" s="75"/>
      <c r="O331" s="75"/>
      <c r="P331" s="75"/>
      <c r="Q331" s="73" t="e">
        <f>IF(#REF!="","",IF(VLOOKUP(#REF!,#REF!,9,FALSE)="","",VLOOKUP(#REF!,#REF!,9,FALSE)))</f>
        <v>#REF!</v>
      </c>
      <c r="R331" s="75" t="e">
        <f>IF(#REF!="","",IF(VLOOKUP(#REF!,#REF!,10,FALSE)="","",VLOOKUP(#REF!,#REF!,10,FALSE)))</f>
        <v>#REF!</v>
      </c>
      <c r="AD331" s="250">
        <v>318</v>
      </c>
      <c r="AI331" t="str">
        <f>IF('PCA Licitação, Dispensa e Inex.'!B335="","",'PCA Licitação, Dispensa e Inex.'!B335)</f>
        <v/>
      </c>
      <c r="AJ331" t="str">
        <f>IF('PCA Licitação, Dispensa e Inex.'!C335="","",'PCA Licitação, Dispensa e Inex.'!C335)</f>
        <v/>
      </c>
      <c r="AK331" t="str">
        <f>IF('PCA Licitação, Dispensa e Inex.'!D335="","",'PCA Licitação, Dispensa e Inex.'!D335)</f>
        <v/>
      </c>
      <c r="AL331" t="str">
        <f>IF('PCA Licitação, Dispensa e Inex.'!H335="","",'PCA Licitação, Dispensa e Inex.'!H335)</f>
        <v/>
      </c>
      <c r="AM331" t="str">
        <f>IF('PCA Licitação, Dispensa e Inex.'!K335="","",'PCA Licitação, Dispensa e Inex.'!K335)</f>
        <v/>
      </c>
      <c r="AN331" t="str">
        <f>IF('PCA Licitação, Dispensa e Inex.'!L335="","",'PCA Licitação, Dispensa e Inex.'!L335)</f>
        <v/>
      </c>
      <c r="AO331" t="str">
        <f>IF('PCA Licitação, Dispensa e Inex.'!M335="","",'PCA Licitação, Dispensa e Inex.'!M335)</f>
        <v/>
      </c>
      <c r="AP331" t="str">
        <f>IF('PCA Licitação, Dispensa e Inex.'!N335="","",'PCA Licitação, Dispensa e Inex.'!N335)</f>
        <v/>
      </c>
      <c r="AQ331" s="88" t="str">
        <f>IF('PCA Licitação, Dispensa e Inex.'!O335="","",'PCA Licitação, Dispensa e Inex.'!O335)</f>
        <v/>
      </c>
      <c r="AR331" s="88" t="str">
        <f>IF('PCA Licitação, Dispensa e Inex.'!P335="","",'PCA Licitação, Dispensa e Inex.'!P335)</f>
        <v/>
      </c>
      <c r="AS331" s="88" t="str">
        <f>IF('PCA Licitação, Dispensa e Inex.'!Q335="","",'PCA Licitação, Dispensa e Inex.'!Q335)</f>
        <v/>
      </c>
      <c r="AT331" s="88" t="str">
        <f>IF('PCA Licitação, Dispensa e Inex.'!R335="","",'PCA Licitação, Dispensa e Inex.'!R335)</f>
        <v/>
      </c>
      <c r="AU331" s="88" t="str">
        <f>IF('PCA Licitação, Dispensa e Inex.'!S335="","",'PCA Licitação, Dispensa e Inex.'!S335)</f>
        <v/>
      </c>
      <c r="AV331" s="88" t="str">
        <f>IFERROR(VLOOKUP(AI331,'Acompanhamento (DMP)'!$B$17:$L$400,10,FALSE),"")</f>
        <v/>
      </c>
      <c r="AW331" t="str">
        <f>IFERROR(IF(VLOOKUP(AI331,'Acompanhamento (DMP)'!$B$17:$V$400,11,FALSE)="","",VLOOKUP(AI331,'Acompanhamento (DMP)'!$B$17:$V$400,11,FALSE)),"")</f>
        <v/>
      </c>
      <c r="AX331" s="88" t="str">
        <f>IFERROR(VLOOKUP(AI331,'Acompanhamento (DMP)'!$B$17:$V$400,12,FALSE),"")</f>
        <v/>
      </c>
      <c r="AY331" s="88" t="str">
        <f>IFERROR(IF(VLOOKUP(AI331,'Acompanhamento (DMP)'!$B$17:$V$400,13,FALSE)="","",VLOOKUP(AI331,'Acompanhamento (DMP)'!$B$17:$V$400,13,FALSE)),"")</f>
        <v/>
      </c>
      <c r="AZ331" t="str">
        <f>IFERROR(IF(VLOOKUP(AI331,'Acompanhamento (DMP)'!$B$17:$V$400,14,FALSE)="","",VLOOKUP(AI331,'Acompanhamento (DMP)'!$B$17:$V$400,14,FALSE)),"")</f>
        <v/>
      </c>
      <c r="BA331" t="str">
        <f>IFERROR(IF(VLOOKUP(AI331,'Acompanhamento (DMP)'!$B$17:$V$400,15,FALSE)="","",VLOOKUP(AI331,'Acompanhamento (DMP)'!$B$17:$V$400,15,FALSE)),"")</f>
        <v/>
      </c>
      <c r="BB331" s="88" t="str">
        <f>IFERROR(IF(VLOOKUP(AI331,'Acompanhamento (DMP)'!$B$17:$V$400,16,FALSE)="","",VLOOKUP(AI331,'Acompanhamento (DMP)'!$B$17:$V$400,16,FALSE)),"")</f>
        <v/>
      </c>
      <c r="BC331" s="88" t="str">
        <f>IFERROR(IF(VLOOKUP(AI331,'Acompanhamento (DMP)'!$B$17:$V$400,17,FALSE)="","",VLOOKUP(AI331,'Acompanhamento (DMP)'!$B$17:$V$400,17,FALSE)),"")</f>
        <v/>
      </c>
      <c r="BD331" s="88" t="str">
        <f>IFERROR(IF(VLOOKUP(AI331,'Acompanhamento (DMP)'!$B$17:$V$400,18,FALSE)="","",VLOOKUP(AI331,'Acompanhamento (DMP)'!$B$17:$V$400,18,FALSE)),"")</f>
        <v/>
      </c>
      <c r="BE331" s="88" t="str">
        <f>IFERROR(IF(VLOOKUP(AI331,'Acompanhamento (DMP)'!$B$17:$V$400,19,FALSE)="","",VLOOKUP(AI331,'Acompanhamento (DMP)'!$B$17:$V$400,19,FALSE)),"")</f>
        <v/>
      </c>
      <c r="BF331" s="88" t="str">
        <f>IFERROR(IF(VLOOKUP(AI331,'Acompanhamento (DMP)'!$B$17:$V$400,20,FALSE)="","",VLOOKUP(AI331,'Acompanhamento (DMP)'!$B$17:$V$400,20,FALSE)),"")</f>
        <v/>
      </c>
      <c r="BG331" s="88" t="str">
        <f>IFERROR(IF(VLOOKUP(AI331,'Acompanhamento (DMP)'!$B$17:$V$400,21,FALSE)="","",VLOOKUP(AI331,'Acompanhamento (DMP)'!$B$17:$V$400,21,FALSE)),"")</f>
        <v/>
      </c>
      <c r="BH331" s="239" t="str">
        <f t="shared" si="5"/>
        <v/>
      </c>
    </row>
    <row r="332" spans="1:60" ht="15" customHeight="1" x14ac:dyDescent="0.2">
      <c r="A332" s="73"/>
      <c r="B332" s="73"/>
      <c r="C332" s="73"/>
      <c r="D332" s="74"/>
      <c r="E332" s="73"/>
      <c r="F332" s="73"/>
      <c r="G332" s="73"/>
      <c r="H332" s="73"/>
      <c r="I332" s="73"/>
      <c r="J332" s="73"/>
      <c r="K332" s="73"/>
      <c r="L332" s="75"/>
      <c r="M332" s="75"/>
      <c r="N332" s="75"/>
      <c r="O332" s="75"/>
      <c r="P332" s="75"/>
      <c r="Q332" s="73" t="e">
        <f>IF(#REF!="","",IF(VLOOKUP(#REF!,#REF!,9,FALSE)="","",VLOOKUP(#REF!,#REF!,9,FALSE)))</f>
        <v>#REF!</v>
      </c>
      <c r="R332" s="75" t="e">
        <f>IF(#REF!="","",IF(VLOOKUP(#REF!,#REF!,10,FALSE)="","",VLOOKUP(#REF!,#REF!,10,FALSE)))</f>
        <v>#REF!</v>
      </c>
      <c r="AD332" s="249">
        <v>319</v>
      </c>
      <c r="AI332" t="str">
        <f>IF('PCA Licitação, Dispensa e Inex.'!B336="","",'PCA Licitação, Dispensa e Inex.'!B336)</f>
        <v/>
      </c>
      <c r="AJ332" t="str">
        <f>IF('PCA Licitação, Dispensa e Inex.'!C336="","",'PCA Licitação, Dispensa e Inex.'!C336)</f>
        <v/>
      </c>
      <c r="AK332" t="str">
        <f>IF('PCA Licitação, Dispensa e Inex.'!D336="","",'PCA Licitação, Dispensa e Inex.'!D336)</f>
        <v/>
      </c>
      <c r="AL332" t="str">
        <f>IF('PCA Licitação, Dispensa e Inex.'!H336="","",'PCA Licitação, Dispensa e Inex.'!H336)</f>
        <v/>
      </c>
      <c r="AM332" t="str">
        <f>IF('PCA Licitação, Dispensa e Inex.'!K336="","",'PCA Licitação, Dispensa e Inex.'!K336)</f>
        <v/>
      </c>
      <c r="AN332" t="str">
        <f>IF('PCA Licitação, Dispensa e Inex.'!L336="","",'PCA Licitação, Dispensa e Inex.'!L336)</f>
        <v/>
      </c>
      <c r="AO332" t="str">
        <f>IF('PCA Licitação, Dispensa e Inex.'!M336="","",'PCA Licitação, Dispensa e Inex.'!M336)</f>
        <v/>
      </c>
      <c r="AP332" t="str">
        <f>IF('PCA Licitação, Dispensa e Inex.'!N336="","",'PCA Licitação, Dispensa e Inex.'!N336)</f>
        <v/>
      </c>
      <c r="AQ332" s="88" t="str">
        <f>IF('PCA Licitação, Dispensa e Inex.'!O336="","",'PCA Licitação, Dispensa e Inex.'!O336)</f>
        <v/>
      </c>
      <c r="AR332" s="88" t="str">
        <f>IF('PCA Licitação, Dispensa e Inex.'!P336="","",'PCA Licitação, Dispensa e Inex.'!P336)</f>
        <v/>
      </c>
      <c r="AS332" s="88" t="str">
        <f>IF('PCA Licitação, Dispensa e Inex.'!Q336="","",'PCA Licitação, Dispensa e Inex.'!Q336)</f>
        <v/>
      </c>
      <c r="AT332" s="88" t="str">
        <f>IF('PCA Licitação, Dispensa e Inex.'!R336="","",'PCA Licitação, Dispensa e Inex.'!R336)</f>
        <v/>
      </c>
      <c r="AU332" s="88" t="str">
        <f>IF('PCA Licitação, Dispensa e Inex.'!S336="","",'PCA Licitação, Dispensa e Inex.'!S336)</f>
        <v/>
      </c>
      <c r="AV332" s="88" t="str">
        <f>IFERROR(VLOOKUP(AI332,'Acompanhamento (DMP)'!$B$17:$L$400,10,FALSE),"")</f>
        <v/>
      </c>
      <c r="AW332" t="str">
        <f>IFERROR(IF(VLOOKUP(AI332,'Acompanhamento (DMP)'!$B$17:$V$400,11,FALSE)="","",VLOOKUP(AI332,'Acompanhamento (DMP)'!$B$17:$V$400,11,FALSE)),"")</f>
        <v/>
      </c>
      <c r="AX332" s="88" t="str">
        <f>IFERROR(VLOOKUP(AI332,'Acompanhamento (DMP)'!$B$17:$V$400,12,FALSE),"")</f>
        <v/>
      </c>
      <c r="AY332" s="88" t="str">
        <f>IFERROR(IF(VLOOKUP(AI332,'Acompanhamento (DMP)'!$B$17:$V$400,13,FALSE)="","",VLOOKUP(AI332,'Acompanhamento (DMP)'!$B$17:$V$400,13,FALSE)),"")</f>
        <v/>
      </c>
      <c r="AZ332" t="str">
        <f>IFERROR(IF(VLOOKUP(AI332,'Acompanhamento (DMP)'!$B$17:$V$400,14,FALSE)="","",VLOOKUP(AI332,'Acompanhamento (DMP)'!$B$17:$V$400,14,FALSE)),"")</f>
        <v/>
      </c>
      <c r="BA332" t="str">
        <f>IFERROR(IF(VLOOKUP(AI332,'Acompanhamento (DMP)'!$B$17:$V$400,15,FALSE)="","",VLOOKUP(AI332,'Acompanhamento (DMP)'!$B$17:$V$400,15,FALSE)),"")</f>
        <v/>
      </c>
      <c r="BB332" s="88" t="str">
        <f>IFERROR(IF(VLOOKUP(AI332,'Acompanhamento (DMP)'!$B$17:$V$400,16,FALSE)="","",VLOOKUP(AI332,'Acompanhamento (DMP)'!$B$17:$V$400,16,FALSE)),"")</f>
        <v/>
      </c>
      <c r="BC332" s="88" t="str">
        <f>IFERROR(IF(VLOOKUP(AI332,'Acompanhamento (DMP)'!$B$17:$V$400,17,FALSE)="","",VLOOKUP(AI332,'Acompanhamento (DMP)'!$B$17:$V$400,17,FALSE)),"")</f>
        <v/>
      </c>
      <c r="BD332" s="88" t="str">
        <f>IFERROR(IF(VLOOKUP(AI332,'Acompanhamento (DMP)'!$B$17:$V$400,18,FALSE)="","",VLOOKUP(AI332,'Acompanhamento (DMP)'!$B$17:$V$400,18,FALSE)),"")</f>
        <v/>
      </c>
      <c r="BE332" s="88" t="str">
        <f>IFERROR(IF(VLOOKUP(AI332,'Acompanhamento (DMP)'!$B$17:$V$400,19,FALSE)="","",VLOOKUP(AI332,'Acompanhamento (DMP)'!$B$17:$V$400,19,FALSE)),"")</f>
        <v/>
      </c>
      <c r="BF332" s="88" t="str">
        <f>IFERROR(IF(VLOOKUP(AI332,'Acompanhamento (DMP)'!$B$17:$V$400,20,FALSE)="","",VLOOKUP(AI332,'Acompanhamento (DMP)'!$B$17:$V$400,20,FALSE)),"")</f>
        <v/>
      </c>
      <c r="BG332" s="88" t="str">
        <f>IFERROR(IF(VLOOKUP(AI332,'Acompanhamento (DMP)'!$B$17:$V$400,21,FALSE)="","",VLOOKUP(AI332,'Acompanhamento (DMP)'!$B$17:$V$400,21,FALSE)),"")</f>
        <v/>
      </c>
      <c r="BH332" s="239" t="str">
        <f t="shared" si="5"/>
        <v/>
      </c>
    </row>
    <row r="333" spans="1:60" ht="15" customHeight="1" x14ac:dyDescent="0.2">
      <c r="A333" s="73"/>
      <c r="B333" s="73"/>
      <c r="C333" s="73"/>
      <c r="D333" s="74"/>
      <c r="E333" s="73"/>
      <c r="F333" s="73"/>
      <c r="G333" s="73"/>
      <c r="H333" s="73"/>
      <c r="I333" s="73"/>
      <c r="J333" s="73"/>
      <c r="K333" s="73"/>
      <c r="L333" s="75"/>
      <c r="M333" s="75"/>
      <c r="N333" s="75"/>
      <c r="O333" s="75"/>
      <c r="P333" s="75"/>
      <c r="Q333" s="73" t="e">
        <f>IF(#REF!="","",IF(VLOOKUP(#REF!,#REF!,9,FALSE)="","",VLOOKUP(#REF!,#REF!,9,FALSE)))</f>
        <v>#REF!</v>
      </c>
      <c r="R333" s="75" t="e">
        <f>IF(#REF!="","",IF(VLOOKUP(#REF!,#REF!,10,FALSE)="","",VLOOKUP(#REF!,#REF!,10,FALSE)))</f>
        <v>#REF!</v>
      </c>
      <c r="AD333" s="250">
        <v>320</v>
      </c>
      <c r="AI333" t="str">
        <f>IF('PCA Licitação, Dispensa e Inex.'!B337="","",'PCA Licitação, Dispensa e Inex.'!B337)</f>
        <v/>
      </c>
      <c r="AJ333" t="str">
        <f>IF('PCA Licitação, Dispensa e Inex.'!C337="","",'PCA Licitação, Dispensa e Inex.'!C337)</f>
        <v/>
      </c>
      <c r="AK333" t="str">
        <f>IF('PCA Licitação, Dispensa e Inex.'!D337="","",'PCA Licitação, Dispensa e Inex.'!D337)</f>
        <v/>
      </c>
      <c r="AL333" t="str">
        <f>IF('PCA Licitação, Dispensa e Inex.'!H337="","",'PCA Licitação, Dispensa e Inex.'!H337)</f>
        <v/>
      </c>
      <c r="AM333" t="str">
        <f>IF('PCA Licitação, Dispensa e Inex.'!K337="","",'PCA Licitação, Dispensa e Inex.'!K337)</f>
        <v/>
      </c>
      <c r="AN333" t="str">
        <f>IF('PCA Licitação, Dispensa e Inex.'!L337="","",'PCA Licitação, Dispensa e Inex.'!L337)</f>
        <v/>
      </c>
      <c r="AO333" t="str">
        <f>IF('PCA Licitação, Dispensa e Inex.'!M337="","",'PCA Licitação, Dispensa e Inex.'!M337)</f>
        <v/>
      </c>
      <c r="AP333" t="str">
        <f>IF('PCA Licitação, Dispensa e Inex.'!N337="","",'PCA Licitação, Dispensa e Inex.'!N337)</f>
        <v/>
      </c>
      <c r="AQ333" s="88" t="str">
        <f>IF('PCA Licitação, Dispensa e Inex.'!O337="","",'PCA Licitação, Dispensa e Inex.'!O337)</f>
        <v/>
      </c>
      <c r="AR333" s="88" t="str">
        <f>IF('PCA Licitação, Dispensa e Inex.'!P337="","",'PCA Licitação, Dispensa e Inex.'!P337)</f>
        <v/>
      </c>
      <c r="AS333" s="88" t="str">
        <f>IF('PCA Licitação, Dispensa e Inex.'!Q337="","",'PCA Licitação, Dispensa e Inex.'!Q337)</f>
        <v/>
      </c>
      <c r="AT333" s="88" t="str">
        <f>IF('PCA Licitação, Dispensa e Inex.'!R337="","",'PCA Licitação, Dispensa e Inex.'!R337)</f>
        <v/>
      </c>
      <c r="AU333" s="88" t="str">
        <f>IF('PCA Licitação, Dispensa e Inex.'!S337="","",'PCA Licitação, Dispensa e Inex.'!S337)</f>
        <v/>
      </c>
      <c r="AV333" s="88" t="str">
        <f>IFERROR(VLOOKUP(AI333,'Acompanhamento (DMP)'!$B$17:$L$400,10,FALSE),"")</f>
        <v/>
      </c>
      <c r="AW333" t="str">
        <f>IFERROR(IF(VLOOKUP(AI333,'Acompanhamento (DMP)'!$B$17:$V$400,11,FALSE)="","",VLOOKUP(AI333,'Acompanhamento (DMP)'!$B$17:$V$400,11,FALSE)),"")</f>
        <v/>
      </c>
      <c r="AX333" s="88" t="str">
        <f>IFERROR(VLOOKUP(AI333,'Acompanhamento (DMP)'!$B$17:$V$400,12,FALSE),"")</f>
        <v/>
      </c>
      <c r="AY333" s="88" t="str">
        <f>IFERROR(IF(VLOOKUP(AI333,'Acompanhamento (DMP)'!$B$17:$V$400,13,FALSE)="","",VLOOKUP(AI333,'Acompanhamento (DMP)'!$B$17:$V$400,13,FALSE)),"")</f>
        <v/>
      </c>
      <c r="AZ333" t="str">
        <f>IFERROR(IF(VLOOKUP(AI333,'Acompanhamento (DMP)'!$B$17:$V$400,14,FALSE)="","",VLOOKUP(AI333,'Acompanhamento (DMP)'!$B$17:$V$400,14,FALSE)),"")</f>
        <v/>
      </c>
      <c r="BA333" t="str">
        <f>IFERROR(IF(VLOOKUP(AI333,'Acompanhamento (DMP)'!$B$17:$V$400,15,FALSE)="","",VLOOKUP(AI333,'Acompanhamento (DMP)'!$B$17:$V$400,15,FALSE)),"")</f>
        <v/>
      </c>
      <c r="BB333" s="88" t="str">
        <f>IFERROR(IF(VLOOKUP(AI333,'Acompanhamento (DMP)'!$B$17:$V$400,16,FALSE)="","",VLOOKUP(AI333,'Acompanhamento (DMP)'!$B$17:$V$400,16,FALSE)),"")</f>
        <v/>
      </c>
      <c r="BC333" s="88" t="str">
        <f>IFERROR(IF(VLOOKUP(AI333,'Acompanhamento (DMP)'!$B$17:$V$400,17,FALSE)="","",VLOOKUP(AI333,'Acompanhamento (DMP)'!$B$17:$V$400,17,FALSE)),"")</f>
        <v/>
      </c>
      <c r="BD333" s="88" t="str">
        <f>IFERROR(IF(VLOOKUP(AI333,'Acompanhamento (DMP)'!$B$17:$V$400,18,FALSE)="","",VLOOKUP(AI333,'Acompanhamento (DMP)'!$B$17:$V$400,18,FALSE)),"")</f>
        <v/>
      </c>
      <c r="BE333" s="88" t="str">
        <f>IFERROR(IF(VLOOKUP(AI333,'Acompanhamento (DMP)'!$B$17:$V$400,19,FALSE)="","",VLOOKUP(AI333,'Acompanhamento (DMP)'!$B$17:$V$400,19,FALSE)),"")</f>
        <v/>
      </c>
      <c r="BF333" s="88" t="str">
        <f>IFERROR(IF(VLOOKUP(AI333,'Acompanhamento (DMP)'!$B$17:$V$400,20,FALSE)="","",VLOOKUP(AI333,'Acompanhamento (DMP)'!$B$17:$V$400,20,FALSE)),"")</f>
        <v/>
      </c>
      <c r="BG333" s="88" t="str">
        <f>IFERROR(IF(VLOOKUP(AI333,'Acompanhamento (DMP)'!$B$17:$V$400,21,FALSE)="","",VLOOKUP(AI333,'Acompanhamento (DMP)'!$B$17:$V$400,21,FALSE)),"")</f>
        <v/>
      </c>
      <c r="BH333" s="239" t="str">
        <f t="shared" si="5"/>
        <v/>
      </c>
    </row>
    <row r="334" spans="1:60" ht="15" customHeight="1" x14ac:dyDescent="0.2">
      <c r="A334" s="73"/>
      <c r="B334" s="73"/>
      <c r="C334" s="73"/>
      <c r="D334" s="74"/>
      <c r="E334" s="73"/>
      <c r="F334" s="73"/>
      <c r="G334" s="73"/>
      <c r="H334" s="73"/>
      <c r="I334" s="73"/>
      <c r="J334" s="73"/>
      <c r="K334" s="73"/>
      <c r="L334" s="75"/>
      <c r="M334" s="75"/>
      <c r="N334" s="75"/>
      <c r="O334" s="75"/>
      <c r="P334" s="75"/>
      <c r="Q334" s="73" t="e">
        <f>IF(#REF!="","",IF(VLOOKUP(#REF!,#REF!,9,FALSE)="","",VLOOKUP(#REF!,#REF!,9,FALSE)))</f>
        <v>#REF!</v>
      </c>
      <c r="R334" s="75" t="e">
        <f>IF(#REF!="","",IF(VLOOKUP(#REF!,#REF!,10,FALSE)="","",VLOOKUP(#REF!,#REF!,10,FALSE)))</f>
        <v>#REF!</v>
      </c>
      <c r="AD334" s="252">
        <v>321</v>
      </c>
      <c r="AI334" t="str">
        <f>IF('PCA Licitação, Dispensa e Inex.'!B338="","",'PCA Licitação, Dispensa e Inex.'!B338)</f>
        <v/>
      </c>
      <c r="AJ334" t="str">
        <f>IF('PCA Licitação, Dispensa e Inex.'!C338="","",'PCA Licitação, Dispensa e Inex.'!C338)</f>
        <v/>
      </c>
      <c r="AK334" t="str">
        <f>IF('PCA Licitação, Dispensa e Inex.'!D338="","",'PCA Licitação, Dispensa e Inex.'!D338)</f>
        <v/>
      </c>
      <c r="AL334" t="str">
        <f>IF('PCA Licitação, Dispensa e Inex.'!H338="","",'PCA Licitação, Dispensa e Inex.'!H338)</f>
        <v/>
      </c>
      <c r="AM334" t="str">
        <f>IF('PCA Licitação, Dispensa e Inex.'!K338="","",'PCA Licitação, Dispensa e Inex.'!K338)</f>
        <v/>
      </c>
      <c r="AN334" t="str">
        <f>IF('PCA Licitação, Dispensa e Inex.'!L338="","",'PCA Licitação, Dispensa e Inex.'!L338)</f>
        <v/>
      </c>
      <c r="AO334" t="str">
        <f>IF('PCA Licitação, Dispensa e Inex.'!M338="","",'PCA Licitação, Dispensa e Inex.'!M338)</f>
        <v/>
      </c>
      <c r="AP334" t="str">
        <f>IF('PCA Licitação, Dispensa e Inex.'!N338="","",'PCA Licitação, Dispensa e Inex.'!N338)</f>
        <v/>
      </c>
      <c r="AQ334" s="88" t="str">
        <f>IF('PCA Licitação, Dispensa e Inex.'!O338="","",'PCA Licitação, Dispensa e Inex.'!O338)</f>
        <v/>
      </c>
      <c r="AR334" s="88" t="str">
        <f>IF('PCA Licitação, Dispensa e Inex.'!P338="","",'PCA Licitação, Dispensa e Inex.'!P338)</f>
        <v/>
      </c>
      <c r="AS334" s="88" t="str">
        <f>IF('PCA Licitação, Dispensa e Inex.'!Q338="","",'PCA Licitação, Dispensa e Inex.'!Q338)</f>
        <v/>
      </c>
      <c r="AT334" s="88" t="str">
        <f>IF('PCA Licitação, Dispensa e Inex.'!R338="","",'PCA Licitação, Dispensa e Inex.'!R338)</f>
        <v/>
      </c>
      <c r="AU334" s="88" t="str">
        <f>IF('PCA Licitação, Dispensa e Inex.'!S338="","",'PCA Licitação, Dispensa e Inex.'!S338)</f>
        <v/>
      </c>
      <c r="AV334" s="88" t="str">
        <f>IFERROR(VLOOKUP(AI334,'Acompanhamento (DMP)'!$B$17:$L$400,10,FALSE),"")</f>
        <v/>
      </c>
      <c r="AW334" t="str">
        <f>IFERROR(IF(VLOOKUP(AI334,'Acompanhamento (DMP)'!$B$17:$V$400,11,FALSE)="","",VLOOKUP(AI334,'Acompanhamento (DMP)'!$B$17:$V$400,11,FALSE)),"")</f>
        <v/>
      </c>
      <c r="AX334" s="88" t="str">
        <f>IFERROR(VLOOKUP(AI334,'Acompanhamento (DMP)'!$B$17:$V$400,12,FALSE),"")</f>
        <v/>
      </c>
      <c r="AY334" s="88" t="str">
        <f>IFERROR(IF(VLOOKUP(AI334,'Acompanhamento (DMP)'!$B$17:$V$400,13,FALSE)="","",VLOOKUP(AI334,'Acompanhamento (DMP)'!$B$17:$V$400,13,FALSE)),"")</f>
        <v/>
      </c>
      <c r="AZ334" t="str">
        <f>IFERROR(IF(VLOOKUP(AI334,'Acompanhamento (DMP)'!$B$17:$V$400,14,FALSE)="","",VLOOKUP(AI334,'Acompanhamento (DMP)'!$B$17:$V$400,14,FALSE)),"")</f>
        <v/>
      </c>
      <c r="BA334" t="str">
        <f>IFERROR(IF(VLOOKUP(AI334,'Acompanhamento (DMP)'!$B$17:$V$400,15,FALSE)="","",VLOOKUP(AI334,'Acompanhamento (DMP)'!$B$17:$V$400,15,FALSE)),"")</f>
        <v/>
      </c>
      <c r="BB334" s="88" t="str">
        <f>IFERROR(IF(VLOOKUP(AI334,'Acompanhamento (DMP)'!$B$17:$V$400,16,FALSE)="","",VLOOKUP(AI334,'Acompanhamento (DMP)'!$B$17:$V$400,16,FALSE)),"")</f>
        <v/>
      </c>
      <c r="BC334" s="88" t="str">
        <f>IFERROR(IF(VLOOKUP(AI334,'Acompanhamento (DMP)'!$B$17:$V$400,17,FALSE)="","",VLOOKUP(AI334,'Acompanhamento (DMP)'!$B$17:$V$400,17,FALSE)),"")</f>
        <v/>
      </c>
      <c r="BD334" s="88" t="str">
        <f>IFERROR(IF(VLOOKUP(AI334,'Acompanhamento (DMP)'!$B$17:$V$400,18,FALSE)="","",VLOOKUP(AI334,'Acompanhamento (DMP)'!$B$17:$V$400,18,FALSE)),"")</f>
        <v/>
      </c>
      <c r="BE334" s="88" t="str">
        <f>IFERROR(IF(VLOOKUP(AI334,'Acompanhamento (DMP)'!$B$17:$V$400,19,FALSE)="","",VLOOKUP(AI334,'Acompanhamento (DMP)'!$B$17:$V$400,19,FALSE)),"")</f>
        <v/>
      </c>
      <c r="BF334" s="88" t="str">
        <f>IFERROR(IF(VLOOKUP(AI334,'Acompanhamento (DMP)'!$B$17:$V$400,20,FALSE)="","",VLOOKUP(AI334,'Acompanhamento (DMP)'!$B$17:$V$400,20,FALSE)),"")</f>
        <v/>
      </c>
      <c r="BG334" s="88" t="str">
        <f>IFERROR(IF(VLOOKUP(AI334,'Acompanhamento (DMP)'!$B$17:$V$400,21,FALSE)="","",VLOOKUP(AI334,'Acompanhamento (DMP)'!$B$17:$V$400,21,FALSE)),"")</f>
        <v/>
      </c>
      <c r="BH334" s="239" t="str">
        <f t="shared" si="5"/>
        <v/>
      </c>
    </row>
    <row r="335" spans="1:60" ht="15" customHeight="1" x14ac:dyDescent="0.2">
      <c r="A335" s="73"/>
      <c r="B335" s="73"/>
      <c r="C335" s="73"/>
      <c r="D335" s="74"/>
      <c r="E335" s="73"/>
      <c r="F335" s="73"/>
      <c r="G335" s="73"/>
      <c r="H335" s="73"/>
      <c r="I335" s="73"/>
      <c r="J335" s="73"/>
      <c r="K335" s="73"/>
      <c r="L335" s="75"/>
      <c r="M335" s="75"/>
      <c r="N335" s="75"/>
      <c r="O335" s="75"/>
      <c r="P335" s="75"/>
      <c r="Q335" s="73" t="e">
        <f>IF(#REF!="","",IF(VLOOKUP(#REF!,#REF!,9,FALSE)="","",VLOOKUP(#REF!,#REF!,9,FALSE)))</f>
        <v>#REF!</v>
      </c>
      <c r="R335" s="75" t="e">
        <f>IF(#REF!="","",IF(VLOOKUP(#REF!,#REF!,10,FALSE)="","",VLOOKUP(#REF!,#REF!,10,FALSE)))</f>
        <v>#REF!</v>
      </c>
      <c r="AD335" s="251">
        <v>322</v>
      </c>
      <c r="AI335" t="str">
        <f>IF('PCA Licitação, Dispensa e Inex.'!B339="","",'PCA Licitação, Dispensa e Inex.'!B339)</f>
        <v/>
      </c>
      <c r="AJ335" t="str">
        <f>IF('PCA Licitação, Dispensa e Inex.'!C339="","",'PCA Licitação, Dispensa e Inex.'!C339)</f>
        <v/>
      </c>
      <c r="AK335" t="str">
        <f>IF('PCA Licitação, Dispensa e Inex.'!D339="","",'PCA Licitação, Dispensa e Inex.'!D339)</f>
        <v/>
      </c>
      <c r="AL335" t="str">
        <f>IF('PCA Licitação, Dispensa e Inex.'!H339="","",'PCA Licitação, Dispensa e Inex.'!H339)</f>
        <v/>
      </c>
      <c r="AM335" t="str">
        <f>IF('PCA Licitação, Dispensa e Inex.'!K339="","",'PCA Licitação, Dispensa e Inex.'!K339)</f>
        <v/>
      </c>
      <c r="AN335" t="str">
        <f>IF('PCA Licitação, Dispensa e Inex.'!L339="","",'PCA Licitação, Dispensa e Inex.'!L339)</f>
        <v/>
      </c>
      <c r="AO335" t="str">
        <f>IF('PCA Licitação, Dispensa e Inex.'!M339="","",'PCA Licitação, Dispensa e Inex.'!M339)</f>
        <v/>
      </c>
      <c r="AP335" t="str">
        <f>IF('PCA Licitação, Dispensa e Inex.'!N339="","",'PCA Licitação, Dispensa e Inex.'!N339)</f>
        <v/>
      </c>
      <c r="AQ335" s="88" t="str">
        <f>IF('PCA Licitação, Dispensa e Inex.'!O339="","",'PCA Licitação, Dispensa e Inex.'!O339)</f>
        <v/>
      </c>
      <c r="AR335" s="88" t="str">
        <f>IF('PCA Licitação, Dispensa e Inex.'!P339="","",'PCA Licitação, Dispensa e Inex.'!P339)</f>
        <v/>
      </c>
      <c r="AS335" s="88" t="str">
        <f>IF('PCA Licitação, Dispensa e Inex.'!Q339="","",'PCA Licitação, Dispensa e Inex.'!Q339)</f>
        <v/>
      </c>
      <c r="AT335" s="88" t="str">
        <f>IF('PCA Licitação, Dispensa e Inex.'!R339="","",'PCA Licitação, Dispensa e Inex.'!R339)</f>
        <v/>
      </c>
      <c r="AU335" s="88" t="str">
        <f>IF('PCA Licitação, Dispensa e Inex.'!S339="","",'PCA Licitação, Dispensa e Inex.'!S339)</f>
        <v/>
      </c>
      <c r="AV335" s="88" t="str">
        <f>IFERROR(VLOOKUP(AI335,'Acompanhamento (DMP)'!$B$17:$L$400,10,FALSE),"")</f>
        <v/>
      </c>
      <c r="AW335" t="str">
        <f>IFERROR(IF(VLOOKUP(AI335,'Acompanhamento (DMP)'!$B$17:$V$400,11,FALSE)="","",VLOOKUP(AI335,'Acompanhamento (DMP)'!$B$17:$V$400,11,FALSE)),"")</f>
        <v/>
      </c>
      <c r="AX335" s="88" t="str">
        <f>IFERROR(VLOOKUP(AI335,'Acompanhamento (DMP)'!$B$17:$V$400,12,FALSE),"")</f>
        <v/>
      </c>
      <c r="AY335" s="88" t="str">
        <f>IFERROR(IF(VLOOKUP(AI335,'Acompanhamento (DMP)'!$B$17:$V$400,13,FALSE)="","",VLOOKUP(AI335,'Acompanhamento (DMP)'!$B$17:$V$400,13,FALSE)),"")</f>
        <v/>
      </c>
      <c r="AZ335" t="str">
        <f>IFERROR(IF(VLOOKUP(AI335,'Acompanhamento (DMP)'!$B$17:$V$400,14,FALSE)="","",VLOOKUP(AI335,'Acompanhamento (DMP)'!$B$17:$V$400,14,FALSE)),"")</f>
        <v/>
      </c>
      <c r="BA335" t="str">
        <f>IFERROR(IF(VLOOKUP(AI335,'Acompanhamento (DMP)'!$B$17:$V$400,15,FALSE)="","",VLOOKUP(AI335,'Acompanhamento (DMP)'!$B$17:$V$400,15,FALSE)),"")</f>
        <v/>
      </c>
      <c r="BB335" s="88" t="str">
        <f>IFERROR(IF(VLOOKUP(AI335,'Acompanhamento (DMP)'!$B$17:$V$400,16,FALSE)="","",VLOOKUP(AI335,'Acompanhamento (DMP)'!$B$17:$V$400,16,FALSE)),"")</f>
        <v/>
      </c>
      <c r="BC335" s="88" t="str">
        <f>IFERROR(IF(VLOOKUP(AI335,'Acompanhamento (DMP)'!$B$17:$V$400,17,FALSE)="","",VLOOKUP(AI335,'Acompanhamento (DMP)'!$B$17:$V$400,17,FALSE)),"")</f>
        <v/>
      </c>
      <c r="BD335" s="88" t="str">
        <f>IFERROR(IF(VLOOKUP(AI335,'Acompanhamento (DMP)'!$B$17:$V$400,18,FALSE)="","",VLOOKUP(AI335,'Acompanhamento (DMP)'!$B$17:$V$400,18,FALSE)),"")</f>
        <v/>
      </c>
      <c r="BE335" s="88" t="str">
        <f>IFERROR(IF(VLOOKUP(AI335,'Acompanhamento (DMP)'!$B$17:$V$400,19,FALSE)="","",VLOOKUP(AI335,'Acompanhamento (DMP)'!$B$17:$V$400,19,FALSE)),"")</f>
        <v/>
      </c>
      <c r="BF335" s="88" t="str">
        <f>IFERROR(IF(VLOOKUP(AI335,'Acompanhamento (DMP)'!$B$17:$V$400,20,FALSE)="","",VLOOKUP(AI335,'Acompanhamento (DMP)'!$B$17:$V$400,20,FALSE)),"")</f>
        <v/>
      </c>
      <c r="BG335" s="88" t="str">
        <f>IFERROR(IF(VLOOKUP(AI335,'Acompanhamento (DMP)'!$B$17:$V$400,21,FALSE)="","",VLOOKUP(AI335,'Acompanhamento (DMP)'!$B$17:$V$400,21,FALSE)),"")</f>
        <v/>
      </c>
      <c r="BH335" s="239" t="str">
        <f t="shared" si="5"/>
        <v/>
      </c>
    </row>
    <row r="336" spans="1:60" ht="15" customHeight="1" x14ac:dyDescent="0.2">
      <c r="A336" s="73"/>
      <c r="B336" s="73"/>
      <c r="C336" s="73"/>
      <c r="D336" s="74"/>
      <c r="E336" s="73"/>
      <c r="F336" s="73"/>
      <c r="G336" s="73"/>
      <c r="H336" s="73"/>
      <c r="I336" s="73"/>
      <c r="J336" s="73"/>
      <c r="K336" s="73"/>
      <c r="L336" s="75"/>
      <c r="M336" s="75"/>
      <c r="N336" s="75"/>
      <c r="O336" s="75"/>
      <c r="P336" s="75"/>
      <c r="Q336" s="73" t="e">
        <f>IF(#REF!="","",IF(VLOOKUP(#REF!,#REF!,9,FALSE)="","",VLOOKUP(#REF!,#REF!,9,FALSE)))</f>
        <v>#REF!</v>
      </c>
      <c r="R336" s="75" t="e">
        <f>IF(#REF!="","",IF(VLOOKUP(#REF!,#REF!,10,FALSE)="","",VLOOKUP(#REF!,#REF!,10,FALSE)))</f>
        <v>#REF!</v>
      </c>
      <c r="AD336" s="252">
        <v>323</v>
      </c>
      <c r="AI336" t="str">
        <f>IF('PCA Licitação, Dispensa e Inex.'!B340="","",'PCA Licitação, Dispensa e Inex.'!B340)</f>
        <v/>
      </c>
      <c r="AJ336" t="str">
        <f>IF('PCA Licitação, Dispensa e Inex.'!C340="","",'PCA Licitação, Dispensa e Inex.'!C340)</f>
        <v/>
      </c>
      <c r="AK336" t="str">
        <f>IF('PCA Licitação, Dispensa e Inex.'!D340="","",'PCA Licitação, Dispensa e Inex.'!D340)</f>
        <v/>
      </c>
      <c r="AL336" t="str">
        <f>IF('PCA Licitação, Dispensa e Inex.'!H340="","",'PCA Licitação, Dispensa e Inex.'!H340)</f>
        <v/>
      </c>
      <c r="AM336" t="str">
        <f>IF('PCA Licitação, Dispensa e Inex.'!K340="","",'PCA Licitação, Dispensa e Inex.'!K340)</f>
        <v/>
      </c>
      <c r="AN336" t="str">
        <f>IF('PCA Licitação, Dispensa e Inex.'!L340="","",'PCA Licitação, Dispensa e Inex.'!L340)</f>
        <v/>
      </c>
      <c r="AO336" t="str">
        <f>IF('PCA Licitação, Dispensa e Inex.'!M340="","",'PCA Licitação, Dispensa e Inex.'!M340)</f>
        <v/>
      </c>
      <c r="AP336" t="str">
        <f>IF('PCA Licitação, Dispensa e Inex.'!N340="","",'PCA Licitação, Dispensa e Inex.'!N340)</f>
        <v/>
      </c>
      <c r="AQ336" s="88" t="str">
        <f>IF('PCA Licitação, Dispensa e Inex.'!O340="","",'PCA Licitação, Dispensa e Inex.'!O340)</f>
        <v/>
      </c>
      <c r="AR336" s="88" t="str">
        <f>IF('PCA Licitação, Dispensa e Inex.'!P340="","",'PCA Licitação, Dispensa e Inex.'!P340)</f>
        <v/>
      </c>
      <c r="AS336" s="88" t="str">
        <f>IF('PCA Licitação, Dispensa e Inex.'!Q340="","",'PCA Licitação, Dispensa e Inex.'!Q340)</f>
        <v/>
      </c>
      <c r="AT336" s="88" t="str">
        <f>IF('PCA Licitação, Dispensa e Inex.'!R340="","",'PCA Licitação, Dispensa e Inex.'!R340)</f>
        <v/>
      </c>
      <c r="AU336" s="88" t="str">
        <f>IF('PCA Licitação, Dispensa e Inex.'!S340="","",'PCA Licitação, Dispensa e Inex.'!S340)</f>
        <v/>
      </c>
      <c r="AV336" s="88" t="str">
        <f>IFERROR(VLOOKUP(AI336,'Acompanhamento (DMP)'!$B$17:$L$400,10,FALSE),"")</f>
        <v/>
      </c>
      <c r="AW336" t="str">
        <f>IFERROR(IF(VLOOKUP(AI336,'Acompanhamento (DMP)'!$B$17:$V$400,11,FALSE)="","",VLOOKUP(AI336,'Acompanhamento (DMP)'!$B$17:$V$400,11,FALSE)),"")</f>
        <v/>
      </c>
      <c r="AX336" s="88" t="str">
        <f>IFERROR(VLOOKUP(AI336,'Acompanhamento (DMP)'!$B$17:$V$400,12,FALSE),"")</f>
        <v/>
      </c>
      <c r="AY336" s="88" t="str">
        <f>IFERROR(IF(VLOOKUP(AI336,'Acompanhamento (DMP)'!$B$17:$V$400,13,FALSE)="","",VLOOKUP(AI336,'Acompanhamento (DMP)'!$B$17:$V$400,13,FALSE)),"")</f>
        <v/>
      </c>
      <c r="AZ336" t="str">
        <f>IFERROR(IF(VLOOKUP(AI336,'Acompanhamento (DMP)'!$B$17:$V$400,14,FALSE)="","",VLOOKUP(AI336,'Acompanhamento (DMP)'!$B$17:$V$400,14,FALSE)),"")</f>
        <v/>
      </c>
      <c r="BA336" t="str">
        <f>IFERROR(IF(VLOOKUP(AI336,'Acompanhamento (DMP)'!$B$17:$V$400,15,FALSE)="","",VLOOKUP(AI336,'Acompanhamento (DMP)'!$B$17:$V$400,15,FALSE)),"")</f>
        <v/>
      </c>
      <c r="BB336" s="88" t="str">
        <f>IFERROR(IF(VLOOKUP(AI336,'Acompanhamento (DMP)'!$B$17:$V$400,16,FALSE)="","",VLOOKUP(AI336,'Acompanhamento (DMP)'!$B$17:$V$400,16,FALSE)),"")</f>
        <v/>
      </c>
      <c r="BC336" s="88" t="str">
        <f>IFERROR(IF(VLOOKUP(AI336,'Acompanhamento (DMP)'!$B$17:$V$400,17,FALSE)="","",VLOOKUP(AI336,'Acompanhamento (DMP)'!$B$17:$V$400,17,FALSE)),"")</f>
        <v/>
      </c>
      <c r="BD336" s="88" t="str">
        <f>IFERROR(IF(VLOOKUP(AI336,'Acompanhamento (DMP)'!$B$17:$V$400,18,FALSE)="","",VLOOKUP(AI336,'Acompanhamento (DMP)'!$B$17:$V$400,18,FALSE)),"")</f>
        <v/>
      </c>
      <c r="BE336" s="88" t="str">
        <f>IFERROR(IF(VLOOKUP(AI336,'Acompanhamento (DMP)'!$B$17:$V$400,19,FALSE)="","",VLOOKUP(AI336,'Acompanhamento (DMP)'!$B$17:$V$400,19,FALSE)),"")</f>
        <v/>
      </c>
      <c r="BF336" s="88" t="str">
        <f>IFERROR(IF(VLOOKUP(AI336,'Acompanhamento (DMP)'!$B$17:$V$400,20,FALSE)="","",VLOOKUP(AI336,'Acompanhamento (DMP)'!$B$17:$V$400,20,FALSE)),"")</f>
        <v/>
      </c>
      <c r="BG336" s="88" t="str">
        <f>IFERROR(IF(VLOOKUP(AI336,'Acompanhamento (DMP)'!$B$17:$V$400,21,FALSE)="","",VLOOKUP(AI336,'Acompanhamento (DMP)'!$B$17:$V$400,21,FALSE)),"")</f>
        <v/>
      </c>
      <c r="BH336" s="239" t="str">
        <f t="shared" si="5"/>
        <v/>
      </c>
    </row>
    <row r="337" spans="1:60" ht="15" customHeight="1" x14ac:dyDescent="0.2">
      <c r="A337" s="73"/>
      <c r="B337" s="73"/>
      <c r="C337" s="73"/>
      <c r="D337" s="74"/>
      <c r="E337" s="73"/>
      <c r="F337" s="73"/>
      <c r="G337" s="73"/>
      <c r="H337" s="73"/>
      <c r="I337" s="73"/>
      <c r="J337" s="73"/>
      <c r="K337" s="73"/>
      <c r="L337" s="75"/>
      <c r="M337" s="75"/>
      <c r="N337" s="75"/>
      <c r="O337" s="75"/>
      <c r="P337" s="75"/>
      <c r="Q337" s="73" t="e">
        <f>IF(#REF!="","",IF(VLOOKUP(#REF!,#REF!,9,FALSE)="","",VLOOKUP(#REF!,#REF!,9,FALSE)))</f>
        <v>#REF!</v>
      </c>
      <c r="R337" s="75" t="e">
        <f>IF(#REF!="","",IF(VLOOKUP(#REF!,#REF!,10,FALSE)="","",VLOOKUP(#REF!,#REF!,10,FALSE)))</f>
        <v>#REF!</v>
      </c>
      <c r="AD337" s="250">
        <v>324</v>
      </c>
      <c r="AI337" t="str">
        <f>IF('PCA Licitação, Dispensa e Inex.'!B341="","",'PCA Licitação, Dispensa e Inex.'!B341)</f>
        <v/>
      </c>
      <c r="AJ337" t="str">
        <f>IF('PCA Licitação, Dispensa e Inex.'!C341="","",'PCA Licitação, Dispensa e Inex.'!C341)</f>
        <v/>
      </c>
      <c r="AK337" t="str">
        <f>IF('PCA Licitação, Dispensa e Inex.'!D341="","",'PCA Licitação, Dispensa e Inex.'!D341)</f>
        <v/>
      </c>
      <c r="AL337" t="str">
        <f>IF('PCA Licitação, Dispensa e Inex.'!H341="","",'PCA Licitação, Dispensa e Inex.'!H341)</f>
        <v/>
      </c>
      <c r="AM337" t="str">
        <f>IF('PCA Licitação, Dispensa e Inex.'!K341="","",'PCA Licitação, Dispensa e Inex.'!K341)</f>
        <v/>
      </c>
      <c r="AN337" t="str">
        <f>IF('PCA Licitação, Dispensa e Inex.'!L341="","",'PCA Licitação, Dispensa e Inex.'!L341)</f>
        <v/>
      </c>
      <c r="AO337" t="str">
        <f>IF('PCA Licitação, Dispensa e Inex.'!M341="","",'PCA Licitação, Dispensa e Inex.'!M341)</f>
        <v/>
      </c>
      <c r="AP337" t="str">
        <f>IF('PCA Licitação, Dispensa e Inex.'!N341="","",'PCA Licitação, Dispensa e Inex.'!N341)</f>
        <v/>
      </c>
      <c r="AQ337" s="88" t="str">
        <f>IF('PCA Licitação, Dispensa e Inex.'!O341="","",'PCA Licitação, Dispensa e Inex.'!O341)</f>
        <v/>
      </c>
      <c r="AR337" s="88" t="str">
        <f>IF('PCA Licitação, Dispensa e Inex.'!P341="","",'PCA Licitação, Dispensa e Inex.'!P341)</f>
        <v/>
      </c>
      <c r="AS337" s="88" t="str">
        <f>IF('PCA Licitação, Dispensa e Inex.'!Q341="","",'PCA Licitação, Dispensa e Inex.'!Q341)</f>
        <v/>
      </c>
      <c r="AT337" s="88" t="str">
        <f>IF('PCA Licitação, Dispensa e Inex.'!R341="","",'PCA Licitação, Dispensa e Inex.'!R341)</f>
        <v/>
      </c>
      <c r="AU337" s="88" t="str">
        <f>IF('PCA Licitação, Dispensa e Inex.'!S341="","",'PCA Licitação, Dispensa e Inex.'!S341)</f>
        <v/>
      </c>
      <c r="AV337" s="88" t="str">
        <f>IFERROR(VLOOKUP(AI337,'Acompanhamento (DMP)'!$B$17:$L$400,10,FALSE),"")</f>
        <v/>
      </c>
      <c r="AW337" t="str">
        <f>IFERROR(IF(VLOOKUP(AI337,'Acompanhamento (DMP)'!$B$17:$V$400,11,FALSE)="","",VLOOKUP(AI337,'Acompanhamento (DMP)'!$B$17:$V$400,11,FALSE)),"")</f>
        <v/>
      </c>
      <c r="AX337" s="88" t="str">
        <f>IFERROR(VLOOKUP(AI337,'Acompanhamento (DMP)'!$B$17:$V$400,12,FALSE),"")</f>
        <v/>
      </c>
      <c r="AY337" s="88" t="str">
        <f>IFERROR(IF(VLOOKUP(AI337,'Acompanhamento (DMP)'!$B$17:$V$400,13,FALSE)="","",VLOOKUP(AI337,'Acompanhamento (DMP)'!$B$17:$V$400,13,FALSE)),"")</f>
        <v/>
      </c>
      <c r="AZ337" t="str">
        <f>IFERROR(IF(VLOOKUP(AI337,'Acompanhamento (DMP)'!$B$17:$V$400,14,FALSE)="","",VLOOKUP(AI337,'Acompanhamento (DMP)'!$B$17:$V$400,14,FALSE)),"")</f>
        <v/>
      </c>
      <c r="BA337" t="str">
        <f>IFERROR(IF(VLOOKUP(AI337,'Acompanhamento (DMP)'!$B$17:$V$400,15,FALSE)="","",VLOOKUP(AI337,'Acompanhamento (DMP)'!$B$17:$V$400,15,FALSE)),"")</f>
        <v/>
      </c>
      <c r="BB337" s="88" t="str">
        <f>IFERROR(IF(VLOOKUP(AI337,'Acompanhamento (DMP)'!$B$17:$V$400,16,FALSE)="","",VLOOKUP(AI337,'Acompanhamento (DMP)'!$B$17:$V$400,16,FALSE)),"")</f>
        <v/>
      </c>
      <c r="BC337" s="88" t="str">
        <f>IFERROR(IF(VLOOKUP(AI337,'Acompanhamento (DMP)'!$B$17:$V$400,17,FALSE)="","",VLOOKUP(AI337,'Acompanhamento (DMP)'!$B$17:$V$400,17,FALSE)),"")</f>
        <v/>
      </c>
      <c r="BD337" s="88" t="str">
        <f>IFERROR(IF(VLOOKUP(AI337,'Acompanhamento (DMP)'!$B$17:$V$400,18,FALSE)="","",VLOOKUP(AI337,'Acompanhamento (DMP)'!$B$17:$V$400,18,FALSE)),"")</f>
        <v/>
      </c>
      <c r="BE337" s="88" t="str">
        <f>IFERROR(IF(VLOOKUP(AI337,'Acompanhamento (DMP)'!$B$17:$V$400,19,FALSE)="","",VLOOKUP(AI337,'Acompanhamento (DMP)'!$B$17:$V$400,19,FALSE)),"")</f>
        <v/>
      </c>
      <c r="BF337" s="88" t="str">
        <f>IFERROR(IF(VLOOKUP(AI337,'Acompanhamento (DMP)'!$B$17:$V$400,20,FALSE)="","",VLOOKUP(AI337,'Acompanhamento (DMP)'!$B$17:$V$400,20,FALSE)),"")</f>
        <v/>
      </c>
      <c r="BG337" s="88" t="str">
        <f>IFERROR(IF(VLOOKUP(AI337,'Acompanhamento (DMP)'!$B$17:$V$400,21,FALSE)="","",VLOOKUP(AI337,'Acompanhamento (DMP)'!$B$17:$V$400,21,FALSE)),"")</f>
        <v/>
      </c>
      <c r="BH337" s="239" t="str">
        <f t="shared" si="5"/>
        <v/>
      </c>
    </row>
    <row r="338" spans="1:60" ht="15" customHeight="1" x14ac:dyDescent="0.2">
      <c r="A338" s="73"/>
      <c r="B338" s="73"/>
      <c r="C338" s="73"/>
      <c r="D338" s="74"/>
      <c r="E338" s="73"/>
      <c r="F338" s="73"/>
      <c r="G338" s="73"/>
      <c r="H338" s="73"/>
      <c r="I338" s="73"/>
      <c r="J338" s="73"/>
      <c r="K338" s="73"/>
      <c r="L338" s="75"/>
      <c r="M338" s="75"/>
      <c r="N338" s="75"/>
      <c r="O338" s="75"/>
      <c r="P338" s="75"/>
      <c r="Q338" s="73" t="e">
        <f>IF(#REF!="","",IF(VLOOKUP(#REF!,#REF!,9,FALSE)="","",VLOOKUP(#REF!,#REF!,9,FALSE)))</f>
        <v>#REF!</v>
      </c>
      <c r="R338" s="75" t="e">
        <f>IF(#REF!="","",IF(VLOOKUP(#REF!,#REF!,10,FALSE)="","",VLOOKUP(#REF!,#REF!,10,FALSE)))</f>
        <v>#REF!</v>
      </c>
      <c r="AD338" s="249">
        <v>325</v>
      </c>
      <c r="AI338" t="str">
        <f>IF('PCA Licitação, Dispensa e Inex.'!B342="","",'PCA Licitação, Dispensa e Inex.'!B342)</f>
        <v/>
      </c>
      <c r="AJ338" t="str">
        <f>IF('PCA Licitação, Dispensa e Inex.'!C342="","",'PCA Licitação, Dispensa e Inex.'!C342)</f>
        <v/>
      </c>
      <c r="AK338" t="str">
        <f>IF('PCA Licitação, Dispensa e Inex.'!D342="","",'PCA Licitação, Dispensa e Inex.'!D342)</f>
        <v/>
      </c>
      <c r="AL338" t="str">
        <f>IF('PCA Licitação, Dispensa e Inex.'!H342="","",'PCA Licitação, Dispensa e Inex.'!H342)</f>
        <v/>
      </c>
      <c r="AM338" t="str">
        <f>IF('PCA Licitação, Dispensa e Inex.'!K342="","",'PCA Licitação, Dispensa e Inex.'!K342)</f>
        <v/>
      </c>
      <c r="AN338" t="str">
        <f>IF('PCA Licitação, Dispensa e Inex.'!L342="","",'PCA Licitação, Dispensa e Inex.'!L342)</f>
        <v/>
      </c>
      <c r="AO338" t="str">
        <f>IF('PCA Licitação, Dispensa e Inex.'!M342="","",'PCA Licitação, Dispensa e Inex.'!M342)</f>
        <v/>
      </c>
      <c r="AP338" t="str">
        <f>IF('PCA Licitação, Dispensa e Inex.'!N342="","",'PCA Licitação, Dispensa e Inex.'!N342)</f>
        <v/>
      </c>
      <c r="AQ338" s="88" t="str">
        <f>IF('PCA Licitação, Dispensa e Inex.'!O342="","",'PCA Licitação, Dispensa e Inex.'!O342)</f>
        <v/>
      </c>
      <c r="AR338" s="88" t="str">
        <f>IF('PCA Licitação, Dispensa e Inex.'!P342="","",'PCA Licitação, Dispensa e Inex.'!P342)</f>
        <v/>
      </c>
      <c r="AS338" s="88" t="str">
        <f>IF('PCA Licitação, Dispensa e Inex.'!Q342="","",'PCA Licitação, Dispensa e Inex.'!Q342)</f>
        <v/>
      </c>
      <c r="AT338" s="88" t="str">
        <f>IF('PCA Licitação, Dispensa e Inex.'!R342="","",'PCA Licitação, Dispensa e Inex.'!R342)</f>
        <v/>
      </c>
      <c r="AU338" s="88" t="str">
        <f>IF('PCA Licitação, Dispensa e Inex.'!S342="","",'PCA Licitação, Dispensa e Inex.'!S342)</f>
        <v/>
      </c>
      <c r="AV338" s="88" t="str">
        <f>IFERROR(VLOOKUP(AI338,'Acompanhamento (DMP)'!$B$17:$L$400,10,FALSE),"")</f>
        <v/>
      </c>
      <c r="AW338" t="str">
        <f>IFERROR(IF(VLOOKUP(AI338,'Acompanhamento (DMP)'!$B$17:$V$400,11,FALSE)="","",VLOOKUP(AI338,'Acompanhamento (DMP)'!$B$17:$V$400,11,FALSE)),"")</f>
        <v/>
      </c>
      <c r="AX338" s="88" t="str">
        <f>IFERROR(VLOOKUP(AI338,'Acompanhamento (DMP)'!$B$17:$V$400,12,FALSE),"")</f>
        <v/>
      </c>
      <c r="AY338" s="88" t="str">
        <f>IFERROR(IF(VLOOKUP(AI338,'Acompanhamento (DMP)'!$B$17:$V$400,13,FALSE)="","",VLOOKUP(AI338,'Acompanhamento (DMP)'!$B$17:$V$400,13,FALSE)),"")</f>
        <v/>
      </c>
      <c r="AZ338" t="str">
        <f>IFERROR(IF(VLOOKUP(AI338,'Acompanhamento (DMP)'!$B$17:$V$400,14,FALSE)="","",VLOOKUP(AI338,'Acompanhamento (DMP)'!$B$17:$V$400,14,FALSE)),"")</f>
        <v/>
      </c>
      <c r="BA338" t="str">
        <f>IFERROR(IF(VLOOKUP(AI338,'Acompanhamento (DMP)'!$B$17:$V$400,15,FALSE)="","",VLOOKUP(AI338,'Acompanhamento (DMP)'!$B$17:$V$400,15,FALSE)),"")</f>
        <v/>
      </c>
      <c r="BB338" s="88" t="str">
        <f>IFERROR(IF(VLOOKUP(AI338,'Acompanhamento (DMP)'!$B$17:$V$400,16,FALSE)="","",VLOOKUP(AI338,'Acompanhamento (DMP)'!$B$17:$V$400,16,FALSE)),"")</f>
        <v/>
      </c>
      <c r="BC338" s="88" t="str">
        <f>IFERROR(IF(VLOOKUP(AI338,'Acompanhamento (DMP)'!$B$17:$V$400,17,FALSE)="","",VLOOKUP(AI338,'Acompanhamento (DMP)'!$B$17:$V$400,17,FALSE)),"")</f>
        <v/>
      </c>
      <c r="BD338" s="88" t="str">
        <f>IFERROR(IF(VLOOKUP(AI338,'Acompanhamento (DMP)'!$B$17:$V$400,18,FALSE)="","",VLOOKUP(AI338,'Acompanhamento (DMP)'!$B$17:$V$400,18,FALSE)),"")</f>
        <v/>
      </c>
      <c r="BE338" s="88" t="str">
        <f>IFERROR(IF(VLOOKUP(AI338,'Acompanhamento (DMP)'!$B$17:$V$400,19,FALSE)="","",VLOOKUP(AI338,'Acompanhamento (DMP)'!$B$17:$V$400,19,FALSE)),"")</f>
        <v/>
      </c>
      <c r="BF338" s="88" t="str">
        <f>IFERROR(IF(VLOOKUP(AI338,'Acompanhamento (DMP)'!$B$17:$V$400,20,FALSE)="","",VLOOKUP(AI338,'Acompanhamento (DMP)'!$B$17:$V$400,20,FALSE)),"")</f>
        <v/>
      </c>
      <c r="BG338" s="88" t="str">
        <f>IFERROR(IF(VLOOKUP(AI338,'Acompanhamento (DMP)'!$B$17:$V$400,21,FALSE)="","",VLOOKUP(AI338,'Acompanhamento (DMP)'!$B$17:$V$400,21,FALSE)),"")</f>
        <v/>
      </c>
      <c r="BH338" s="239" t="str">
        <f t="shared" si="5"/>
        <v/>
      </c>
    </row>
    <row r="339" spans="1:60" ht="15" customHeight="1" x14ac:dyDescent="0.2">
      <c r="A339" s="73"/>
      <c r="B339" s="73"/>
      <c r="C339" s="73"/>
      <c r="D339" s="74"/>
      <c r="E339" s="73"/>
      <c r="F339" s="73"/>
      <c r="G339" s="73"/>
      <c r="H339" s="73"/>
      <c r="I339" s="73"/>
      <c r="J339" s="73"/>
      <c r="K339" s="73"/>
      <c r="L339" s="75"/>
      <c r="M339" s="75"/>
      <c r="N339" s="75"/>
      <c r="O339" s="75"/>
      <c r="P339" s="75"/>
      <c r="Q339" s="73" t="e">
        <f>IF(#REF!="","",IF(VLOOKUP(#REF!,#REF!,9,FALSE)="","",VLOOKUP(#REF!,#REF!,9,FALSE)))</f>
        <v>#REF!</v>
      </c>
      <c r="R339" s="75" t="e">
        <f>IF(#REF!="","",IF(VLOOKUP(#REF!,#REF!,10,FALSE)="","",VLOOKUP(#REF!,#REF!,10,FALSE)))</f>
        <v>#REF!</v>
      </c>
      <c r="AD339" s="250">
        <v>326</v>
      </c>
      <c r="AI339" t="str">
        <f>IF('PCA Licitação, Dispensa e Inex.'!B343="","",'PCA Licitação, Dispensa e Inex.'!B343)</f>
        <v/>
      </c>
      <c r="AJ339" t="str">
        <f>IF('PCA Licitação, Dispensa e Inex.'!C343="","",'PCA Licitação, Dispensa e Inex.'!C343)</f>
        <v/>
      </c>
      <c r="AK339" t="str">
        <f>IF('PCA Licitação, Dispensa e Inex.'!D343="","",'PCA Licitação, Dispensa e Inex.'!D343)</f>
        <v/>
      </c>
      <c r="AL339" t="str">
        <f>IF('PCA Licitação, Dispensa e Inex.'!H343="","",'PCA Licitação, Dispensa e Inex.'!H343)</f>
        <v/>
      </c>
      <c r="AM339" t="str">
        <f>IF('PCA Licitação, Dispensa e Inex.'!K343="","",'PCA Licitação, Dispensa e Inex.'!K343)</f>
        <v/>
      </c>
      <c r="AN339" t="str">
        <f>IF('PCA Licitação, Dispensa e Inex.'!L343="","",'PCA Licitação, Dispensa e Inex.'!L343)</f>
        <v/>
      </c>
      <c r="AO339" t="str">
        <f>IF('PCA Licitação, Dispensa e Inex.'!M343="","",'PCA Licitação, Dispensa e Inex.'!M343)</f>
        <v/>
      </c>
      <c r="AP339" t="str">
        <f>IF('PCA Licitação, Dispensa e Inex.'!N343="","",'PCA Licitação, Dispensa e Inex.'!N343)</f>
        <v/>
      </c>
      <c r="AQ339" s="88" t="str">
        <f>IF('PCA Licitação, Dispensa e Inex.'!O343="","",'PCA Licitação, Dispensa e Inex.'!O343)</f>
        <v/>
      </c>
      <c r="AR339" s="88" t="str">
        <f>IF('PCA Licitação, Dispensa e Inex.'!P343="","",'PCA Licitação, Dispensa e Inex.'!P343)</f>
        <v/>
      </c>
      <c r="AS339" s="88" t="str">
        <f>IF('PCA Licitação, Dispensa e Inex.'!Q343="","",'PCA Licitação, Dispensa e Inex.'!Q343)</f>
        <v/>
      </c>
      <c r="AT339" s="88" t="str">
        <f>IF('PCA Licitação, Dispensa e Inex.'!R343="","",'PCA Licitação, Dispensa e Inex.'!R343)</f>
        <v/>
      </c>
      <c r="AU339" s="88" t="str">
        <f>IF('PCA Licitação, Dispensa e Inex.'!S343="","",'PCA Licitação, Dispensa e Inex.'!S343)</f>
        <v/>
      </c>
      <c r="AV339" s="88" t="str">
        <f>IFERROR(VLOOKUP(AI339,'Acompanhamento (DMP)'!$B$17:$L$400,10,FALSE),"")</f>
        <v/>
      </c>
      <c r="AW339" t="str">
        <f>IFERROR(IF(VLOOKUP(AI339,'Acompanhamento (DMP)'!$B$17:$V$400,11,FALSE)="","",VLOOKUP(AI339,'Acompanhamento (DMP)'!$B$17:$V$400,11,FALSE)),"")</f>
        <v/>
      </c>
      <c r="AX339" s="88" t="str">
        <f>IFERROR(VLOOKUP(AI339,'Acompanhamento (DMP)'!$B$17:$V$400,12,FALSE),"")</f>
        <v/>
      </c>
      <c r="AY339" s="88" t="str">
        <f>IFERROR(IF(VLOOKUP(AI339,'Acompanhamento (DMP)'!$B$17:$V$400,13,FALSE)="","",VLOOKUP(AI339,'Acompanhamento (DMP)'!$B$17:$V$400,13,FALSE)),"")</f>
        <v/>
      </c>
      <c r="AZ339" t="str">
        <f>IFERROR(IF(VLOOKUP(AI339,'Acompanhamento (DMP)'!$B$17:$V$400,14,FALSE)="","",VLOOKUP(AI339,'Acompanhamento (DMP)'!$B$17:$V$400,14,FALSE)),"")</f>
        <v/>
      </c>
      <c r="BA339" t="str">
        <f>IFERROR(IF(VLOOKUP(AI339,'Acompanhamento (DMP)'!$B$17:$V$400,15,FALSE)="","",VLOOKUP(AI339,'Acompanhamento (DMP)'!$B$17:$V$400,15,FALSE)),"")</f>
        <v/>
      </c>
      <c r="BB339" s="88" t="str">
        <f>IFERROR(IF(VLOOKUP(AI339,'Acompanhamento (DMP)'!$B$17:$V$400,16,FALSE)="","",VLOOKUP(AI339,'Acompanhamento (DMP)'!$B$17:$V$400,16,FALSE)),"")</f>
        <v/>
      </c>
      <c r="BC339" s="88" t="str">
        <f>IFERROR(IF(VLOOKUP(AI339,'Acompanhamento (DMP)'!$B$17:$V$400,17,FALSE)="","",VLOOKUP(AI339,'Acompanhamento (DMP)'!$B$17:$V$400,17,FALSE)),"")</f>
        <v/>
      </c>
      <c r="BD339" s="88" t="str">
        <f>IFERROR(IF(VLOOKUP(AI339,'Acompanhamento (DMP)'!$B$17:$V$400,18,FALSE)="","",VLOOKUP(AI339,'Acompanhamento (DMP)'!$B$17:$V$400,18,FALSE)),"")</f>
        <v/>
      </c>
      <c r="BE339" s="88" t="str">
        <f>IFERROR(IF(VLOOKUP(AI339,'Acompanhamento (DMP)'!$B$17:$V$400,19,FALSE)="","",VLOOKUP(AI339,'Acompanhamento (DMP)'!$B$17:$V$400,19,FALSE)),"")</f>
        <v/>
      </c>
      <c r="BF339" s="88" t="str">
        <f>IFERROR(IF(VLOOKUP(AI339,'Acompanhamento (DMP)'!$B$17:$V$400,20,FALSE)="","",VLOOKUP(AI339,'Acompanhamento (DMP)'!$B$17:$V$400,20,FALSE)),"")</f>
        <v/>
      </c>
      <c r="BG339" s="88" t="str">
        <f>IFERROR(IF(VLOOKUP(AI339,'Acompanhamento (DMP)'!$B$17:$V$400,21,FALSE)="","",VLOOKUP(AI339,'Acompanhamento (DMP)'!$B$17:$V$400,21,FALSE)),"")</f>
        <v/>
      </c>
      <c r="BH339" s="239" t="str">
        <f t="shared" si="5"/>
        <v/>
      </c>
    </row>
    <row r="340" spans="1:60" ht="15" customHeight="1" x14ac:dyDescent="0.2">
      <c r="A340" s="73"/>
      <c r="B340" s="73"/>
      <c r="C340" s="73"/>
      <c r="D340" s="74"/>
      <c r="E340" s="73"/>
      <c r="F340" s="73"/>
      <c r="G340" s="73"/>
      <c r="H340" s="73"/>
      <c r="I340" s="73"/>
      <c r="J340" s="73"/>
      <c r="K340" s="73"/>
      <c r="L340" s="75"/>
      <c r="M340" s="75"/>
      <c r="N340" s="75"/>
      <c r="O340" s="75"/>
      <c r="P340" s="75"/>
      <c r="Q340" s="73" t="e">
        <f>IF(#REF!="","",IF(VLOOKUP(#REF!,#REF!,9,FALSE)="","",VLOOKUP(#REF!,#REF!,9,FALSE)))</f>
        <v>#REF!</v>
      </c>
      <c r="R340" s="75" t="e">
        <f>IF(#REF!="","",IF(VLOOKUP(#REF!,#REF!,10,FALSE)="","",VLOOKUP(#REF!,#REF!,10,FALSE)))</f>
        <v>#REF!</v>
      </c>
      <c r="AD340" s="252">
        <v>327</v>
      </c>
      <c r="AI340" t="str">
        <f>IF('PCA Licitação, Dispensa e Inex.'!B344="","",'PCA Licitação, Dispensa e Inex.'!B344)</f>
        <v/>
      </c>
      <c r="AJ340" t="str">
        <f>IF('PCA Licitação, Dispensa e Inex.'!C344="","",'PCA Licitação, Dispensa e Inex.'!C344)</f>
        <v/>
      </c>
      <c r="AK340" t="str">
        <f>IF('PCA Licitação, Dispensa e Inex.'!D344="","",'PCA Licitação, Dispensa e Inex.'!D344)</f>
        <v/>
      </c>
      <c r="AL340" t="str">
        <f>IF('PCA Licitação, Dispensa e Inex.'!H344="","",'PCA Licitação, Dispensa e Inex.'!H344)</f>
        <v/>
      </c>
      <c r="AM340" t="str">
        <f>IF('PCA Licitação, Dispensa e Inex.'!K344="","",'PCA Licitação, Dispensa e Inex.'!K344)</f>
        <v/>
      </c>
      <c r="AN340" t="str">
        <f>IF('PCA Licitação, Dispensa e Inex.'!L344="","",'PCA Licitação, Dispensa e Inex.'!L344)</f>
        <v/>
      </c>
      <c r="AO340" t="str">
        <f>IF('PCA Licitação, Dispensa e Inex.'!M344="","",'PCA Licitação, Dispensa e Inex.'!M344)</f>
        <v/>
      </c>
      <c r="AP340" t="str">
        <f>IF('PCA Licitação, Dispensa e Inex.'!N344="","",'PCA Licitação, Dispensa e Inex.'!N344)</f>
        <v/>
      </c>
      <c r="AQ340" s="88" t="str">
        <f>IF('PCA Licitação, Dispensa e Inex.'!O344="","",'PCA Licitação, Dispensa e Inex.'!O344)</f>
        <v/>
      </c>
      <c r="AR340" s="88" t="str">
        <f>IF('PCA Licitação, Dispensa e Inex.'!P344="","",'PCA Licitação, Dispensa e Inex.'!P344)</f>
        <v/>
      </c>
      <c r="AS340" s="88" t="str">
        <f>IF('PCA Licitação, Dispensa e Inex.'!Q344="","",'PCA Licitação, Dispensa e Inex.'!Q344)</f>
        <v/>
      </c>
      <c r="AT340" s="88" t="str">
        <f>IF('PCA Licitação, Dispensa e Inex.'!R344="","",'PCA Licitação, Dispensa e Inex.'!R344)</f>
        <v/>
      </c>
      <c r="AU340" s="88" t="str">
        <f>IF('PCA Licitação, Dispensa e Inex.'!S344="","",'PCA Licitação, Dispensa e Inex.'!S344)</f>
        <v/>
      </c>
      <c r="AV340" s="88" t="str">
        <f>IFERROR(VLOOKUP(AI340,'Acompanhamento (DMP)'!$B$17:$L$400,10,FALSE),"")</f>
        <v/>
      </c>
      <c r="AW340" t="str">
        <f>IFERROR(IF(VLOOKUP(AI340,'Acompanhamento (DMP)'!$B$17:$V$400,11,FALSE)="","",VLOOKUP(AI340,'Acompanhamento (DMP)'!$B$17:$V$400,11,FALSE)),"")</f>
        <v/>
      </c>
      <c r="AX340" s="88" t="str">
        <f>IFERROR(VLOOKUP(AI340,'Acompanhamento (DMP)'!$B$17:$V$400,12,FALSE),"")</f>
        <v/>
      </c>
      <c r="AY340" s="88" t="str">
        <f>IFERROR(IF(VLOOKUP(AI340,'Acompanhamento (DMP)'!$B$17:$V$400,13,FALSE)="","",VLOOKUP(AI340,'Acompanhamento (DMP)'!$B$17:$V$400,13,FALSE)),"")</f>
        <v/>
      </c>
      <c r="AZ340" t="str">
        <f>IFERROR(IF(VLOOKUP(AI340,'Acompanhamento (DMP)'!$B$17:$V$400,14,FALSE)="","",VLOOKUP(AI340,'Acompanhamento (DMP)'!$B$17:$V$400,14,FALSE)),"")</f>
        <v/>
      </c>
      <c r="BA340" t="str">
        <f>IFERROR(IF(VLOOKUP(AI340,'Acompanhamento (DMP)'!$B$17:$V$400,15,FALSE)="","",VLOOKUP(AI340,'Acompanhamento (DMP)'!$B$17:$V$400,15,FALSE)),"")</f>
        <v/>
      </c>
      <c r="BB340" s="88" t="str">
        <f>IFERROR(IF(VLOOKUP(AI340,'Acompanhamento (DMP)'!$B$17:$V$400,16,FALSE)="","",VLOOKUP(AI340,'Acompanhamento (DMP)'!$B$17:$V$400,16,FALSE)),"")</f>
        <v/>
      </c>
      <c r="BC340" s="88" t="str">
        <f>IFERROR(IF(VLOOKUP(AI340,'Acompanhamento (DMP)'!$B$17:$V$400,17,FALSE)="","",VLOOKUP(AI340,'Acompanhamento (DMP)'!$B$17:$V$400,17,FALSE)),"")</f>
        <v/>
      </c>
      <c r="BD340" s="88" t="str">
        <f>IFERROR(IF(VLOOKUP(AI340,'Acompanhamento (DMP)'!$B$17:$V$400,18,FALSE)="","",VLOOKUP(AI340,'Acompanhamento (DMP)'!$B$17:$V$400,18,FALSE)),"")</f>
        <v/>
      </c>
      <c r="BE340" s="88" t="str">
        <f>IFERROR(IF(VLOOKUP(AI340,'Acompanhamento (DMP)'!$B$17:$V$400,19,FALSE)="","",VLOOKUP(AI340,'Acompanhamento (DMP)'!$B$17:$V$400,19,FALSE)),"")</f>
        <v/>
      </c>
      <c r="BF340" s="88" t="str">
        <f>IFERROR(IF(VLOOKUP(AI340,'Acompanhamento (DMP)'!$B$17:$V$400,20,FALSE)="","",VLOOKUP(AI340,'Acompanhamento (DMP)'!$B$17:$V$400,20,FALSE)),"")</f>
        <v/>
      </c>
      <c r="BG340" s="88" t="str">
        <f>IFERROR(IF(VLOOKUP(AI340,'Acompanhamento (DMP)'!$B$17:$V$400,21,FALSE)="","",VLOOKUP(AI340,'Acompanhamento (DMP)'!$B$17:$V$400,21,FALSE)),"")</f>
        <v/>
      </c>
      <c r="BH340" s="239" t="str">
        <f t="shared" si="5"/>
        <v/>
      </c>
    </row>
    <row r="341" spans="1:60" ht="15" customHeight="1" x14ac:dyDescent="0.2">
      <c r="A341" s="73"/>
      <c r="B341" s="73"/>
      <c r="C341" s="73"/>
      <c r="D341" s="74"/>
      <c r="E341" s="73"/>
      <c r="F341" s="73"/>
      <c r="G341" s="73"/>
      <c r="H341" s="73"/>
      <c r="I341" s="73"/>
      <c r="J341" s="73"/>
      <c r="K341" s="73"/>
      <c r="L341" s="75"/>
      <c r="M341" s="75"/>
      <c r="N341" s="75"/>
      <c r="O341" s="75"/>
      <c r="P341" s="75"/>
      <c r="Q341" s="73" t="e">
        <f>IF(#REF!="","",IF(VLOOKUP(#REF!,#REF!,9,FALSE)="","",VLOOKUP(#REF!,#REF!,9,FALSE)))</f>
        <v>#REF!</v>
      </c>
      <c r="R341" s="75" t="e">
        <f>IF(#REF!="","",IF(VLOOKUP(#REF!,#REF!,10,FALSE)="","",VLOOKUP(#REF!,#REF!,10,FALSE)))</f>
        <v>#REF!</v>
      </c>
      <c r="AD341" s="251">
        <v>328</v>
      </c>
      <c r="AI341" t="str">
        <f>IF('PCA Licitação, Dispensa e Inex.'!B345="","",'PCA Licitação, Dispensa e Inex.'!B345)</f>
        <v/>
      </c>
      <c r="AJ341" t="str">
        <f>IF('PCA Licitação, Dispensa e Inex.'!C345="","",'PCA Licitação, Dispensa e Inex.'!C345)</f>
        <v/>
      </c>
      <c r="AK341" t="str">
        <f>IF('PCA Licitação, Dispensa e Inex.'!D345="","",'PCA Licitação, Dispensa e Inex.'!D345)</f>
        <v/>
      </c>
      <c r="AL341" t="str">
        <f>IF('PCA Licitação, Dispensa e Inex.'!H345="","",'PCA Licitação, Dispensa e Inex.'!H345)</f>
        <v/>
      </c>
      <c r="AM341" t="str">
        <f>IF('PCA Licitação, Dispensa e Inex.'!K345="","",'PCA Licitação, Dispensa e Inex.'!K345)</f>
        <v/>
      </c>
      <c r="AN341" t="str">
        <f>IF('PCA Licitação, Dispensa e Inex.'!L345="","",'PCA Licitação, Dispensa e Inex.'!L345)</f>
        <v/>
      </c>
      <c r="AO341" t="str">
        <f>IF('PCA Licitação, Dispensa e Inex.'!M345="","",'PCA Licitação, Dispensa e Inex.'!M345)</f>
        <v/>
      </c>
      <c r="AP341" t="str">
        <f>IF('PCA Licitação, Dispensa e Inex.'!N345="","",'PCA Licitação, Dispensa e Inex.'!N345)</f>
        <v/>
      </c>
      <c r="AQ341" s="88" t="str">
        <f>IF('PCA Licitação, Dispensa e Inex.'!O345="","",'PCA Licitação, Dispensa e Inex.'!O345)</f>
        <v/>
      </c>
      <c r="AR341" s="88" t="str">
        <f>IF('PCA Licitação, Dispensa e Inex.'!P345="","",'PCA Licitação, Dispensa e Inex.'!P345)</f>
        <v/>
      </c>
      <c r="AS341" s="88" t="str">
        <f>IF('PCA Licitação, Dispensa e Inex.'!Q345="","",'PCA Licitação, Dispensa e Inex.'!Q345)</f>
        <v/>
      </c>
      <c r="AT341" s="88" t="str">
        <f>IF('PCA Licitação, Dispensa e Inex.'!R345="","",'PCA Licitação, Dispensa e Inex.'!R345)</f>
        <v/>
      </c>
      <c r="AU341" s="88" t="str">
        <f>IF('PCA Licitação, Dispensa e Inex.'!S345="","",'PCA Licitação, Dispensa e Inex.'!S345)</f>
        <v/>
      </c>
      <c r="AV341" s="88" t="str">
        <f>IFERROR(VLOOKUP(AI341,'Acompanhamento (DMP)'!$B$17:$L$400,10,FALSE),"")</f>
        <v/>
      </c>
      <c r="AW341" t="str">
        <f>IFERROR(IF(VLOOKUP(AI341,'Acompanhamento (DMP)'!$B$17:$V$400,11,FALSE)="","",VLOOKUP(AI341,'Acompanhamento (DMP)'!$B$17:$V$400,11,FALSE)),"")</f>
        <v/>
      </c>
      <c r="AX341" s="88" t="str">
        <f>IFERROR(VLOOKUP(AI341,'Acompanhamento (DMP)'!$B$17:$V$400,12,FALSE),"")</f>
        <v/>
      </c>
      <c r="AY341" s="88" t="str">
        <f>IFERROR(IF(VLOOKUP(AI341,'Acompanhamento (DMP)'!$B$17:$V$400,13,FALSE)="","",VLOOKUP(AI341,'Acompanhamento (DMP)'!$B$17:$V$400,13,FALSE)),"")</f>
        <v/>
      </c>
      <c r="AZ341" t="str">
        <f>IFERROR(IF(VLOOKUP(AI341,'Acompanhamento (DMP)'!$B$17:$V$400,14,FALSE)="","",VLOOKUP(AI341,'Acompanhamento (DMP)'!$B$17:$V$400,14,FALSE)),"")</f>
        <v/>
      </c>
      <c r="BA341" t="str">
        <f>IFERROR(IF(VLOOKUP(AI341,'Acompanhamento (DMP)'!$B$17:$V$400,15,FALSE)="","",VLOOKUP(AI341,'Acompanhamento (DMP)'!$B$17:$V$400,15,FALSE)),"")</f>
        <v/>
      </c>
      <c r="BB341" s="88" t="str">
        <f>IFERROR(IF(VLOOKUP(AI341,'Acompanhamento (DMP)'!$B$17:$V$400,16,FALSE)="","",VLOOKUP(AI341,'Acompanhamento (DMP)'!$B$17:$V$400,16,FALSE)),"")</f>
        <v/>
      </c>
      <c r="BC341" s="88" t="str">
        <f>IFERROR(IF(VLOOKUP(AI341,'Acompanhamento (DMP)'!$B$17:$V$400,17,FALSE)="","",VLOOKUP(AI341,'Acompanhamento (DMP)'!$B$17:$V$400,17,FALSE)),"")</f>
        <v/>
      </c>
      <c r="BD341" s="88" t="str">
        <f>IFERROR(IF(VLOOKUP(AI341,'Acompanhamento (DMP)'!$B$17:$V$400,18,FALSE)="","",VLOOKUP(AI341,'Acompanhamento (DMP)'!$B$17:$V$400,18,FALSE)),"")</f>
        <v/>
      </c>
      <c r="BE341" s="88" t="str">
        <f>IFERROR(IF(VLOOKUP(AI341,'Acompanhamento (DMP)'!$B$17:$V$400,19,FALSE)="","",VLOOKUP(AI341,'Acompanhamento (DMP)'!$B$17:$V$400,19,FALSE)),"")</f>
        <v/>
      </c>
      <c r="BF341" s="88" t="str">
        <f>IFERROR(IF(VLOOKUP(AI341,'Acompanhamento (DMP)'!$B$17:$V$400,20,FALSE)="","",VLOOKUP(AI341,'Acompanhamento (DMP)'!$B$17:$V$400,20,FALSE)),"")</f>
        <v/>
      </c>
      <c r="BG341" s="88" t="str">
        <f>IFERROR(IF(VLOOKUP(AI341,'Acompanhamento (DMP)'!$B$17:$V$400,21,FALSE)="","",VLOOKUP(AI341,'Acompanhamento (DMP)'!$B$17:$V$400,21,FALSE)),"")</f>
        <v/>
      </c>
      <c r="BH341" s="239" t="str">
        <f t="shared" si="5"/>
        <v/>
      </c>
    </row>
    <row r="342" spans="1:60" ht="15" customHeight="1" x14ac:dyDescent="0.2">
      <c r="A342" s="73"/>
      <c r="B342" s="73"/>
      <c r="C342" s="73"/>
      <c r="D342" s="74"/>
      <c r="E342" s="73"/>
      <c r="F342" s="73"/>
      <c r="G342" s="73"/>
      <c r="H342" s="73"/>
      <c r="I342" s="73"/>
      <c r="J342" s="73"/>
      <c r="K342" s="73"/>
      <c r="L342" s="75"/>
      <c r="M342" s="75"/>
      <c r="N342" s="75"/>
      <c r="O342" s="75"/>
      <c r="P342" s="75"/>
      <c r="Q342" s="73" t="e">
        <f>IF(#REF!="","",IF(VLOOKUP(#REF!,#REF!,9,FALSE)="","",VLOOKUP(#REF!,#REF!,9,FALSE)))</f>
        <v>#REF!</v>
      </c>
      <c r="R342" s="75" t="e">
        <f>IF(#REF!="","",IF(VLOOKUP(#REF!,#REF!,10,FALSE)="","",VLOOKUP(#REF!,#REF!,10,FALSE)))</f>
        <v>#REF!</v>
      </c>
      <c r="AD342" s="252">
        <v>329</v>
      </c>
      <c r="AI342" t="str">
        <f>IF('PCA Licitação, Dispensa e Inex.'!B346="","",'PCA Licitação, Dispensa e Inex.'!B346)</f>
        <v/>
      </c>
      <c r="AJ342" t="str">
        <f>IF('PCA Licitação, Dispensa e Inex.'!C346="","",'PCA Licitação, Dispensa e Inex.'!C346)</f>
        <v/>
      </c>
      <c r="AK342" t="str">
        <f>IF('PCA Licitação, Dispensa e Inex.'!D346="","",'PCA Licitação, Dispensa e Inex.'!D346)</f>
        <v/>
      </c>
      <c r="AL342" t="str">
        <f>IF('PCA Licitação, Dispensa e Inex.'!H346="","",'PCA Licitação, Dispensa e Inex.'!H346)</f>
        <v/>
      </c>
      <c r="AM342" t="str">
        <f>IF('PCA Licitação, Dispensa e Inex.'!K346="","",'PCA Licitação, Dispensa e Inex.'!K346)</f>
        <v/>
      </c>
      <c r="AN342" t="str">
        <f>IF('PCA Licitação, Dispensa e Inex.'!L346="","",'PCA Licitação, Dispensa e Inex.'!L346)</f>
        <v/>
      </c>
      <c r="AO342" t="str">
        <f>IF('PCA Licitação, Dispensa e Inex.'!M346="","",'PCA Licitação, Dispensa e Inex.'!M346)</f>
        <v/>
      </c>
      <c r="AP342" t="str">
        <f>IF('PCA Licitação, Dispensa e Inex.'!N346="","",'PCA Licitação, Dispensa e Inex.'!N346)</f>
        <v/>
      </c>
      <c r="AQ342" s="88" t="str">
        <f>IF('PCA Licitação, Dispensa e Inex.'!O346="","",'PCA Licitação, Dispensa e Inex.'!O346)</f>
        <v/>
      </c>
      <c r="AR342" s="88" t="str">
        <f>IF('PCA Licitação, Dispensa e Inex.'!P346="","",'PCA Licitação, Dispensa e Inex.'!P346)</f>
        <v/>
      </c>
      <c r="AS342" s="88" t="str">
        <f>IF('PCA Licitação, Dispensa e Inex.'!Q346="","",'PCA Licitação, Dispensa e Inex.'!Q346)</f>
        <v/>
      </c>
      <c r="AT342" s="88" t="str">
        <f>IF('PCA Licitação, Dispensa e Inex.'!R346="","",'PCA Licitação, Dispensa e Inex.'!R346)</f>
        <v/>
      </c>
      <c r="AU342" s="88" t="str">
        <f>IF('PCA Licitação, Dispensa e Inex.'!S346="","",'PCA Licitação, Dispensa e Inex.'!S346)</f>
        <v/>
      </c>
      <c r="AV342" s="88" t="str">
        <f>IFERROR(VLOOKUP(AI342,'Acompanhamento (DMP)'!$B$17:$L$400,10,FALSE),"")</f>
        <v/>
      </c>
      <c r="AW342" t="str">
        <f>IFERROR(IF(VLOOKUP(AI342,'Acompanhamento (DMP)'!$B$17:$V$400,11,FALSE)="","",VLOOKUP(AI342,'Acompanhamento (DMP)'!$B$17:$V$400,11,FALSE)),"")</f>
        <v/>
      </c>
      <c r="AX342" s="88" t="str">
        <f>IFERROR(VLOOKUP(AI342,'Acompanhamento (DMP)'!$B$17:$V$400,12,FALSE),"")</f>
        <v/>
      </c>
      <c r="AY342" s="88" t="str">
        <f>IFERROR(IF(VLOOKUP(AI342,'Acompanhamento (DMP)'!$B$17:$V$400,13,FALSE)="","",VLOOKUP(AI342,'Acompanhamento (DMP)'!$B$17:$V$400,13,FALSE)),"")</f>
        <v/>
      </c>
      <c r="AZ342" t="str">
        <f>IFERROR(IF(VLOOKUP(AI342,'Acompanhamento (DMP)'!$B$17:$V$400,14,FALSE)="","",VLOOKUP(AI342,'Acompanhamento (DMP)'!$B$17:$V$400,14,FALSE)),"")</f>
        <v/>
      </c>
      <c r="BA342" t="str">
        <f>IFERROR(IF(VLOOKUP(AI342,'Acompanhamento (DMP)'!$B$17:$V$400,15,FALSE)="","",VLOOKUP(AI342,'Acompanhamento (DMP)'!$B$17:$V$400,15,FALSE)),"")</f>
        <v/>
      </c>
      <c r="BB342" s="88" t="str">
        <f>IFERROR(IF(VLOOKUP(AI342,'Acompanhamento (DMP)'!$B$17:$V$400,16,FALSE)="","",VLOOKUP(AI342,'Acompanhamento (DMP)'!$B$17:$V$400,16,FALSE)),"")</f>
        <v/>
      </c>
      <c r="BC342" s="88" t="str">
        <f>IFERROR(IF(VLOOKUP(AI342,'Acompanhamento (DMP)'!$B$17:$V$400,17,FALSE)="","",VLOOKUP(AI342,'Acompanhamento (DMP)'!$B$17:$V$400,17,FALSE)),"")</f>
        <v/>
      </c>
      <c r="BD342" s="88" t="str">
        <f>IFERROR(IF(VLOOKUP(AI342,'Acompanhamento (DMP)'!$B$17:$V$400,18,FALSE)="","",VLOOKUP(AI342,'Acompanhamento (DMP)'!$B$17:$V$400,18,FALSE)),"")</f>
        <v/>
      </c>
      <c r="BE342" s="88" t="str">
        <f>IFERROR(IF(VLOOKUP(AI342,'Acompanhamento (DMP)'!$B$17:$V$400,19,FALSE)="","",VLOOKUP(AI342,'Acompanhamento (DMP)'!$B$17:$V$400,19,FALSE)),"")</f>
        <v/>
      </c>
      <c r="BF342" s="88" t="str">
        <f>IFERROR(IF(VLOOKUP(AI342,'Acompanhamento (DMP)'!$B$17:$V$400,20,FALSE)="","",VLOOKUP(AI342,'Acompanhamento (DMP)'!$B$17:$V$400,20,FALSE)),"")</f>
        <v/>
      </c>
      <c r="BG342" s="88" t="str">
        <f>IFERROR(IF(VLOOKUP(AI342,'Acompanhamento (DMP)'!$B$17:$V$400,21,FALSE)="","",VLOOKUP(AI342,'Acompanhamento (DMP)'!$B$17:$V$400,21,FALSE)),"")</f>
        <v/>
      </c>
      <c r="BH342" s="239" t="str">
        <f t="shared" si="5"/>
        <v/>
      </c>
    </row>
    <row r="343" spans="1:60" ht="15" customHeight="1" x14ac:dyDescent="0.2">
      <c r="A343" s="73"/>
      <c r="B343" s="73"/>
      <c r="C343" s="73"/>
      <c r="D343" s="74"/>
      <c r="E343" s="73"/>
      <c r="F343" s="73"/>
      <c r="G343" s="73"/>
      <c r="H343" s="73"/>
      <c r="I343" s="73"/>
      <c r="J343" s="73"/>
      <c r="K343" s="73"/>
      <c r="L343" s="75"/>
      <c r="M343" s="75"/>
      <c r="N343" s="75"/>
      <c r="O343" s="75"/>
      <c r="P343" s="75"/>
      <c r="Q343" s="73" t="e">
        <f>IF(#REF!="","",IF(VLOOKUP(#REF!,#REF!,9,FALSE)="","",VLOOKUP(#REF!,#REF!,9,FALSE)))</f>
        <v>#REF!</v>
      </c>
      <c r="R343" s="75" t="e">
        <f>IF(#REF!="","",IF(VLOOKUP(#REF!,#REF!,10,FALSE)="","",VLOOKUP(#REF!,#REF!,10,FALSE)))</f>
        <v>#REF!</v>
      </c>
      <c r="AD343" s="250">
        <v>330</v>
      </c>
      <c r="AI343" t="str">
        <f>IF('PCA Licitação, Dispensa e Inex.'!B347="","",'PCA Licitação, Dispensa e Inex.'!B347)</f>
        <v/>
      </c>
      <c r="AJ343" t="str">
        <f>IF('PCA Licitação, Dispensa e Inex.'!C347="","",'PCA Licitação, Dispensa e Inex.'!C347)</f>
        <v/>
      </c>
      <c r="AK343" t="str">
        <f>IF('PCA Licitação, Dispensa e Inex.'!D347="","",'PCA Licitação, Dispensa e Inex.'!D347)</f>
        <v/>
      </c>
      <c r="AL343" t="str">
        <f>IF('PCA Licitação, Dispensa e Inex.'!H347="","",'PCA Licitação, Dispensa e Inex.'!H347)</f>
        <v/>
      </c>
      <c r="AM343" t="str">
        <f>IF('PCA Licitação, Dispensa e Inex.'!K347="","",'PCA Licitação, Dispensa e Inex.'!K347)</f>
        <v/>
      </c>
      <c r="AN343" t="str">
        <f>IF('PCA Licitação, Dispensa e Inex.'!L347="","",'PCA Licitação, Dispensa e Inex.'!L347)</f>
        <v/>
      </c>
      <c r="AO343" t="str">
        <f>IF('PCA Licitação, Dispensa e Inex.'!M347="","",'PCA Licitação, Dispensa e Inex.'!M347)</f>
        <v/>
      </c>
      <c r="AP343" t="str">
        <f>IF('PCA Licitação, Dispensa e Inex.'!N347="","",'PCA Licitação, Dispensa e Inex.'!N347)</f>
        <v/>
      </c>
      <c r="AQ343" s="88" t="str">
        <f>IF('PCA Licitação, Dispensa e Inex.'!O347="","",'PCA Licitação, Dispensa e Inex.'!O347)</f>
        <v/>
      </c>
      <c r="AR343" s="88" t="str">
        <f>IF('PCA Licitação, Dispensa e Inex.'!P347="","",'PCA Licitação, Dispensa e Inex.'!P347)</f>
        <v/>
      </c>
      <c r="AS343" s="88" t="str">
        <f>IF('PCA Licitação, Dispensa e Inex.'!Q347="","",'PCA Licitação, Dispensa e Inex.'!Q347)</f>
        <v/>
      </c>
      <c r="AT343" s="88" t="str">
        <f>IF('PCA Licitação, Dispensa e Inex.'!R347="","",'PCA Licitação, Dispensa e Inex.'!R347)</f>
        <v/>
      </c>
      <c r="AU343" s="88" t="str">
        <f>IF('PCA Licitação, Dispensa e Inex.'!S347="","",'PCA Licitação, Dispensa e Inex.'!S347)</f>
        <v/>
      </c>
      <c r="AV343" s="88" t="str">
        <f>IFERROR(VLOOKUP(AI343,'Acompanhamento (DMP)'!$B$17:$L$400,10,FALSE),"")</f>
        <v/>
      </c>
      <c r="AW343" t="str">
        <f>IFERROR(IF(VLOOKUP(AI343,'Acompanhamento (DMP)'!$B$17:$V$400,11,FALSE)="","",VLOOKUP(AI343,'Acompanhamento (DMP)'!$B$17:$V$400,11,FALSE)),"")</f>
        <v/>
      </c>
      <c r="AX343" s="88" t="str">
        <f>IFERROR(VLOOKUP(AI343,'Acompanhamento (DMP)'!$B$17:$V$400,12,FALSE),"")</f>
        <v/>
      </c>
      <c r="AY343" s="88" t="str">
        <f>IFERROR(IF(VLOOKUP(AI343,'Acompanhamento (DMP)'!$B$17:$V$400,13,FALSE)="","",VLOOKUP(AI343,'Acompanhamento (DMP)'!$B$17:$V$400,13,FALSE)),"")</f>
        <v/>
      </c>
      <c r="AZ343" t="str">
        <f>IFERROR(IF(VLOOKUP(AI343,'Acompanhamento (DMP)'!$B$17:$V$400,14,FALSE)="","",VLOOKUP(AI343,'Acompanhamento (DMP)'!$B$17:$V$400,14,FALSE)),"")</f>
        <v/>
      </c>
      <c r="BA343" t="str">
        <f>IFERROR(IF(VLOOKUP(AI343,'Acompanhamento (DMP)'!$B$17:$V$400,15,FALSE)="","",VLOOKUP(AI343,'Acompanhamento (DMP)'!$B$17:$V$400,15,FALSE)),"")</f>
        <v/>
      </c>
      <c r="BB343" s="88" t="str">
        <f>IFERROR(IF(VLOOKUP(AI343,'Acompanhamento (DMP)'!$B$17:$V$400,16,FALSE)="","",VLOOKUP(AI343,'Acompanhamento (DMP)'!$B$17:$V$400,16,FALSE)),"")</f>
        <v/>
      </c>
      <c r="BC343" s="88" t="str">
        <f>IFERROR(IF(VLOOKUP(AI343,'Acompanhamento (DMP)'!$B$17:$V$400,17,FALSE)="","",VLOOKUP(AI343,'Acompanhamento (DMP)'!$B$17:$V$400,17,FALSE)),"")</f>
        <v/>
      </c>
      <c r="BD343" s="88" t="str">
        <f>IFERROR(IF(VLOOKUP(AI343,'Acompanhamento (DMP)'!$B$17:$V$400,18,FALSE)="","",VLOOKUP(AI343,'Acompanhamento (DMP)'!$B$17:$V$400,18,FALSE)),"")</f>
        <v/>
      </c>
      <c r="BE343" s="88" t="str">
        <f>IFERROR(IF(VLOOKUP(AI343,'Acompanhamento (DMP)'!$B$17:$V$400,19,FALSE)="","",VLOOKUP(AI343,'Acompanhamento (DMP)'!$B$17:$V$400,19,FALSE)),"")</f>
        <v/>
      </c>
      <c r="BF343" s="88" t="str">
        <f>IFERROR(IF(VLOOKUP(AI343,'Acompanhamento (DMP)'!$B$17:$V$400,20,FALSE)="","",VLOOKUP(AI343,'Acompanhamento (DMP)'!$B$17:$V$400,20,FALSE)),"")</f>
        <v/>
      </c>
      <c r="BG343" s="88" t="str">
        <f>IFERROR(IF(VLOOKUP(AI343,'Acompanhamento (DMP)'!$B$17:$V$400,21,FALSE)="","",VLOOKUP(AI343,'Acompanhamento (DMP)'!$B$17:$V$400,21,FALSE)),"")</f>
        <v/>
      </c>
      <c r="BH343" s="239" t="str">
        <f t="shared" si="5"/>
        <v/>
      </c>
    </row>
    <row r="344" spans="1:60" ht="15" customHeight="1" x14ac:dyDescent="0.2">
      <c r="A344" s="73"/>
      <c r="B344" s="73"/>
      <c r="C344" s="73"/>
      <c r="D344" s="74"/>
      <c r="E344" s="73"/>
      <c r="F344" s="73"/>
      <c r="G344" s="73"/>
      <c r="H344" s="73"/>
      <c r="I344" s="73"/>
      <c r="J344" s="73"/>
      <c r="K344" s="73"/>
      <c r="L344" s="75"/>
      <c r="M344" s="75"/>
      <c r="N344" s="75"/>
      <c r="O344" s="75"/>
      <c r="P344" s="75"/>
      <c r="Q344" s="73" t="e">
        <f>IF(#REF!="","",IF(VLOOKUP(#REF!,#REF!,9,FALSE)="","",VLOOKUP(#REF!,#REF!,9,FALSE)))</f>
        <v>#REF!</v>
      </c>
      <c r="R344" s="75" t="e">
        <f>IF(#REF!="","",IF(VLOOKUP(#REF!,#REF!,10,FALSE)="","",VLOOKUP(#REF!,#REF!,10,FALSE)))</f>
        <v>#REF!</v>
      </c>
      <c r="AD344" s="249">
        <v>331</v>
      </c>
      <c r="AI344" t="str">
        <f>IF('PCA Licitação, Dispensa e Inex.'!B348="","",'PCA Licitação, Dispensa e Inex.'!B348)</f>
        <v/>
      </c>
      <c r="AJ344" t="str">
        <f>IF('PCA Licitação, Dispensa e Inex.'!C348="","",'PCA Licitação, Dispensa e Inex.'!C348)</f>
        <v/>
      </c>
      <c r="AK344" t="str">
        <f>IF('PCA Licitação, Dispensa e Inex.'!D348="","",'PCA Licitação, Dispensa e Inex.'!D348)</f>
        <v/>
      </c>
      <c r="AL344" t="str">
        <f>IF('PCA Licitação, Dispensa e Inex.'!H348="","",'PCA Licitação, Dispensa e Inex.'!H348)</f>
        <v/>
      </c>
      <c r="AM344" t="str">
        <f>IF('PCA Licitação, Dispensa e Inex.'!K348="","",'PCA Licitação, Dispensa e Inex.'!K348)</f>
        <v/>
      </c>
      <c r="AN344" t="str">
        <f>IF('PCA Licitação, Dispensa e Inex.'!L348="","",'PCA Licitação, Dispensa e Inex.'!L348)</f>
        <v/>
      </c>
      <c r="AO344" t="str">
        <f>IF('PCA Licitação, Dispensa e Inex.'!M348="","",'PCA Licitação, Dispensa e Inex.'!M348)</f>
        <v/>
      </c>
      <c r="AP344" t="str">
        <f>IF('PCA Licitação, Dispensa e Inex.'!N348="","",'PCA Licitação, Dispensa e Inex.'!N348)</f>
        <v/>
      </c>
      <c r="AQ344" s="88" t="str">
        <f>IF('PCA Licitação, Dispensa e Inex.'!O348="","",'PCA Licitação, Dispensa e Inex.'!O348)</f>
        <v/>
      </c>
      <c r="AR344" s="88" t="str">
        <f>IF('PCA Licitação, Dispensa e Inex.'!P348="","",'PCA Licitação, Dispensa e Inex.'!P348)</f>
        <v/>
      </c>
      <c r="AS344" s="88" t="str">
        <f>IF('PCA Licitação, Dispensa e Inex.'!Q348="","",'PCA Licitação, Dispensa e Inex.'!Q348)</f>
        <v/>
      </c>
      <c r="AT344" s="88" t="str">
        <f>IF('PCA Licitação, Dispensa e Inex.'!R348="","",'PCA Licitação, Dispensa e Inex.'!R348)</f>
        <v/>
      </c>
      <c r="AU344" s="88" t="str">
        <f>IF('PCA Licitação, Dispensa e Inex.'!S348="","",'PCA Licitação, Dispensa e Inex.'!S348)</f>
        <v/>
      </c>
      <c r="AV344" s="88" t="str">
        <f>IFERROR(VLOOKUP(AI344,'Acompanhamento (DMP)'!$B$17:$L$400,10,FALSE),"")</f>
        <v/>
      </c>
      <c r="AW344" t="str">
        <f>IFERROR(IF(VLOOKUP(AI344,'Acompanhamento (DMP)'!$B$17:$V$400,11,FALSE)="","",VLOOKUP(AI344,'Acompanhamento (DMP)'!$B$17:$V$400,11,FALSE)),"")</f>
        <v/>
      </c>
      <c r="AX344" s="88" t="str">
        <f>IFERROR(VLOOKUP(AI344,'Acompanhamento (DMP)'!$B$17:$V$400,12,FALSE),"")</f>
        <v/>
      </c>
      <c r="AY344" s="88" t="str">
        <f>IFERROR(IF(VLOOKUP(AI344,'Acompanhamento (DMP)'!$B$17:$V$400,13,FALSE)="","",VLOOKUP(AI344,'Acompanhamento (DMP)'!$B$17:$V$400,13,FALSE)),"")</f>
        <v/>
      </c>
      <c r="AZ344" t="str">
        <f>IFERROR(IF(VLOOKUP(AI344,'Acompanhamento (DMP)'!$B$17:$V$400,14,FALSE)="","",VLOOKUP(AI344,'Acompanhamento (DMP)'!$B$17:$V$400,14,FALSE)),"")</f>
        <v/>
      </c>
      <c r="BA344" t="str">
        <f>IFERROR(IF(VLOOKUP(AI344,'Acompanhamento (DMP)'!$B$17:$V$400,15,FALSE)="","",VLOOKUP(AI344,'Acompanhamento (DMP)'!$B$17:$V$400,15,FALSE)),"")</f>
        <v/>
      </c>
      <c r="BB344" s="88" t="str">
        <f>IFERROR(IF(VLOOKUP(AI344,'Acompanhamento (DMP)'!$B$17:$V$400,16,FALSE)="","",VLOOKUP(AI344,'Acompanhamento (DMP)'!$B$17:$V$400,16,FALSE)),"")</f>
        <v/>
      </c>
      <c r="BC344" s="88" t="str">
        <f>IFERROR(IF(VLOOKUP(AI344,'Acompanhamento (DMP)'!$B$17:$V$400,17,FALSE)="","",VLOOKUP(AI344,'Acompanhamento (DMP)'!$B$17:$V$400,17,FALSE)),"")</f>
        <v/>
      </c>
      <c r="BD344" s="88" t="str">
        <f>IFERROR(IF(VLOOKUP(AI344,'Acompanhamento (DMP)'!$B$17:$V$400,18,FALSE)="","",VLOOKUP(AI344,'Acompanhamento (DMP)'!$B$17:$V$400,18,FALSE)),"")</f>
        <v/>
      </c>
      <c r="BE344" s="88" t="str">
        <f>IFERROR(IF(VLOOKUP(AI344,'Acompanhamento (DMP)'!$B$17:$V$400,19,FALSE)="","",VLOOKUP(AI344,'Acompanhamento (DMP)'!$B$17:$V$400,19,FALSE)),"")</f>
        <v/>
      </c>
      <c r="BF344" s="88" t="str">
        <f>IFERROR(IF(VLOOKUP(AI344,'Acompanhamento (DMP)'!$B$17:$V$400,20,FALSE)="","",VLOOKUP(AI344,'Acompanhamento (DMP)'!$B$17:$V$400,20,FALSE)),"")</f>
        <v/>
      </c>
      <c r="BG344" s="88" t="str">
        <f>IFERROR(IF(VLOOKUP(AI344,'Acompanhamento (DMP)'!$B$17:$V$400,21,FALSE)="","",VLOOKUP(AI344,'Acompanhamento (DMP)'!$B$17:$V$400,21,FALSE)),"")</f>
        <v/>
      </c>
      <c r="BH344" s="239" t="str">
        <f t="shared" si="5"/>
        <v/>
      </c>
    </row>
    <row r="345" spans="1:60" ht="15" customHeight="1" x14ac:dyDescent="0.2">
      <c r="A345" s="73"/>
      <c r="B345" s="73"/>
      <c r="C345" s="73"/>
      <c r="D345" s="74"/>
      <c r="E345" s="73"/>
      <c r="F345" s="73"/>
      <c r="G345" s="73"/>
      <c r="H345" s="73"/>
      <c r="I345" s="73"/>
      <c r="J345" s="73"/>
      <c r="K345" s="73"/>
      <c r="L345" s="75"/>
      <c r="M345" s="75"/>
      <c r="N345" s="75"/>
      <c r="O345" s="75"/>
      <c r="P345" s="75"/>
      <c r="Q345" s="73" t="e">
        <f>IF(#REF!="","",IF(VLOOKUP(#REF!,#REF!,9,FALSE)="","",VLOOKUP(#REF!,#REF!,9,FALSE)))</f>
        <v>#REF!</v>
      </c>
      <c r="R345" s="75" t="e">
        <f>IF(#REF!="","",IF(VLOOKUP(#REF!,#REF!,10,FALSE)="","",VLOOKUP(#REF!,#REF!,10,FALSE)))</f>
        <v>#REF!</v>
      </c>
      <c r="AD345" s="250">
        <v>332</v>
      </c>
      <c r="AI345" t="str">
        <f>IF('PCA Licitação, Dispensa e Inex.'!B349="","",'PCA Licitação, Dispensa e Inex.'!B349)</f>
        <v/>
      </c>
      <c r="AJ345" t="str">
        <f>IF('PCA Licitação, Dispensa e Inex.'!C349="","",'PCA Licitação, Dispensa e Inex.'!C349)</f>
        <v/>
      </c>
      <c r="AK345" t="str">
        <f>IF('PCA Licitação, Dispensa e Inex.'!D349="","",'PCA Licitação, Dispensa e Inex.'!D349)</f>
        <v/>
      </c>
      <c r="AL345" t="str">
        <f>IF('PCA Licitação, Dispensa e Inex.'!H349="","",'PCA Licitação, Dispensa e Inex.'!H349)</f>
        <v/>
      </c>
      <c r="AM345" t="str">
        <f>IF('PCA Licitação, Dispensa e Inex.'!K349="","",'PCA Licitação, Dispensa e Inex.'!K349)</f>
        <v/>
      </c>
      <c r="AN345" t="str">
        <f>IF('PCA Licitação, Dispensa e Inex.'!L349="","",'PCA Licitação, Dispensa e Inex.'!L349)</f>
        <v/>
      </c>
      <c r="AO345" t="str">
        <f>IF('PCA Licitação, Dispensa e Inex.'!M349="","",'PCA Licitação, Dispensa e Inex.'!M349)</f>
        <v/>
      </c>
      <c r="AP345" t="str">
        <f>IF('PCA Licitação, Dispensa e Inex.'!N349="","",'PCA Licitação, Dispensa e Inex.'!N349)</f>
        <v/>
      </c>
      <c r="AQ345" s="88" t="str">
        <f>IF('PCA Licitação, Dispensa e Inex.'!O349="","",'PCA Licitação, Dispensa e Inex.'!O349)</f>
        <v/>
      </c>
      <c r="AR345" s="88" t="str">
        <f>IF('PCA Licitação, Dispensa e Inex.'!P349="","",'PCA Licitação, Dispensa e Inex.'!P349)</f>
        <v/>
      </c>
      <c r="AS345" s="88" t="str">
        <f>IF('PCA Licitação, Dispensa e Inex.'!Q349="","",'PCA Licitação, Dispensa e Inex.'!Q349)</f>
        <v/>
      </c>
      <c r="AT345" s="88" t="str">
        <f>IF('PCA Licitação, Dispensa e Inex.'!R349="","",'PCA Licitação, Dispensa e Inex.'!R349)</f>
        <v/>
      </c>
      <c r="AU345" s="88" t="str">
        <f>IF('PCA Licitação, Dispensa e Inex.'!S349="","",'PCA Licitação, Dispensa e Inex.'!S349)</f>
        <v/>
      </c>
      <c r="AV345" s="88" t="str">
        <f>IFERROR(VLOOKUP(AI345,'Acompanhamento (DMP)'!$B$17:$L$400,10,FALSE),"")</f>
        <v/>
      </c>
      <c r="AW345" t="str">
        <f>IFERROR(IF(VLOOKUP(AI345,'Acompanhamento (DMP)'!$B$17:$V$400,11,FALSE)="","",VLOOKUP(AI345,'Acompanhamento (DMP)'!$B$17:$V$400,11,FALSE)),"")</f>
        <v/>
      </c>
      <c r="AX345" s="88" t="str">
        <f>IFERROR(VLOOKUP(AI345,'Acompanhamento (DMP)'!$B$17:$V$400,12,FALSE),"")</f>
        <v/>
      </c>
      <c r="AY345" s="88" t="str">
        <f>IFERROR(IF(VLOOKUP(AI345,'Acompanhamento (DMP)'!$B$17:$V$400,13,FALSE)="","",VLOOKUP(AI345,'Acompanhamento (DMP)'!$B$17:$V$400,13,FALSE)),"")</f>
        <v/>
      </c>
      <c r="AZ345" t="str">
        <f>IFERROR(IF(VLOOKUP(AI345,'Acompanhamento (DMP)'!$B$17:$V$400,14,FALSE)="","",VLOOKUP(AI345,'Acompanhamento (DMP)'!$B$17:$V$400,14,FALSE)),"")</f>
        <v/>
      </c>
      <c r="BA345" t="str">
        <f>IFERROR(IF(VLOOKUP(AI345,'Acompanhamento (DMP)'!$B$17:$V$400,15,FALSE)="","",VLOOKUP(AI345,'Acompanhamento (DMP)'!$B$17:$V$400,15,FALSE)),"")</f>
        <v/>
      </c>
      <c r="BB345" s="88" t="str">
        <f>IFERROR(IF(VLOOKUP(AI345,'Acompanhamento (DMP)'!$B$17:$V$400,16,FALSE)="","",VLOOKUP(AI345,'Acompanhamento (DMP)'!$B$17:$V$400,16,FALSE)),"")</f>
        <v/>
      </c>
      <c r="BC345" s="88" t="str">
        <f>IFERROR(IF(VLOOKUP(AI345,'Acompanhamento (DMP)'!$B$17:$V$400,17,FALSE)="","",VLOOKUP(AI345,'Acompanhamento (DMP)'!$B$17:$V$400,17,FALSE)),"")</f>
        <v/>
      </c>
      <c r="BD345" s="88" t="str">
        <f>IFERROR(IF(VLOOKUP(AI345,'Acompanhamento (DMP)'!$B$17:$V$400,18,FALSE)="","",VLOOKUP(AI345,'Acompanhamento (DMP)'!$B$17:$V$400,18,FALSE)),"")</f>
        <v/>
      </c>
      <c r="BE345" s="88" t="str">
        <f>IFERROR(IF(VLOOKUP(AI345,'Acompanhamento (DMP)'!$B$17:$V$400,19,FALSE)="","",VLOOKUP(AI345,'Acompanhamento (DMP)'!$B$17:$V$400,19,FALSE)),"")</f>
        <v/>
      </c>
      <c r="BF345" s="88" t="str">
        <f>IFERROR(IF(VLOOKUP(AI345,'Acompanhamento (DMP)'!$B$17:$V$400,20,FALSE)="","",VLOOKUP(AI345,'Acompanhamento (DMP)'!$B$17:$V$400,20,FALSE)),"")</f>
        <v/>
      </c>
      <c r="BG345" s="88" t="str">
        <f>IFERROR(IF(VLOOKUP(AI345,'Acompanhamento (DMP)'!$B$17:$V$400,21,FALSE)="","",VLOOKUP(AI345,'Acompanhamento (DMP)'!$B$17:$V$400,21,FALSE)),"")</f>
        <v/>
      </c>
      <c r="BH345" s="239" t="str">
        <f t="shared" si="5"/>
        <v/>
      </c>
    </row>
    <row r="346" spans="1:60" ht="15" customHeight="1" x14ac:dyDescent="0.2">
      <c r="A346" s="73"/>
      <c r="B346" s="73"/>
      <c r="C346" s="73"/>
      <c r="D346" s="74"/>
      <c r="E346" s="73"/>
      <c r="F346" s="73"/>
      <c r="G346" s="73"/>
      <c r="H346" s="73"/>
      <c r="I346" s="73"/>
      <c r="J346" s="73"/>
      <c r="K346" s="73"/>
      <c r="L346" s="75"/>
      <c r="M346" s="75"/>
      <c r="N346" s="75"/>
      <c r="O346" s="75"/>
      <c r="P346" s="75"/>
      <c r="Q346" s="73" t="e">
        <f>IF(#REF!="","",IF(VLOOKUP(#REF!,#REF!,9,FALSE)="","",VLOOKUP(#REF!,#REF!,9,FALSE)))</f>
        <v>#REF!</v>
      </c>
      <c r="R346" s="75" t="e">
        <f>IF(#REF!="","",IF(VLOOKUP(#REF!,#REF!,10,FALSE)="","",VLOOKUP(#REF!,#REF!,10,FALSE)))</f>
        <v>#REF!</v>
      </c>
      <c r="AD346" s="252">
        <v>333</v>
      </c>
      <c r="AI346" t="str">
        <f>IF('PCA Licitação, Dispensa e Inex.'!B350="","",'PCA Licitação, Dispensa e Inex.'!B350)</f>
        <v/>
      </c>
      <c r="AJ346" t="str">
        <f>IF('PCA Licitação, Dispensa e Inex.'!C350="","",'PCA Licitação, Dispensa e Inex.'!C350)</f>
        <v/>
      </c>
      <c r="AK346" t="str">
        <f>IF('PCA Licitação, Dispensa e Inex.'!D350="","",'PCA Licitação, Dispensa e Inex.'!D350)</f>
        <v/>
      </c>
      <c r="AL346" t="str">
        <f>IF('PCA Licitação, Dispensa e Inex.'!H350="","",'PCA Licitação, Dispensa e Inex.'!H350)</f>
        <v/>
      </c>
      <c r="AM346" t="str">
        <f>IF('PCA Licitação, Dispensa e Inex.'!K350="","",'PCA Licitação, Dispensa e Inex.'!K350)</f>
        <v/>
      </c>
      <c r="AN346" t="str">
        <f>IF('PCA Licitação, Dispensa e Inex.'!L350="","",'PCA Licitação, Dispensa e Inex.'!L350)</f>
        <v/>
      </c>
      <c r="AO346" t="str">
        <f>IF('PCA Licitação, Dispensa e Inex.'!M350="","",'PCA Licitação, Dispensa e Inex.'!M350)</f>
        <v/>
      </c>
      <c r="AP346" t="str">
        <f>IF('PCA Licitação, Dispensa e Inex.'!N350="","",'PCA Licitação, Dispensa e Inex.'!N350)</f>
        <v/>
      </c>
      <c r="AQ346" s="88" t="str">
        <f>IF('PCA Licitação, Dispensa e Inex.'!O350="","",'PCA Licitação, Dispensa e Inex.'!O350)</f>
        <v/>
      </c>
      <c r="AR346" s="88" t="str">
        <f>IF('PCA Licitação, Dispensa e Inex.'!P350="","",'PCA Licitação, Dispensa e Inex.'!P350)</f>
        <v/>
      </c>
      <c r="AS346" s="88" t="str">
        <f>IF('PCA Licitação, Dispensa e Inex.'!Q350="","",'PCA Licitação, Dispensa e Inex.'!Q350)</f>
        <v/>
      </c>
      <c r="AT346" s="88" t="str">
        <f>IF('PCA Licitação, Dispensa e Inex.'!R350="","",'PCA Licitação, Dispensa e Inex.'!R350)</f>
        <v/>
      </c>
      <c r="AU346" s="88" t="str">
        <f>IF('PCA Licitação, Dispensa e Inex.'!S350="","",'PCA Licitação, Dispensa e Inex.'!S350)</f>
        <v/>
      </c>
      <c r="AV346" s="88" t="str">
        <f>IFERROR(VLOOKUP(AI346,'Acompanhamento (DMP)'!$B$17:$L$400,10,FALSE),"")</f>
        <v/>
      </c>
      <c r="AW346" t="str">
        <f>IFERROR(IF(VLOOKUP(AI346,'Acompanhamento (DMP)'!$B$17:$V$400,11,FALSE)="","",VLOOKUP(AI346,'Acompanhamento (DMP)'!$B$17:$V$400,11,FALSE)),"")</f>
        <v/>
      </c>
      <c r="AX346" s="88" t="str">
        <f>IFERROR(VLOOKUP(AI346,'Acompanhamento (DMP)'!$B$17:$V$400,12,FALSE),"")</f>
        <v/>
      </c>
      <c r="AY346" s="88" t="str">
        <f>IFERROR(IF(VLOOKUP(AI346,'Acompanhamento (DMP)'!$B$17:$V$400,13,FALSE)="","",VLOOKUP(AI346,'Acompanhamento (DMP)'!$B$17:$V$400,13,FALSE)),"")</f>
        <v/>
      </c>
      <c r="AZ346" t="str">
        <f>IFERROR(IF(VLOOKUP(AI346,'Acompanhamento (DMP)'!$B$17:$V$400,14,FALSE)="","",VLOOKUP(AI346,'Acompanhamento (DMP)'!$B$17:$V$400,14,FALSE)),"")</f>
        <v/>
      </c>
      <c r="BA346" t="str">
        <f>IFERROR(IF(VLOOKUP(AI346,'Acompanhamento (DMP)'!$B$17:$V$400,15,FALSE)="","",VLOOKUP(AI346,'Acompanhamento (DMP)'!$B$17:$V$400,15,FALSE)),"")</f>
        <v/>
      </c>
      <c r="BB346" s="88" t="str">
        <f>IFERROR(IF(VLOOKUP(AI346,'Acompanhamento (DMP)'!$B$17:$V$400,16,FALSE)="","",VLOOKUP(AI346,'Acompanhamento (DMP)'!$B$17:$V$400,16,FALSE)),"")</f>
        <v/>
      </c>
      <c r="BC346" s="88" t="str">
        <f>IFERROR(IF(VLOOKUP(AI346,'Acompanhamento (DMP)'!$B$17:$V$400,17,FALSE)="","",VLOOKUP(AI346,'Acompanhamento (DMP)'!$B$17:$V$400,17,FALSE)),"")</f>
        <v/>
      </c>
      <c r="BD346" s="88" t="str">
        <f>IFERROR(IF(VLOOKUP(AI346,'Acompanhamento (DMP)'!$B$17:$V$400,18,FALSE)="","",VLOOKUP(AI346,'Acompanhamento (DMP)'!$B$17:$V$400,18,FALSE)),"")</f>
        <v/>
      </c>
      <c r="BE346" s="88" t="str">
        <f>IFERROR(IF(VLOOKUP(AI346,'Acompanhamento (DMP)'!$B$17:$V$400,19,FALSE)="","",VLOOKUP(AI346,'Acompanhamento (DMP)'!$B$17:$V$400,19,FALSE)),"")</f>
        <v/>
      </c>
      <c r="BF346" s="88" t="str">
        <f>IFERROR(IF(VLOOKUP(AI346,'Acompanhamento (DMP)'!$B$17:$V$400,20,FALSE)="","",VLOOKUP(AI346,'Acompanhamento (DMP)'!$B$17:$V$400,20,FALSE)),"")</f>
        <v/>
      </c>
      <c r="BG346" s="88" t="str">
        <f>IFERROR(IF(VLOOKUP(AI346,'Acompanhamento (DMP)'!$B$17:$V$400,21,FALSE)="","",VLOOKUP(AI346,'Acompanhamento (DMP)'!$B$17:$V$400,21,FALSE)),"")</f>
        <v/>
      </c>
      <c r="BH346" s="239" t="str">
        <f t="shared" si="5"/>
        <v/>
      </c>
    </row>
    <row r="347" spans="1:60" ht="15" customHeight="1" x14ac:dyDescent="0.2">
      <c r="A347" s="73"/>
      <c r="B347" s="73"/>
      <c r="C347" s="73"/>
      <c r="D347" s="74"/>
      <c r="E347" s="73"/>
      <c r="F347" s="73"/>
      <c r="G347" s="73"/>
      <c r="H347" s="73"/>
      <c r="I347" s="73"/>
      <c r="J347" s="73"/>
      <c r="K347" s="73"/>
      <c r="L347" s="75"/>
      <c r="M347" s="75"/>
      <c r="N347" s="75"/>
      <c r="O347" s="75"/>
      <c r="P347" s="75"/>
      <c r="Q347" s="73" t="e">
        <f>IF(#REF!="","",IF(VLOOKUP(#REF!,#REF!,9,FALSE)="","",VLOOKUP(#REF!,#REF!,9,FALSE)))</f>
        <v>#REF!</v>
      </c>
      <c r="R347" s="75" t="e">
        <f>IF(#REF!="","",IF(VLOOKUP(#REF!,#REF!,10,FALSE)="","",VLOOKUP(#REF!,#REF!,10,FALSE)))</f>
        <v>#REF!</v>
      </c>
      <c r="AD347" s="251">
        <v>334</v>
      </c>
      <c r="AI347" t="str">
        <f>IF('PCA Licitação, Dispensa e Inex.'!B351="","",'PCA Licitação, Dispensa e Inex.'!B351)</f>
        <v/>
      </c>
      <c r="AJ347" t="str">
        <f>IF('PCA Licitação, Dispensa e Inex.'!C351="","",'PCA Licitação, Dispensa e Inex.'!C351)</f>
        <v/>
      </c>
      <c r="AK347" t="str">
        <f>IF('PCA Licitação, Dispensa e Inex.'!D351="","",'PCA Licitação, Dispensa e Inex.'!D351)</f>
        <v/>
      </c>
      <c r="AL347" t="str">
        <f>IF('PCA Licitação, Dispensa e Inex.'!H351="","",'PCA Licitação, Dispensa e Inex.'!H351)</f>
        <v/>
      </c>
      <c r="AM347" t="str">
        <f>IF('PCA Licitação, Dispensa e Inex.'!K351="","",'PCA Licitação, Dispensa e Inex.'!K351)</f>
        <v/>
      </c>
      <c r="AN347" t="str">
        <f>IF('PCA Licitação, Dispensa e Inex.'!L351="","",'PCA Licitação, Dispensa e Inex.'!L351)</f>
        <v/>
      </c>
      <c r="AO347" t="str">
        <f>IF('PCA Licitação, Dispensa e Inex.'!M351="","",'PCA Licitação, Dispensa e Inex.'!M351)</f>
        <v/>
      </c>
      <c r="AP347" t="str">
        <f>IF('PCA Licitação, Dispensa e Inex.'!N351="","",'PCA Licitação, Dispensa e Inex.'!N351)</f>
        <v/>
      </c>
      <c r="AQ347" s="88" t="str">
        <f>IF('PCA Licitação, Dispensa e Inex.'!O351="","",'PCA Licitação, Dispensa e Inex.'!O351)</f>
        <v/>
      </c>
      <c r="AR347" s="88" t="str">
        <f>IF('PCA Licitação, Dispensa e Inex.'!P351="","",'PCA Licitação, Dispensa e Inex.'!P351)</f>
        <v/>
      </c>
      <c r="AS347" s="88" t="str">
        <f>IF('PCA Licitação, Dispensa e Inex.'!Q351="","",'PCA Licitação, Dispensa e Inex.'!Q351)</f>
        <v/>
      </c>
      <c r="AT347" s="88" t="str">
        <f>IF('PCA Licitação, Dispensa e Inex.'!R351="","",'PCA Licitação, Dispensa e Inex.'!R351)</f>
        <v/>
      </c>
      <c r="AU347" s="88" t="str">
        <f>IF('PCA Licitação, Dispensa e Inex.'!S351="","",'PCA Licitação, Dispensa e Inex.'!S351)</f>
        <v/>
      </c>
      <c r="AV347" s="88" t="str">
        <f>IFERROR(VLOOKUP(AI347,'Acompanhamento (DMP)'!$B$17:$L$400,10,FALSE),"")</f>
        <v/>
      </c>
      <c r="AW347" t="str">
        <f>IFERROR(IF(VLOOKUP(AI347,'Acompanhamento (DMP)'!$B$17:$V$400,11,FALSE)="","",VLOOKUP(AI347,'Acompanhamento (DMP)'!$B$17:$V$400,11,FALSE)),"")</f>
        <v/>
      </c>
      <c r="AX347" s="88" t="str">
        <f>IFERROR(VLOOKUP(AI347,'Acompanhamento (DMP)'!$B$17:$V$400,12,FALSE),"")</f>
        <v/>
      </c>
      <c r="AY347" s="88" t="str">
        <f>IFERROR(IF(VLOOKUP(AI347,'Acompanhamento (DMP)'!$B$17:$V$400,13,FALSE)="","",VLOOKUP(AI347,'Acompanhamento (DMP)'!$B$17:$V$400,13,FALSE)),"")</f>
        <v/>
      </c>
      <c r="AZ347" t="str">
        <f>IFERROR(IF(VLOOKUP(AI347,'Acompanhamento (DMP)'!$B$17:$V$400,14,FALSE)="","",VLOOKUP(AI347,'Acompanhamento (DMP)'!$B$17:$V$400,14,FALSE)),"")</f>
        <v/>
      </c>
      <c r="BA347" t="str">
        <f>IFERROR(IF(VLOOKUP(AI347,'Acompanhamento (DMP)'!$B$17:$V$400,15,FALSE)="","",VLOOKUP(AI347,'Acompanhamento (DMP)'!$B$17:$V$400,15,FALSE)),"")</f>
        <v/>
      </c>
      <c r="BB347" s="88" t="str">
        <f>IFERROR(IF(VLOOKUP(AI347,'Acompanhamento (DMP)'!$B$17:$V$400,16,FALSE)="","",VLOOKUP(AI347,'Acompanhamento (DMP)'!$B$17:$V$400,16,FALSE)),"")</f>
        <v/>
      </c>
      <c r="BC347" s="88" t="str">
        <f>IFERROR(IF(VLOOKUP(AI347,'Acompanhamento (DMP)'!$B$17:$V$400,17,FALSE)="","",VLOOKUP(AI347,'Acompanhamento (DMP)'!$B$17:$V$400,17,FALSE)),"")</f>
        <v/>
      </c>
      <c r="BD347" s="88" t="str">
        <f>IFERROR(IF(VLOOKUP(AI347,'Acompanhamento (DMP)'!$B$17:$V$400,18,FALSE)="","",VLOOKUP(AI347,'Acompanhamento (DMP)'!$B$17:$V$400,18,FALSE)),"")</f>
        <v/>
      </c>
      <c r="BE347" s="88" t="str">
        <f>IFERROR(IF(VLOOKUP(AI347,'Acompanhamento (DMP)'!$B$17:$V$400,19,FALSE)="","",VLOOKUP(AI347,'Acompanhamento (DMP)'!$B$17:$V$400,19,FALSE)),"")</f>
        <v/>
      </c>
      <c r="BF347" s="88" t="str">
        <f>IFERROR(IF(VLOOKUP(AI347,'Acompanhamento (DMP)'!$B$17:$V$400,20,FALSE)="","",VLOOKUP(AI347,'Acompanhamento (DMP)'!$B$17:$V$400,20,FALSE)),"")</f>
        <v/>
      </c>
      <c r="BG347" s="88" t="str">
        <f>IFERROR(IF(VLOOKUP(AI347,'Acompanhamento (DMP)'!$B$17:$V$400,21,FALSE)="","",VLOOKUP(AI347,'Acompanhamento (DMP)'!$B$17:$V$400,21,FALSE)),"")</f>
        <v/>
      </c>
      <c r="BH347" s="239" t="str">
        <f t="shared" si="5"/>
        <v/>
      </c>
    </row>
    <row r="348" spans="1:60" ht="15" customHeight="1" x14ac:dyDescent="0.2">
      <c r="A348" s="73"/>
      <c r="B348" s="73"/>
      <c r="C348" s="73"/>
      <c r="D348" s="74"/>
      <c r="E348" s="73"/>
      <c r="F348" s="73"/>
      <c r="G348" s="73"/>
      <c r="H348" s="73"/>
      <c r="I348" s="73"/>
      <c r="J348" s="73"/>
      <c r="K348" s="73"/>
      <c r="L348" s="75"/>
      <c r="M348" s="75"/>
      <c r="N348" s="75"/>
      <c r="O348" s="75"/>
      <c r="P348" s="75"/>
      <c r="Q348" s="73" t="e">
        <f>IF(#REF!="","",IF(VLOOKUP(#REF!,#REF!,9,FALSE)="","",VLOOKUP(#REF!,#REF!,9,FALSE)))</f>
        <v>#REF!</v>
      </c>
      <c r="R348" s="75" t="e">
        <f>IF(#REF!="","",IF(VLOOKUP(#REF!,#REF!,10,FALSE)="","",VLOOKUP(#REF!,#REF!,10,FALSE)))</f>
        <v>#REF!</v>
      </c>
      <c r="AD348" s="252">
        <v>335</v>
      </c>
      <c r="AI348" t="str">
        <f>IF('PCA Licitação, Dispensa e Inex.'!B352="","",'PCA Licitação, Dispensa e Inex.'!B352)</f>
        <v/>
      </c>
      <c r="AJ348" t="str">
        <f>IF('PCA Licitação, Dispensa e Inex.'!C352="","",'PCA Licitação, Dispensa e Inex.'!C352)</f>
        <v/>
      </c>
      <c r="AK348" t="str">
        <f>IF('PCA Licitação, Dispensa e Inex.'!D352="","",'PCA Licitação, Dispensa e Inex.'!D352)</f>
        <v/>
      </c>
      <c r="AL348" t="str">
        <f>IF('PCA Licitação, Dispensa e Inex.'!H352="","",'PCA Licitação, Dispensa e Inex.'!H352)</f>
        <v/>
      </c>
      <c r="AM348" t="str">
        <f>IF('PCA Licitação, Dispensa e Inex.'!K352="","",'PCA Licitação, Dispensa e Inex.'!K352)</f>
        <v/>
      </c>
      <c r="AN348" t="str">
        <f>IF('PCA Licitação, Dispensa e Inex.'!L352="","",'PCA Licitação, Dispensa e Inex.'!L352)</f>
        <v/>
      </c>
      <c r="AO348" t="str">
        <f>IF('PCA Licitação, Dispensa e Inex.'!M352="","",'PCA Licitação, Dispensa e Inex.'!M352)</f>
        <v/>
      </c>
      <c r="AP348" t="str">
        <f>IF('PCA Licitação, Dispensa e Inex.'!N352="","",'PCA Licitação, Dispensa e Inex.'!N352)</f>
        <v/>
      </c>
      <c r="AQ348" s="88" t="str">
        <f>IF('PCA Licitação, Dispensa e Inex.'!O352="","",'PCA Licitação, Dispensa e Inex.'!O352)</f>
        <v/>
      </c>
      <c r="AR348" s="88" t="str">
        <f>IF('PCA Licitação, Dispensa e Inex.'!P352="","",'PCA Licitação, Dispensa e Inex.'!P352)</f>
        <v/>
      </c>
      <c r="AS348" s="88" t="str">
        <f>IF('PCA Licitação, Dispensa e Inex.'!Q352="","",'PCA Licitação, Dispensa e Inex.'!Q352)</f>
        <v/>
      </c>
      <c r="AT348" s="88" t="str">
        <f>IF('PCA Licitação, Dispensa e Inex.'!R352="","",'PCA Licitação, Dispensa e Inex.'!R352)</f>
        <v/>
      </c>
      <c r="AU348" s="88" t="str">
        <f>IF('PCA Licitação, Dispensa e Inex.'!S352="","",'PCA Licitação, Dispensa e Inex.'!S352)</f>
        <v/>
      </c>
      <c r="AV348" s="88" t="str">
        <f>IFERROR(VLOOKUP(AI348,'Acompanhamento (DMP)'!$B$17:$L$400,10,FALSE),"")</f>
        <v/>
      </c>
      <c r="AW348" t="str">
        <f>IFERROR(IF(VLOOKUP(AI348,'Acompanhamento (DMP)'!$B$17:$V$400,11,FALSE)="","",VLOOKUP(AI348,'Acompanhamento (DMP)'!$B$17:$V$400,11,FALSE)),"")</f>
        <v/>
      </c>
      <c r="AX348" s="88" t="str">
        <f>IFERROR(VLOOKUP(AI348,'Acompanhamento (DMP)'!$B$17:$V$400,12,FALSE),"")</f>
        <v/>
      </c>
      <c r="AY348" s="88" t="str">
        <f>IFERROR(IF(VLOOKUP(AI348,'Acompanhamento (DMP)'!$B$17:$V$400,13,FALSE)="","",VLOOKUP(AI348,'Acompanhamento (DMP)'!$B$17:$V$400,13,FALSE)),"")</f>
        <v/>
      </c>
      <c r="AZ348" t="str">
        <f>IFERROR(IF(VLOOKUP(AI348,'Acompanhamento (DMP)'!$B$17:$V$400,14,FALSE)="","",VLOOKUP(AI348,'Acompanhamento (DMP)'!$B$17:$V$400,14,FALSE)),"")</f>
        <v/>
      </c>
      <c r="BA348" t="str">
        <f>IFERROR(IF(VLOOKUP(AI348,'Acompanhamento (DMP)'!$B$17:$V$400,15,FALSE)="","",VLOOKUP(AI348,'Acompanhamento (DMP)'!$B$17:$V$400,15,FALSE)),"")</f>
        <v/>
      </c>
      <c r="BB348" s="88" t="str">
        <f>IFERROR(IF(VLOOKUP(AI348,'Acompanhamento (DMP)'!$B$17:$V$400,16,FALSE)="","",VLOOKUP(AI348,'Acompanhamento (DMP)'!$B$17:$V$400,16,FALSE)),"")</f>
        <v/>
      </c>
      <c r="BC348" s="88" t="str">
        <f>IFERROR(IF(VLOOKUP(AI348,'Acompanhamento (DMP)'!$B$17:$V$400,17,FALSE)="","",VLOOKUP(AI348,'Acompanhamento (DMP)'!$B$17:$V$400,17,FALSE)),"")</f>
        <v/>
      </c>
      <c r="BD348" s="88" t="str">
        <f>IFERROR(IF(VLOOKUP(AI348,'Acompanhamento (DMP)'!$B$17:$V$400,18,FALSE)="","",VLOOKUP(AI348,'Acompanhamento (DMP)'!$B$17:$V$400,18,FALSE)),"")</f>
        <v/>
      </c>
      <c r="BE348" s="88" t="str">
        <f>IFERROR(IF(VLOOKUP(AI348,'Acompanhamento (DMP)'!$B$17:$V$400,19,FALSE)="","",VLOOKUP(AI348,'Acompanhamento (DMP)'!$B$17:$V$400,19,FALSE)),"")</f>
        <v/>
      </c>
      <c r="BF348" s="88" t="str">
        <f>IFERROR(IF(VLOOKUP(AI348,'Acompanhamento (DMP)'!$B$17:$V$400,20,FALSE)="","",VLOOKUP(AI348,'Acompanhamento (DMP)'!$B$17:$V$400,20,FALSE)),"")</f>
        <v/>
      </c>
      <c r="BG348" s="88" t="str">
        <f>IFERROR(IF(VLOOKUP(AI348,'Acompanhamento (DMP)'!$B$17:$V$400,21,FALSE)="","",VLOOKUP(AI348,'Acompanhamento (DMP)'!$B$17:$V$400,21,FALSE)),"")</f>
        <v/>
      </c>
      <c r="BH348" s="239" t="str">
        <f t="shared" si="5"/>
        <v/>
      </c>
    </row>
    <row r="349" spans="1:60" ht="15" customHeight="1" x14ac:dyDescent="0.2">
      <c r="A349" s="73"/>
      <c r="B349" s="73"/>
      <c r="C349" s="73"/>
      <c r="D349" s="74"/>
      <c r="E349" s="73"/>
      <c r="F349" s="73"/>
      <c r="G349" s="73"/>
      <c r="H349" s="73"/>
      <c r="I349" s="73"/>
      <c r="J349" s="73"/>
      <c r="K349" s="73"/>
      <c r="L349" s="75"/>
      <c r="M349" s="75"/>
      <c r="N349" s="75"/>
      <c r="O349" s="75"/>
      <c r="P349" s="75"/>
      <c r="Q349" s="73" t="e">
        <f>IF(#REF!="","",IF(VLOOKUP(#REF!,#REF!,9,FALSE)="","",VLOOKUP(#REF!,#REF!,9,FALSE)))</f>
        <v>#REF!</v>
      </c>
      <c r="R349" s="75" t="e">
        <f>IF(#REF!="","",IF(VLOOKUP(#REF!,#REF!,10,FALSE)="","",VLOOKUP(#REF!,#REF!,10,FALSE)))</f>
        <v>#REF!</v>
      </c>
      <c r="AD349" s="250">
        <v>336</v>
      </c>
      <c r="AI349" t="str">
        <f>IF('PCA Licitação, Dispensa e Inex.'!B353="","",'PCA Licitação, Dispensa e Inex.'!B353)</f>
        <v/>
      </c>
      <c r="AJ349" t="str">
        <f>IF('PCA Licitação, Dispensa e Inex.'!C353="","",'PCA Licitação, Dispensa e Inex.'!C353)</f>
        <v/>
      </c>
      <c r="AK349" t="str">
        <f>IF('PCA Licitação, Dispensa e Inex.'!D353="","",'PCA Licitação, Dispensa e Inex.'!D353)</f>
        <v/>
      </c>
      <c r="AL349" t="str">
        <f>IF('PCA Licitação, Dispensa e Inex.'!H353="","",'PCA Licitação, Dispensa e Inex.'!H353)</f>
        <v/>
      </c>
      <c r="AM349" t="str">
        <f>IF('PCA Licitação, Dispensa e Inex.'!K353="","",'PCA Licitação, Dispensa e Inex.'!K353)</f>
        <v/>
      </c>
      <c r="AN349" t="str">
        <f>IF('PCA Licitação, Dispensa e Inex.'!L353="","",'PCA Licitação, Dispensa e Inex.'!L353)</f>
        <v/>
      </c>
      <c r="AO349" t="str">
        <f>IF('PCA Licitação, Dispensa e Inex.'!M353="","",'PCA Licitação, Dispensa e Inex.'!M353)</f>
        <v/>
      </c>
      <c r="AP349" t="str">
        <f>IF('PCA Licitação, Dispensa e Inex.'!N353="","",'PCA Licitação, Dispensa e Inex.'!N353)</f>
        <v/>
      </c>
      <c r="AQ349" s="88" t="str">
        <f>IF('PCA Licitação, Dispensa e Inex.'!O353="","",'PCA Licitação, Dispensa e Inex.'!O353)</f>
        <v/>
      </c>
      <c r="AR349" s="88" t="str">
        <f>IF('PCA Licitação, Dispensa e Inex.'!P353="","",'PCA Licitação, Dispensa e Inex.'!P353)</f>
        <v/>
      </c>
      <c r="AS349" s="88" t="str">
        <f>IF('PCA Licitação, Dispensa e Inex.'!Q353="","",'PCA Licitação, Dispensa e Inex.'!Q353)</f>
        <v/>
      </c>
      <c r="AT349" s="88" t="str">
        <f>IF('PCA Licitação, Dispensa e Inex.'!R353="","",'PCA Licitação, Dispensa e Inex.'!R353)</f>
        <v/>
      </c>
      <c r="AU349" s="88" t="str">
        <f>IF('PCA Licitação, Dispensa e Inex.'!S353="","",'PCA Licitação, Dispensa e Inex.'!S353)</f>
        <v/>
      </c>
      <c r="AV349" s="88" t="str">
        <f>IFERROR(VLOOKUP(AI349,'Acompanhamento (DMP)'!$B$17:$L$400,10,FALSE),"")</f>
        <v/>
      </c>
      <c r="AW349" t="str">
        <f>IFERROR(IF(VLOOKUP(AI349,'Acompanhamento (DMP)'!$B$17:$V$400,11,FALSE)="","",VLOOKUP(AI349,'Acompanhamento (DMP)'!$B$17:$V$400,11,FALSE)),"")</f>
        <v/>
      </c>
      <c r="AX349" s="88" t="str">
        <f>IFERROR(VLOOKUP(AI349,'Acompanhamento (DMP)'!$B$17:$V$400,12,FALSE),"")</f>
        <v/>
      </c>
      <c r="AY349" s="88" t="str">
        <f>IFERROR(IF(VLOOKUP(AI349,'Acompanhamento (DMP)'!$B$17:$V$400,13,FALSE)="","",VLOOKUP(AI349,'Acompanhamento (DMP)'!$B$17:$V$400,13,FALSE)),"")</f>
        <v/>
      </c>
      <c r="AZ349" t="str">
        <f>IFERROR(IF(VLOOKUP(AI349,'Acompanhamento (DMP)'!$B$17:$V$400,14,FALSE)="","",VLOOKUP(AI349,'Acompanhamento (DMP)'!$B$17:$V$400,14,FALSE)),"")</f>
        <v/>
      </c>
      <c r="BA349" t="str">
        <f>IFERROR(IF(VLOOKUP(AI349,'Acompanhamento (DMP)'!$B$17:$V$400,15,FALSE)="","",VLOOKUP(AI349,'Acompanhamento (DMP)'!$B$17:$V$400,15,FALSE)),"")</f>
        <v/>
      </c>
      <c r="BB349" s="88" t="str">
        <f>IFERROR(IF(VLOOKUP(AI349,'Acompanhamento (DMP)'!$B$17:$V$400,16,FALSE)="","",VLOOKUP(AI349,'Acompanhamento (DMP)'!$B$17:$V$400,16,FALSE)),"")</f>
        <v/>
      </c>
      <c r="BC349" s="88" t="str">
        <f>IFERROR(IF(VLOOKUP(AI349,'Acompanhamento (DMP)'!$B$17:$V$400,17,FALSE)="","",VLOOKUP(AI349,'Acompanhamento (DMP)'!$B$17:$V$400,17,FALSE)),"")</f>
        <v/>
      </c>
      <c r="BD349" s="88" t="str">
        <f>IFERROR(IF(VLOOKUP(AI349,'Acompanhamento (DMP)'!$B$17:$V$400,18,FALSE)="","",VLOOKUP(AI349,'Acompanhamento (DMP)'!$B$17:$V$400,18,FALSE)),"")</f>
        <v/>
      </c>
      <c r="BE349" s="88" t="str">
        <f>IFERROR(IF(VLOOKUP(AI349,'Acompanhamento (DMP)'!$B$17:$V$400,19,FALSE)="","",VLOOKUP(AI349,'Acompanhamento (DMP)'!$B$17:$V$400,19,FALSE)),"")</f>
        <v/>
      </c>
      <c r="BF349" s="88" t="str">
        <f>IFERROR(IF(VLOOKUP(AI349,'Acompanhamento (DMP)'!$B$17:$V$400,20,FALSE)="","",VLOOKUP(AI349,'Acompanhamento (DMP)'!$B$17:$V$400,20,FALSE)),"")</f>
        <v/>
      </c>
      <c r="BG349" s="88" t="str">
        <f>IFERROR(IF(VLOOKUP(AI349,'Acompanhamento (DMP)'!$B$17:$V$400,21,FALSE)="","",VLOOKUP(AI349,'Acompanhamento (DMP)'!$B$17:$V$400,21,FALSE)),"")</f>
        <v/>
      </c>
      <c r="BH349" s="239" t="str">
        <f t="shared" si="5"/>
        <v/>
      </c>
    </row>
    <row r="350" spans="1:60" ht="15" customHeight="1" x14ac:dyDescent="0.2">
      <c r="A350" s="73"/>
      <c r="B350" s="73"/>
      <c r="C350" s="73"/>
      <c r="D350" s="74"/>
      <c r="E350" s="73"/>
      <c r="F350" s="73"/>
      <c r="G350" s="73"/>
      <c r="H350" s="73"/>
      <c r="I350" s="73"/>
      <c r="J350" s="73"/>
      <c r="K350" s="73"/>
      <c r="L350" s="75"/>
      <c r="M350" s="75"/>
      <c r="N350" s="75"/>
      <c r="O350" s="75"/>
      <c r="P350" s="75"/>
      <c r="Q350" s="73" t="e">
        <f>IF(#REF!="","",IF(VLOOKUP(#REF!,#REF!,9,FALSE)="","",VLOOKUP(#REF!,#REF!,9,FALSE)))</f>
        <v>#REF!</v>
      </c>
      <c r="R350" s="75" t="e">
        <f>IF(#REF!="","",IF(VLOOKUP(#REF!,#REF!,10,FALSE)="","",VLOOKUP(#REF!,#REF!,10,FALSE)))</f>
        <v>#REF!</v>
      </c>
      <c r="AD350" s="249">
        <v>337</v>
      </c>
      <c r="AI350" t="str">
        <f>IF('PCA Licitação, Dispensa e Inex.'!B354="","",'PCA Licitação, Dispensa e Inex.'!B354)</f>
        <v/>
      </c>
      <c r="AJ350" t="str">
        <f>IF('PCA Licitação, Dispensa e Inex.'!C354="","",'PCA Licitação, Dispensa e Inex.'!C354)</f>
        <v/>
      </c>
      <c r="AK350" t="str">
        <f>IF('PCA Licitação, Dispensa e Inex.'!D354="","",'PCA Licitação, Dispensa e Inex.'!D354)</f>
        <v/>
      </c>
      <c r="AL350" t="str">
        <f>IF('PCA Licitação, Dispensa e Inex.'!H354="","",'PCA Licitação, Dispensa e Inex.'!H354)</f>
        <v/>
      </c>
      <c r="AM350" t="str">
        <f>IF('PCA Licitação, Dispensa e Inex.'!K354="","",'PCA Licitação, Dispensa e Inex.'!K354)</f>
        <v/>
      </c>
      <c r="AN350" t="str">
        <f>IF('PCA Licitação, Dispensa e Inex.'!L354="","",'PCA Licitação, Dispensa e Inex.'!L354)</f>
        <v/>
      </c>
      <c r="AO350" t="str">
        <f>IF('PCA Licitação, Dispensa e Inex.'!M354="","",'PCA Licitação, Dispensa e Inex.'!M354)</f>
        <v/>
      </c>
      <c r="AP350" t="str">
        <f>IF('PCA Licitação, Dispensa e Inex.'!N354="","",'PCA Licitação, Dispensa e Inex.'!N354)</f>
        <v/>
      </c>
      <c r="AQ350" s="88" t="str">
        <f>IF('PCA Licitação, Dispensa e Inex.'!O354="","",'PCA Licitação, Dispensa e Inex.'!O354)</f>
        <v/>
      </c>
      <c r="AR350" s="88" t="str">
        <f>IF('PCA Licitação, Dispensa e Inex.'!P354="","",'PCA Licitação, Dispensa e Inex.'!P354)</f>
        <v/>
      </c>
      <c r="AS350" s="88" t="str">
        <f>IF('PCA Licitação, Dispensa e Inex.'!Q354="","",'PCA Licitação, Dispensa e Inex.'!Q354)</f>
        <v/>
      </c>
      <c r="AT350" s="88" t="str">
        <f>IF('PCA Licitação, Dispensa e Inex.'!R354="","",'PCA Licitação, Dispensa e Inex.'!R354)</f>
        <v/>
      </c>
      <c r="AU350" s="88" t="str">
        <f>IF('PCA Licitação, Dispensa e Inex.'!S354="","",'PCA Licitação, Dispensa e Inex.'!S354)</f>
        <v/>
      </c>
      <c r="AV350" s="88" t="str">
        <f>IFERROR(VLOOKUP(AI350,'Acompanhamento (DMP)'!$B$17:$L$400,10,FALSE),"")</f>
        <v/>
      </c>
      <c r="AW350" t="str">
        <f>IFERROR(IF(VLOOKUP(AI350,'Acompanhamento (DMP)'!$B$17:$V$400,11,FALSE)="","",VLOOKUP(AI350,'Acompanhamento (DMP)'!$B$17:$V$400,11,FALSE)),"")</f>
        <v/>
      </c>
      <c r="AX350" s="88" t="str">
        <f>IFERROR(VLOOKUP(AI350,'Acompanhamento (DMP)'!$B$17:$V$400,12,FALSE),"")</f>
        <v/>
      </c>
      <c r="AY350" s="88" t="str">
        <f>IFERROR(IF(VLOOKUP(AI350,'Acompanhamento (DMP)'!$B$17:$V$400,13,FALSE)="","",VLOOKUP(AI350,'Acompanhamento (DMP)'!$B$17:$V$400,13,FALSE)),"")</f>
        <v/>
      </c>
      <c r="AZ350" t="str">
        <f>IFERROR(IF(VLOOKUP(AI350,'Acompanhamento (DMP)'!$B$17:$V$400,14,FALSE)="","",VLOOKUP(AI350,'Acompanhamento (DMP)'!$B$17:$V$400,14,FALSE)),"")</f>
        <v/>
      </c>
      <c r="BA350" t="str">
        <f>IFERROR(IF(VLOOKUP(AI350,'Acompanhamento (DMP)'!$B$17:$V$400,15,FALSE)="","",VLOOKUP(AI350,'Acompanhamento (DMP)'!$B$17:$V$400,15,FALSE)),"")</f>
        <v/>
      </c>
      <c r="BB350" s="88" t="str">
        <f>IFERROR(IF(VLOOKUP(AI350,'Acompanhamento (DMP)'!$B$17:$V$400,16,FALSE)="","",VLOOKUP(AI350,'Acompanhamento (DMP)'!$B$17:$V$400,16,FALSE)),"")</f>
        <v/>
      </c>
      <c r="BC350" s="88" t="str">
        <f>IFERROR(IF(VLOOKUP(AI350,'Acompanhamento (DMP)'!$B$17:$V$400,17,FALSE)="","",VLOOKUP(AI350,'Acompanhamento (DMP)'!$B$17:$V$400,17,FALSE)),"")</f>
        <v/>
      </c>
      <c r="BD350" s="88" t="str">
        <f>IFERROR(IF(VLOOKUP(AI350,'Acompanhamento (DMP)'!$B$17:$V$400,18,FALSE)="","",VLOOKUP(AI350,'Acompanhamento (DMP)'!$B$17:$V$400,18,FALSE)),"")</f>
        <v/>
      </c>
      <c r="BE350" s="88" t="str">
        <f>IFERROR(IF(VLOOKUP(AI350,'Acompanhamento (DMP)'!$B$17:$V$400,19,FALSE)="","",VLOOKUP(AI350,'Acompanhamento (DMP)'!$B$17:$V$400,19,FALSE)),"")</f>
        <v/>
      </c>
      <c r="BF350" s="88" t="str">
        <f>IFERROR(IF(VLOOKUP(AI350,'Acompanhamento (DMP)'!$B$17:$V$400,20,FALSE)="","",VLOOKUP(AI350,'Acompanhamento (DMP)'!$B$17:$V$400,20,FALSE)),"")</f>
        <v/>
      </c>
      <c r="BG350" s="88" t="str">
        <f>IFERROR(IF(VLOOKUP(AI350,'Acompanhamento (DMP)'!$B$17:$V$400,21,FALSE)="","",VLOOKUP(AI350,'Acompanhamento (DMP)'!$B$17:$V$400,21,FALSE)),"")</f>
        <v/>
      </c>
      <c r="BH350" s="239" t="str">
        <f t="shared" si="5"/>
        <v/>
      </c>
    </row>
    <row r="351" spans="1:60" ht="15" customHeight="1" x14ac:dyDescent="0.2">
      <c r="A351" s="73"/>
      <c r="B351" s="73"/>
      <c r="C351" s="73"/>
      <c r="D351" s="74"/>
      <c r="E351" s="73"/>
      <c r="F351" s="73"/>
      <c r="G351" s="73"/>
      <c r="H351" s="73"/>
      <c r="I351" s="73"/>
      <c r="J351" s="73"/>
      <c r="K351" s="73"/>
      <c r="L351" s="75"/>
      <c r="M351" s="75"/>
      <c r="N351" s="75"/>
      <c r="O351" s="75"/>
      <c r="P351" s="75"/>
      <c r="Q351" s="73" t="e">
        <f>IF(#REF!="","",IF(VLOOKUP(#REF!,#REF!,9,FALSE)="","",VLOOKUP(#REF!,#REF!,9,FALSE)))</f>
        <v>#REF!</v>
      </c>
      <c r="R351" s="75" t="e">
        <f>IF(#REF!="","",IF(VLOOKUP(#REF!,#REF!,10,FALSE)="","",VLOOKUP(#REF!,#REF!,10,FALSE)))</f>
        <v>#REF!</v>
      </c>
      <c r="AD351" s="250">
        <v>338</v>
      </c>
      <c r="AI351" t="str">
        <f>IF('PCA Licitação, Dispensa e Inex.'!B355="","",'PCA Licitação, Dispensa e Inex.'!B355)</f>
        <v/>
      </c>
      <c r="AJ351" t="str">
        <f>IF('PCA Licitação, Dispensa e Inex.'!C355="","",'PCA Licitação, Dispensa e Inex.'!C355)</f>
        <v/>
      </c>
      <c r="AK351" t="str">
        <f>IF('PCA Licitação, Dispensa e Inex.'!D355="","",'PCA Licitação, Dispensa e Inex.'!D355)</f>
        <v/>
      </c>
      <c r="AL351" t="str">
        <f>IF('PCA Licitação, Dispensa e Inex.'!H355="","",'PCA Licitação, Dispensa e Inex.'!H355)</f>
        <v/>
      </c>
      <c r="AM351" t="str">
        <f>IF('PCA Licitação, Dispensa e Inex.'!K355="","",'PCA Licitação, Dispensa e Inex.'!K355)</f>
        <v/>
      </c>
      <c r="AN351" t="str">
        <f>IF('PCA Licitação, Dispensa e Inex.'!L355="","",'PCA Licitação, Dispensa e Inex.'!L355)</f>
        <v/>
      </c>
      <c r="AO351" t="str">
        <f>IF('PCA Licitação, Dispensa e Inex.'!M355="","",'PCA Licitação, Dispensa e Inex.'!M355)</f>
        <v/>
      </c>
      <c r="AP351" t="str">
        <f>IF('PCA Licitação, Dispensa e Inex.'!N355="","",'PCA Licitação, Dispensa e Inex.'!N355)</f>
        <v/>
      </c>
      <c r="AQ351" s="88" t="str">
        <f>IF('PCA Licitação, Dispensa e Inex.'!O355="","",'PCA Licitação, Dispensa e Inex.'!O355)</f>
        <v/>
      </c>
      <c r="AR351" s="88" t="str">
        <f>IF('PCA Licitação, Dispensa e Inex.'!P355="","",'PCA Licitação, Dispensa e Inex.'!P355)</f>
        <v/>
      </c>
      <c r="AS351" s="88" t="str">
        <f>IF('PCA Licitação, Dispensa e Inex.'!Q355="","",'PCA Licitação, Dispensa e Inex.'!Q355)</f>
        <v/>
      </c>
      <c r="AT351" s="88" t="str">
        <f>IF('PCA Licitação, Dispensa e Inex.'!R355="","",'PCA Licitação, Dispensa e Inex.'!R355)</f>
        <v/>
      </c>
      <c r="AU351" s="88" t="str">
        <f>IF('PCA Licitação, Dispensa e Inex.'!S355="","",'PCA Licitação, Dispensa e Inex.'!S355)</f>
        <v/>
      </c>
      <c r="AV351" s="88" t="str">
        <f>IFERROR(VLOOKUP(AI351,'Acompanhamento (DMP)'!$B$17:$L$400,10,FALSE),"")</f>
        <v/>
      </c>
      <c r="AW351" t="str">
        <f>IFERROR(IF(VLOOKUP(AI351,'Acompanhamento (DMP)'!$B$17:$V$400,11,FALSE)="","",VLOOKUP(AI351,'Acompanhamento (DMP)'!$B$17:$V$400,11,FALSE)),"")</f>
        <v/>
      </c>
      <c r="AX351" s="88" t="str">
        <f>IFERROR(VLOOKUP(AI351,'Acompanhamento (DMP)'!$B$17:$V$400,12,FALSE),"")</f>
        <v/>
      </c>
      <c r="AY351" s="88" t="str">
        <f>IFERROR(IF(VLOOKUP(AI351,'Acompanhamento (DMP)'!$B$17:$V$400,13,FALSE)="","",VLOOKUP(AI351,'Acompanhamento (DMP)'!$B$17:$V$400,13,FALSE)),"")</f>
        <v/>
      </c>
      <c r="AZ351" t="str">
        <f>IFERROR(IF(VLOOKUP(AI351,'Acompanhamento (DMP)'!$B$17:$V$400,14,FALSE)="","",VLOOKUP(AI351,'Acompanhamento (DMP)'!$B$17:$V$400,14,FALSE)),"")</f>
        <v/>
      </c>
      <c r="BA351" t="str">
        <f>IFERROR(IF(VLOOKUP(AI351,'Acompanhamento (DMP)'!$B$17:$V$400,15,FALSE)="","",VLOOKUP(AI351,'Acompanhamento (DMP)'!$B$17:$V$400,15,FALSE)),"")</f>
        <v/>
      </c>
      <c r="BB351" s="88" t="str">
        <f>IFERROR(IF(VLOOKUP(AI351,'Acompanhamento (DMP)'!$B$17:$V$400,16,FALSE)="","",VLOOKUP(AI351,'Acompanhamento (DMP)'!$B$17:$V$400,16,FALSE)),"")</f>
        <v/>
      </c>
      <c r="BC351" s="88" t="str">
        <f>IFERROR(IF(VLOOKUP(AI351,'Acompanhamento (DMP)'!$B$17:$V$400,17,FALSE)="","",VLOOKUP(AI351,'Acompanhamento (DMP)'!$B$17:$V$400,17,FALSE)),"")</f>
        <v/>
      </c>
      <c r="BD351" s="88" t="str">
        <f>IFERROR(IF(VLOOKUP(AI351,'Acompanhamento (DMP)'!$B$17:$V$400,18,FALSE)="","",VLOOKUP(AI351,'Acompanhamento (DMP)'!$B$17:$V$400,18,FALSE)),"")</f>
        <v/>
      </c>
      <c r="BE351" s="88" t="str">
        <f>IFERROR(IF(VLOOKUP(AI351,'Acompanhamento (DMP)'!$B$17:$V$400,19,FALSE)="","",VLOOKUP(AI351,'Acompanhamento (DMP)'!$B$17:$V$400,19,FALSE)),"")</f>
        <v/>
      </c>
      <c r="BF351" s="88" t="str">
        <f>IFERROR(IF(VLOOKUP(AI351,'Acompanhamento (DMP)'!$B$17:$V$400,20,FALSE)="","",VLOOKUP(AI351,'Acompanhamento (DMP)'!$B$17:$V$400,20,FALSE)),"")</f>
        <v/>
      </c>
      <c r="BG351" s="88" t="str">
        <f>IFERROR(IF(VLOOKUP(AI351,'Acompanhamento (DMP)'!$B$17:$V$400,21,FALSE)="","",VLOOKUP(AI351,'Acompanhamento (DMP)'!$B$17:$V$400,21,FALSE)),"")</f>
        <v/>
      </c>
      <c r="BH351" s="239" t="str">
        <f t="shared" si="5"/>
        <v/>
      </c>
    </row>
    <row r="352" spans="1:60" ht="15" customHeight="1" x14ac:dyDescent="0.2">
      <c r="A352" s="73"/>
      <c r="B352" s="73"/>
      <c r="C352" s="73"/>
      <c r="D352" s="74"/>
      <c r="E352" s="73"/>
      <c r="F352" s="73"/>
      <c r="G352" s="73"/>
      <c r="H352" s="73"/>
      <c r="I352" s="73"/>
      <c r="J352" s="73"/>
      <c r="K352" s="73"/>
      <c r="L352" s="75"/>
      <c r="M352" s="75"/>
      <c r="N352" s="75"/>
      <c r="O352" s="75"/>
      <c r="P352" s="75"/>
      <c r="Q352" s="73" t="e">
        <f>IF(#REF!="","",IF(VLOOKUP(#REF!,#REF!,9,FALSE)="","",VLOOKUP(#REF!,#REF!,9,FALSE)))</f>
        <v>#REF!</v>
      </c>
      <c r="R352" s="75" t="e">
        <f>IF(#REF!="","",IF(VLOOKUP(#REF!,#REF!,10,FALSE)="","",VLOOKUP(#REF!,#REF!,10,FALSE)))</f>
        <v>#REF!</v>
      </c>
      <c r="AD352" s="252">
        <v>339</v>
      </c>
      <c r="AI352" t="str">
        <f>IF('PCA Licitação, Dispensa e Inex.'!B356="","",'PCA Licitação, Dispensa e Inex.'!B356)</f>
        <v/>
      </c>
      <c r="AJ352" t="str">
        <f>IF('PCA Licitação, Dispensa e Inex.'!C356="","",'PCA Licitação, Dispensa e Inex.'!C356)</f>
        <v/>
      </c>
      <c r="AK352" t="str">
        <f>IF('PCA Licitação, Dispensa e Inex.'!D356="","",'PCA Licitação, Dispensa e Inex.'!D356)</f>
        <v/>
      </c>
      <c r="AL352" t="str">
        <f>IF('PCA Licitação, Dispensa e Inex.'!H356="","",'PCA Licitação, Dispensa e Inex.'!H356)</f>
        <v/>
      </c>
      <c r="AM352" t="str">
        <f>IF('PCA Licitação, Dispensa e Inex.'!K356="","",'PCA Licitação, Dispensa e Inex.'!K356)</f>
        <v/>
      </c>
      <c r="AN352" t="str">
        <f>IF('PCA Licitação, Dispensa e Inex.'!L356="","",'PCA Licitação, Dispensa e Inex.'!L356)</f>
        <v/>
      </c>
      <c r="AO352" t="str">
        <f>IF('PCA Licitação, Dispensa e Inex.'!M356="","",'PCA Licitação, Dispensa e Inex.'!M356)</f>
        <v/>
      </c>
      <c r="AP352" t="str">
        <f>IF('PCA Licitação, Dispensa e Inex.'!N356="","",'PCA Licitação, Dispensa e Inex.'!N356)</f>
        <v/>
      </c>
      <c r="AQ352" s="88" t="str">
        <f>IF('PCA Licitação, Dispensa e Inex.'!O356="","",'PCA Licitação, Dispensa e Inex.'!O356)</f>
        <v/>
      </c>
      <c r="AR352" s="88" t="str">
        <f>IF('PCA Licitação, Dispensa e Inex.'!P356="","",'PCA Licitação, Dispensa e Inex.'!P356)</f>
        <v/>
      </c>
      <c r="AS352" s="88" t="str">
        <f>IF('PCA Licitação, Dispensa e Inex.'!Q356="","",'PCA Licitação, Dispensa e Inex.'!Q356)</f>
        <v/>
      </c>
      <c r="AT352" s="88" t="str">
        <f>IF('PCA Licitação, Dispensa e Inex.'!R356="","",'PCA Licitação, Dispensa e Inex.'!R356)</f>
        <v/>
      </c>
      <c r="AU352" s="88" t="str">
        <f>IF('PCA Licitação, Dispensa e Inex.'!S356="","",'PCA Licitação, Dispensa e Inex.'!S356)</f>
        <v/>
      </c>
      <c r="AV352" s="88" t="str">
        <f>IFERROR(VLOOKUP(AI352,'Acompanhamento (DMP)'!$B$17:$L$400,10,FALSE),"")</f>
        <v/>
      </c>
      <c r="AW352" t="str">
        <f>IFERROR(IF(VLOOKUP(AI352,'Acompanhamento (DMP)'!$B$17:$V$400,11,FALSE)="","",VLOOKUP(AI352,'Acompanhamento (DMP)'!$B$17:$V$400,11,FALSE)),"")</f>
        <v/>
      </c>
      <c r="AX352" s="88" t="str">
        <f>IFERROR(VLOOKUP(AI352,'Acompanhamento (DMP)'!$B$17:$V$400,12,FALSE),"")</f>
        <v/>
      </c>
      <c r="AY352" s="88" t="str">
        <f>IFERROR(IF(VLOOKUP(AI352,'Acompanhamento (DMP)'!$B$17:$V$400,13,FALSE)="","",VLOOKUP(AI352,'Acompanhamento (DMP)'!$B$17:$V$400,13,FALSE)),"")</f>
        <v/>
      </c>
      <c r="AZ352" t="str">
        <f>IFERROR(IF(VLOOKUP(AI352,'Acompanhamento (DMP)'!$B$17:$V$400,14,FALSE)="","",VLOOKUP(AI352,'Acompanhamento (DMP)'!$B$17:$V$400,14,FALSE)),"")</f>
        <v/>
      </c>
      <c r="BA352" t="str">
        <f>IFERROR(IF(VLOOKUP(AI352,'Acompanhamento (DMP)'!$B$17:$V$400,15,FALSE)="","",VLOOKUP(AI352,'Acompanhamento (DMP)'!$B$17:$V$400,15,FALSE)),"")</f>
        <v/>
      </c>
      <c r="BB352" s="88" t="str">
        <f>IFERROR(IF(VLOOKUP(AI352,'Acompanhamento (DMP)'!$B$17:$V$400,16,FALSE)="","",VLOOKUP(AI352,'Acompanhamento (DMP)'!$B$17:$V$400,16,FALSE)),"")</f>
        <v/>
      </c>
      <c r="BC352" s="88" t="str">
        <f>IFERROR(IF(VLOOKUP(AI352,'Acompanhamento (DMP)'!$B$17:$V$400,17,FALSE)="","",VLOOKUP(AI352,'Acompanhamento (DMP)'!$B$17:$V$400,17,FALSE)),"")</f>
        <v/>
      </c>
      <c r="BD352" s="88" t="str">
        <f>IFERROR(IF(VLOOKUP(AI352,'Acompanhamento (DMP)'!$B$17:$V$400,18,FALSE)="","",VLOOKUP(AI352,'Acompanhamento (DMP)'!$B$17:$V$400,18,FALSE)),"")</f>
        <v/>
      </c>
      <c r="BE352" s="88" t="str">
        <f>IFERROR(IF(VLOOKUP(AI352,'Acompanhamento (DMP)'!$B$17:$V$400,19,FALSE)="","",VLOOKUP(AI352,'Acompanhamento (DMP)'!$B$17:$V$400,19,FALSE)),"")</f>
        <v/>
      </c>
      <c r="BF352" s="88" t="str">
        <f>IFERROR(IF(VLOOKUP(AI352,'Acompanhamento (DMP)'!$B$17:$V$400,20,FALSE)="","",VLOOKUP(AI352,'Acompanhamento (DMP)'!$B$17:$V$400,20,FALSE)),"")</f>
        <v/>
      </c>
      <c r="BG352" s="88" t="str">
        <f>IFERROR(IF(VLOOKUP(AI352,'Acompanhamento (DMP)'!$B$17:$V$400,21,FALSE)="","",VLOOKUP(AI352,'Acompanhamento (DMP)'!$B$17:$V$400,21,FALSE)),"")</f>
        <v/>
      </c>
      <c r="BH352" s="239" t="str">
        <f t="shared" si="5"/>
        <v/>
      </c>
    </row>
    <row r="353" spans="1:60" ht="15" customHeight="1" x14ac:dyDescent="0.2">
      <c r="A353" s="73"/>
      <c r="B353" s="73"/>
      <c r="C353" s="73"/>
      <c r="D353" s="74"/>
      <c r="E353" s="73"/>
      <c r="F353" s="73"/>
      <c r="G353" s="73"/>
      <c r="H353" s="73"/>
      <c r="I353" s="73"/>
      <c r="J353" s="73"/>
      <c r="K353" s="73"/>
      <c r="L353" s="75"/>
      <c r="M353" s="75"/>
      <c r="N353" s="75"/>
      <c r="O353" s="75"/>
      <c r="P353" s="75"/>
      <c r="Q353" s="73" t="e">
        <f>IF(#REF!="","",IF(VLOOKUP(#REF!,#REF!,9,FALSE)="","",VLOOKUP(#REF!,#REF!,9,FALSE)))</f>
        <v>#REF!</v>
      </c>
      <c r="R353" s="75" t="e">
        <f>IF(#REF!="","",IF(VLOOKUP(#REF!,#REF!,10,FALSE)="","",VLOOKUP(#REF!,#REF!,10,FALSE)))</f>
        <v>#REF!</v>
      </c>
      <c r="AD353" s="251">
        <v>340</v>
      </c>
      <c r="AI353" t="str">
        <f>IF('PCA Licitação, Dispensa e Inex.'!B357="","",'PCA Licitação, Dispensa e Inex.'!B357)</f>
        <v/>
      </c>
      <c r="AJ353" t="str">
        <f>IF('PCA Licitação, Dispensa e Inex.'!C357="","",'PCA Licitação, Dispensa e Inex.'!C357)</f>
        <v/>
      </c>
      <c r="AK353" t="str">
        <f>IF('PCA Licitação, Dispensa e Inex.'!D357="","",'PCA Licitação, Dispensa e Inex.'!D357)</f>
        <v/>
      </c>
      <c r="AL353" t="str">
        <f>IF('PCA Licitação, Dispensa e Inex.'!H357="","",'PCA Licitação, Dispensa e Inex.'!H357)</f>
        <v/>
      </c>
      <c r="AM353" t="str">
        <f>IF('PCA Licitação, Dispensa e Inex.'!K357="","",'PCA Licitação, Dispensa e Inex.'!K357)</f>
        <v/>
      </c>
      <c r="AN353" t="str">
        <f>IF('PCA Licitação, Dispensa e Inex.'!L357="","",'PCA Licitação, Dispensa e Inex.'!L357)</f>
        <v/>
      </c>
      <c r="AO353" t="str">
        <f>IF('PCA Licitação, Dispensa e Inex.'!M357="","",'PCA Licitação, Dispensa e Inex.'!M357)</f>
        <v/>
      </c>
      <c r="AP353" t="str">
        <f>IF('PCA Licitação, Dispensa e Inex.'!N357="","",'PCA Licitação, Dispensa e Inex.'!N357)</f>
        <v/>
      </c>
      <c r="AQ353" s="88" t="str">
        <f>IF('PCA Licitação, Dispensa e Inex.'!O357="","",'PCA Licitação, Dispensa e Inex.'!O357)</f>
        <v/>
      </c>
      <c r="AR353" s="88" t="str">
        <f>IF('PCA Licitação, Dispensa e Inex.'!P357="","",'PCA Licitação, Dispensa e Inex.'!P357)</f>
        <v/>
      </c>
      <c r="AS353" s="88" t="str">
        <f>IF('PCA Licitação, Dispensa e Inex.'!Q357="","",'PCA Licitação, Dispensa e Inex.'!Q357)</f>
        <v/>
      </c>
      <c r="AT353" s="88" t="str">
        <f>IF('PCA Licitação, Dispensa e Inex.'!R357="","",'PCA Licitação, Dispensa e Inex.'!R357)</f>
        <v/>
      </c>
      <c r="AU353" s="88" t="str">
        <f>IF('PCA Licitação, Dispensa e Inex.'!S357="","",'PCA Licitação, Dispensa e Inex.'!S357)</f>
        <v/>
      </c>
      <c r="AV353" s="88" t="str">
        <f>IFERROR(VLOOKUP(AI353,'Acompanhamento (DMP)'!$B$17:$L$400,10,FALSE),"")</f>
        <v/>
      </c>
      <c r="AW353" t="str">
        <f>IFERROR(IF(VLOOKUP(AI353,'Acompanhamento (DMP)'!$B$17:$V$400,11,FALSE)="","",VLOOKUP(AI353,'Acompanhamento (DMP)'!$B$17:$V$400,11,FALSE)),"")</f>
        <v/>
      </c>
      <c r="AX353" s="88" t="str">
        <f>IFERROR(VLOOKUP(AI353,'Acompanhamento (DMP)'!$B$17:$V$400,12,FALSE),"")</f>
        <v/>
      </c>
      <c r="AY353" s="88" t="str">
        <f>IFERROR(IF(VLOOKUP(AI353,'Acompanhamento (DMP)'!$B$17:$V$400,13,FALSE)="","",VLOOKUP(AI353,'Acompanhamento (DMP)'!$B$17:$V$400,13,FALSE)),"")</f>
        <v/>
      </c>
      <c r="AZ353" t="str">
        <f>IFERROR(IF(VLOOKUP(AI353,'Acompanhamento (DMP)'!$B$17:$V$400,14,FALSE)="","",VLOOKUP(AI353,'Acompanhamento (DMP)'!$B$17:$V$400,14,FALSE)),"")</f>
        <v/>
      </c>
      <c r="BA353" t="str">
        <f>IFERROR(IF(VLOOKUP(AI353,'Acompanhamento (DMP)'!$B$17:$V$400,15,FALSE)="","",VLOOKUP(AI353,'Acompanhamento (DMP)'!$B$17:$V$400,15,FALSE)),"")</f>
        <v/>
      </c>
      <c r="BB353" s="88" t="str">
        <f>IFERROR(IF(VLOOKUP(AI353,'Acompanhamento (DMP)'!$B$17:$V$400,16,FALSE)="","",VLOOKUP(AI353,'Acompanhamento (DMP)'!$B$17:$V$400,16,FALSE)),"")</f>
        <v/>
      </c>
      <c r="BC353" s="88" t="str">
        <f>IFERROR(IF(VLOOKUP(AI353,'Acompanhamento (DMP)'!$B$17:$V$400,17,FALSE)="","",VLOOKUP(AI353,'Acompanhamento (DMP)'!$B$17:$V$400,17,FALSE)),"")</f>
        <v/>
      </c>
      <c r="BD353" s="88" t="str">
        <f>IFERROR(IF(VLOOKUP(AI353,'Acompanhamento (DMP)'!$B$17:$V$400,18,FALSE)="","",VLOOKUP(AI353,'Acompanhamento (DMP)'!$B$17:$V$400,18,FALSE)),"")</f>
        <v/>
      </c>
      <c r="BE353" s="88" t="str">
        <f>IFERROR(IF(VLOOKUP(AI353,'Acompanhamento (DMP)'!$B$17:$V$400,19,FALSE)="","",VLOOKUP(AI353,'Acompanhamento (DMP)'!$B$17:$V$400,19,FALSE)),"")</f>
        <v/>
      </c>
      <c r="BF353" s="88" t="str">
        <f>IFERROR(IF(VLOOKUP(AI353,'Acompanhamento (DMP)'!$B$17:$V$400,20,FALSE)="","",VLOOKUP(AI353,'Acompanhamento (DMP)'!$B$17:$V$400,20,FALSE)),"")</f>
        <v/>
      </c>
      <c r="BG353" s="88" t="str">
        <f>IFERROR(IF(VLOOKUP(AI353,'Acompanhamento (DMP)'!$B$17:$V$400,21,FALSE)="","",VLOOKUP(AI353,'Acompanhamento (DMP)'!$B$17:$V$400,21,FALSE)),"")</f>
        <v/>
      </c>
      <c r="BH353" s="239" t="str">
        <f t="shared" si="5"/>
        <v/>
      </c>
    </row>
    <row r="354" spans="1:60" ht="15" customHeight="1" x14ac:dyDescent="0.2">
      <c r="A354" s="73"/>
      <c r="B354" s="73"/>
      <c r="C354" s="73"/>
      <c r="D354" s="74"/>
      <c r="E354" s="73"/>
      <c r="F354" s="73"/>
      <c r="G354" s="73"/>
      <c r="H354" s="73"/>
      <c r="I354" s="73"/>
      <c r="J354" s="73"/>
      <c r="K354" s="73"/>
      <c r="L354" s="75"/>
      <c r="M354" s="75"/>
      <c r="N354" s="75"/>
      <c r="O354" s="75"/>
      <c r="P354" s="75"/>
      <c r="Q354" s="73" t="e">
        <f>IF(#REF!="","",IF(VLOOKUP(#REF!,#REF!,9,FALSE)="","",VLOOKUP(#REF!,#REF!,9,FALSE)))</f>
        <v>#REF!</v>
      </c>
      <c r="R354" s="75" t="e">
        <f>IF(#REF!="","",IF(VLOOKUP(#REF!,#REF!,10,FALSE)="","",VLOOKUP(#REF!,#REF!,10,FALSE)))</f>
        <v>#REF!</v>
      </c>
      <c r="AD354" s="252">
        <v>341</v>
      </c>
      <c r="AI354" t="str">
        <f>IF('PCA Licitação, Dispensa e Inex.'!B358="","",'PCA Licitação, Dispensa e Inex.'!B358)</f>
        <v/>
      </c>
      <c r="AJ354" t="str">
        <f>IF('PCA Licitação, Dispensa e Inex.'!C358="","",'PCA Licitação, Dispensa e Inex.'!C358)</f>
        <v/>
      </c>
      <c r="AK354" t="str">
        <f>IF('PCA Licitação, Dispensa e Inex.'!D358="","",'PCA Licitação, Dispensa e Inex.'!D358)</f>
        <v/>
      </c>
      <c r="AL354" t="str">
        <f>IF('PCA Licitação, Dispensa e Inex.'!H358="","",'PCA Licitação, Dispensa e Inex.'!H358)</f>
        <v/>
      </c>
      <c r="AM354" t="str">
        <f>IF('PCA Licitação, Dispensa e Inex.'!K358="","",'PCA Licitação, Dispensa e Inex.'!K358)</f>
        <v/>
      </c>
      <c r="AN354" t="str">
        <f>IF('PCA Licitação, Dispensa e Inex.'!L358="","",'PCA Licitação, Dispensa e Inex.'!L358)</f>
        <v/>
      </c>
      <c r="AO354" t="str">
        <f>IF('PCA Licitação, Dispensa e Inex.'!M358="","",'PCA Licitação, Dispensa e Inex.'!M358)</f>
        <v/>
      </c>
      <c r="AP354" t="str">
        <f>IF('PCA Licitação, Dispensa e Inex.'!N358="","",'PCA Licitação, Dispensa e Inex.'!N358)</f>
        <v/>
      </c>
      <c r="AQ354" s="88" t="str">
        <f>IF('PCA Licitação, Dispensa e Inex.'!O358="","",'PCA Licitação, Dispensa e Inex.'!O358)</f>
        <v/>
      </c>
      <c r="AR354" s="88" t="str">
        <f>IF('PCA Licitação, Dispensa e Inex.'!P358="","",'PCA Licitação, Dispensa e Inex.'!P358)</f>
        <v/>
      </c>
      <c r="AS354" s="88" t="str">
        <f>IF('PCA Licitação, Dispensa e Inex.'!Q358="","",'PCA Licitação, Dispensa e Inex.'!Q358)</f>
        <v/>
      </c>
      <c r="AT354" s="88" t="str">
        <f>IF('PCA Licitação, Dispensa e Inex.'!R358="","",'PCA Licitação, Dispensa e Inex.'!R358)</f>
        <v/>
      </c>
      <c r="AU354" s="88" t="str">
        <f>IF('PCA Licitação, Dispensa e Inex.'!S358="","",'PCA Licitação, Dispensa e Inex.'!S358)</f>
        <v/>
      </c>
      <c r="AV354" s="88" t="str">
        <f>IFERROR(VLOOKUP(AI354,'Acompanhamento (DMP)'!$B$17:$L$400,10,FALSE),"")</f>
        <v/>
      </c>
      <c r="AW354" t="str">
        <f>IFERROR(IF(VLOOKUP(AI354,'Acompanhamento (DMP)'!$B$17:$V$400,11,FALSE)="","",VLOOKUP(AI354,'Acompanhamento (DMP)'!$B$17:$V$400,11,FALSE)),"")</f>
        <v/>
      </c>
      <c r="AX354" s="88" t="str">
        <f>IFERROR(VLOOKUP(AI354,'Acompanhamento (DMP)'!$B$17:$V$400,12,FALSE),"")</f>
        <v/>
      </c>
      <c r="AY354" s="88" t="str">
        <f>IFERROR(IF(VLOOKUP(AI354,'Acompanhamento (DMP)'!$B$17:$V$400,13,FALSE)="","",VLOOKUP(AI354,'Acompanhamento (DMP)'!$B$17:$V$400,13,FALSE)),"")</f>
        <v/>
      </c>
      <c r="AZ354" t="str">
        <f>IFERROR(IF(VLOOKUP(AI354,'Acompanhamento (DMP)'!$B$17:$V$400,14,FALSE)="","",VLOOKUP(AI354,'Acompanhamento (DMP)'!$B$17:$V$400,14,FALSE)),"")</f>
        <v/>
      </c>
      <c r="BA354" t="str">
        <f>IFERROR(IF(VLOOKUP(AI354,'Acompanhamento (DMP)'!$B$17:$V$400,15,FALSE)="","",VLOOKUP(AI354,'Acompanhamento (DMP)'!$B$17:$V$400,15,FALSE)),"")</f>
        <v/>
      </c>
      <c r="BB354" s="88" t="str">
        <f>IFERROR(IF(VLOOKUP(AI354,'Acompanhamento (DMP)'!$B$17:$V$400,16,FALSE)="","",VLOOKUP(AI354,'Acompanhamento (DMP)'!$B$17:$V$400,16,FALSE)),"")</f>
        <v/>
      </c>
      <c r="BC354" s="88" t="str">
        <f>IFERROR(IF(VLOOKUP(AI354,'Acompanhamento (DMP)'!$B$17:$V$400,17,FALSE)="","",VLOOKUP(AI354,'Acompanhamento (DMP)'!$B$17:$V$400,17,FALSE)),"")</f>
        <v/>
      </c>
      <c r="BD354" s="88" t="str">
        <f>IFERROR(IF(VLOOKUP(AI354,'Acompanhamento (DMP)'!$B$17:$V$400,18,FALSE)="","",VLOOKUP(AI354,'Acompanhamento (DMP)'!$B$17:$V$400,18,FALSE)),"")</f>
        <v/>
      </c>
      <c r="BE354" s="88" t="str">
        <f>IFERROR(IF(VLOOKUP(AI354,'Acompanhamento (DMP)'!$B$17:$V$400,19,FALSE)="","",VLOOKUP(AI354,'Acompanhamento (DMP)'!$B$17:$V$400,19,FALSE)),"")</f>
        <v/>
      </c>
      <c r="BF354" s="88" t="str">
        <f>IFERROR(IF(VLOOKUP(AI354,'Acompanhamento (DMP)'!$B$17:$V$400,20,FALSE)="","",VLOOKUP(AI354,'Acompanhamento (DMP)'!$B$17:$V$400,20,FALSE)),"")</f>
        <v/>
      </c>
      <c r="BG354" s="88" t="str">
        <f>IFERROR(IF(VLOOKUP(AI354,'Acompanhamento (DMP)'!$B$17:$V$400,21,FALSE)="","",VLOOKUP(AI354,'Acompanhamento (DMP)'!$B$17:$V$400,21,FALSE)),"")</f>
        <v/>
      </c>
      <c r="BH354" s="239" t="str">
        <f t="shared" si="5"/>
        <v/>
      </c>
    </row>
    <row r="355" spans="1:60" ht="15" customHeight="1" x14ac:dyDescent="0.2">
      <c r="A355" s="73"/>
      <c r="B355" s="73"/>
      <c r="C355" s="73"/>
      <c r="D355" s="74"/>
      <c r="E355" s="73"/>
      <c r="F355" s="73"/>
      <c r="G355" s="73"/>
      <c r="H355" s="73"/>
      <c r="I355" s="73"/>
      <c r="J355" s="73"/>
      <c r="K355" s="73"/>
      <c r="L355" s="75"/>
      <c r="M355" s="75"/>
      <c r="N355" s="75"/>
      <c r="O355" s="75"/>
      <c r="P355" s="75"/>
      <c r="Q355" s="73" t="e">
        <f>IF(#REF!="","",IF(VLOOKUP(#REF!,#REF!,9,FALSE)="","",VLOOKUP(#REF!,#REF!,9,FALSE)))</f>
        <v>#REF!</v>
      </c>
      <c r="R355" s="75" t="e">
        <f>IF(#REF!="","",IF(VLOOKUP(#REF!,#REF!,10,FALSE)="","",VLOOKUP(#REF!,#REF!,10,FALSE)))</f>
        <v>#REF!</v>
      </c>
      <c r="AD355" s="250">
        <v>342</v>
      </c>
      <c r="AI355" t="str">
        <f>IF('PCA Licitação, Dispensa e Inex.'!B359="","",'PCA Licitação, Dispensa e Inex.'!B359)</f>
        <v/>
      </c>
      <c r="AJ355" t="str">
        <f>IF('PCA Licitação, Dispensa e Inex.'!C359="","",'PCA Licitação, Dispensa e Inex.'!C359)</f>
        <v/>
      </c>
      <c r="AK355" t="str">
        <f>IF('PCA Licitação, Dispensa e Inex.'!D359="","",'PCA Licitação, Dispensa e Inex.'!D359)</f>
        <v/>
      </c>
      <c r="AL355" t="str">
        <f>IF('PCA Licitação, Dispensa e Inex.'!H359="","",'PCA Licitação, Dispensa e Inex.'!H359)</f>
        <v/>
      </c>
      <c r="AM355" t="str">
        <f>IF('PCA Licitação, Dispensa e Inex.'!K359="","",'PCA Licitação, Dispensa e Inex.'!K359)</f>
        <v/>
      </c>
      <c r="AN355" t="str">
        <f>IF('PCA Licitação, Dispensa e Inex.'!L359="","",'PCA Licitação, Dispensa e Inex.'!L359)</f>
        <v/>
      </c>
      <c r="AO355" t="str">
        <f>IF('PCA Licitação, Dispensa e Inex.'!M359="","",'PCA Licitação, Dispensa e Inex.'!M359)</f>
        <v/>
      </c>
      <c r="AP355" t="str">
        <f>IF('PCA Licitação, Dispensa e Inex.'!N359="","",'PCA Licitação, Dispensa e Inex.'!N359)</f>
        <v/>
      </c>
      <c r="AQ355" s="88" t="str">
        <f>IF('PCA Licitação, Dispensa e Inex.'!O359="","",'PCA Licitação, Dispensa e Inex.'!O359)</f>
        <v/>
      </c>
      <c r="AR355" s="88" t="str">
        <f>IF('PCA Licitação, Dispensa e Inex.'!P359="","",'PCA Licitação, Dispensa e Inex.'!P359)</f>
        <v/>
      </c>
      <c r="AS355" s="88" t="str">
        <f>IF('PCA Licitação, Dispensa e Inex.'!Q359="","",'PCA Licitação, Dispensa e Inex.'!Q359)</f>
        <v/>
      </c>
      <c r="AT355" s="88" t="str">
        <f>IF('PCA Licitação, Dispensa e Inex.'!R359="","",'PCA Licitação, Dispensa e Inex.'!R359)</f>
        <v/>
      </c>
      <c r="AU355" s="88" t="str">
        <f>IF('PCA Licitação, Dispensa e Inex.'!S359="","",'PCA Licitação, Dispensa e Inex.'!S359)</f>
        <v/>
      </c>
      <c r="AV355" s="88" t="str">
        <f>IFERROR(VLOOKUP(AI355,'Acompanhamento (DMP)'!$B$17:$L$400,10,FALSE),"")</f>
        <v/>
      </c>
      <c r="AW355" t="str">
        <f>IFERROR(IF(VLOOKUP(AI355,'Acompanhamento (DMP)'!$B$17:$V$400,11,FALSE)="","",VLOOKUP(AI355,'Acompanhamento (DMP)'!$B$17:$V$400,11,FALSE)),"")</f>
        <v/>
      </c>
      <c r="AX355" s="88" t="str">
        <f>IFERROR(VLOOKUP(AI355,'Acompanhamento (DMP)'!$B$17:$V$400,12,FALSE),"")</f>
        <v/>
      </c>
      <c r="AY355" s="88" t="str">
        <f>IFERROR(IF(VLOOKUP(AI355,'Acompanhamento (DMP)'!$B$17:$V$400,13,FALSE)="","",VLOOKUP(AI355,'Acompanhamento (DMP)'!$B$17:$V$400,13,FALSE)),"")</f>
        <v/>
      </c>
      <c r="AZ355" t="str">
        <f>IFERROR(IF(VLOOKUP(AI355,'Acompanhamento (DMP)'!$B$17:$V$400,14,FALSE)="","",VLOOKUP(AI355,'Acompanhamento (DMP)'!$B$17:$V$400,14,FALSE)),"")</f>
        <v/>
      </c>
      <c r="BA355" t="str">
        <f>IFERROR(IF(VLOOKUP(AI355,'Acompanhamento (DMP)'!$B$17:$V$400,15,FALSE)="","",VLOOKUP(AI355,'Acompanhamento (DMP)'!$B$17:$V$400,15,FALSE)),"")</f>
        <v/>
      </c>
      <c r="BB355" s="88" t="str">
        <f>IFERROR(IF(VLOOKUP(AI355,'Acompanhamento (DMP)'!$B$17:$V$400,16,FALSE)="","",VLOOKUP(AI355,'Acompanhamento (DMP)'!$B$17:$V$400,16,FALSE)),"")</f>
        <v/>
      </c>
      <c r="BC355" s="88" t="str">
        <f>IFERROR(IF(VLOOKUP(AI355,'Acompanhamento (DMP)'!$B$17:$V$400,17,FALSE)="","",VLOOKUP(AI355,'Acompanhamento (DMP)'!$B$17:$V$400,17,FALSE)),"")</f>
        <v/>
      </c>
      <c r="BD355" s="88" t="str">
        <f>IFERROR(IF(VLOOKUP(AI355,'Acompanhamento (DMP)'!$B$17:$V$400,18,FALSE)="","",VLOOKUP(AI355,'Acompanhamento (DMP)'!$B$17:$V$400,18,FALSE)),"")</f>
        <v/>
      </c>
      <c r="BE355" s="88" t="str">
        <f>IFERROR(IF(VLOOKUP(AI355,'Acompanhamento (DMP)'!$B$17:$V$400,19,FALSE)="","",VLOOKUP(AI355,'Acompanhamento (DMP)'!$B$17:$V$400,19,FALSE)),"")</f>
        <v/>
      </c>
      <c r="BF355" s="88" t="str">
        <f>IFERROR(IF(VLOOKUP(AI355,'Acompanhamento (DMP)'!$B$17:$V$400,20,FALSE)="","",VLOOKUP(AI355,'Acompanhamento (DMP)'!$B$17:$V$400,20,FALSE)),"")</f>
        <v/>
      </c>
      <c r="BG355" s="88" t="str">
        <f>IFERROR(IF(VLOOKUP(AI355,'Acompanhamento (DMP)'!$B$17:$V$400,21,FALSE)="","",VLOOKUP(AI355,'Acompanhamento (DMP)'!$B$17:$V$400,21,FALSE)),"")</f>
        <v/>
      </c>
      <c r="BH355" s="239" t="str">
        <f t="shared" si="5"/>
        <v/>
      </c>
    </row>
    <row r="356" spans="1:60" ht="15" customHeight="1" x14ac:dyDescent="0.2">
      <c r="A356" s="73"/>
      <c r="B356" s="73"/>
      <c r="C356" s="73"/>
      <c r="D356" s="74"/>
      <c r="E356" s="73"/>
      <c r="F356" s="73"/>
      <c r="G356" s="73"/>
      <c r="H356" s="73"/>
      <c r="I356" s="73"/>
      <c r="J356" s="73"/>
      <c r="K356" s="73"/>
      <c r="L356" s="75"/>
      <c r="M356" s="75"/>
      <c r="N356" s="75"/>
      <c r="O356" s="75"/>
      <c r="P356" s="75"/>
      <c r="Q356" s="73" t="e">
        <f>IF(#REF!="","",IF(VLOOKUP(#REF!,#REF!,9,FALSE)="","",VLOOKUP(#REF!,#REF!,9,FALSE)))</f>
        <v>#REF!</v>
      </c>
      <c r="R356" s="75" t="e">
        <f>IF(#REF!="","",IF(VLOOKUP(#REF!,#REF!,10,FALSE)="","",VLOOKUP(#REF!,#REF!,10,FALSE)))</f>
        <v>#REF!</v>
      </c>
      <c r="AD356" s="249">
        <v>343</v>
      </c>
      <c r="AI356" t="str">
        <f>IF('PCA Licitação, Dispensa e Inex.'!B360="","",'PCA Licitação, Dispensa e Inex.'!B360)</f>
        <v/>
      </c>
      <c r="AJ356" t="str">
        <f>IF('PCA Licitação, Dispensa e Inex.'!C360="","",'PCA Licitação, Dispensa e Inex.'!C360)</f>
        <v/>
      </c>
      <c r="AK356" t="str">
        <f>IF('PCA Licitação, Dispensa e Inex.'!D360="","",'PCA Licitação, Dispensa e Inex.'!D360)</f>
        <v/>
      </c>
      <c r="AL356" t="str">
        <f>IF('PCA Licitação, Dispensa e Inex.'!H360="","",'PCA Licitação, Dispensa e Inex.'!H360)</f>
        <v/>
      </c>
      <c r="AM356" t="str">
        <f>IF('PCA Licitação, Dispensa e Inex.'!K360="","",'PCA Licitação, Dispensa e Inex.'!K360)</f>
        <v/>
      </c>
      <c r="AN356" t="str">
        <f>IF('PCA Licitação, Dispensa e Inex.'!L360="","",'PCA Licitação, Dispensa e Inex.'!L360)</f>
        <v/>
      </c>
      <c r="AO356" t="str">
        <f>IF('PCA Licitação, Dispensa e Inex.'!M360="","",'PCA Licitação, Dispensa e Inex.'!M360)</f>
        <v/>
      </c>
      <c r="AP356" t="str">
        <f>IF('PCA Licitação, Dispensa e Inex.'!N360="","",'PCA Licitação, Dispensa e Inex.'!N360)</f>
        <v/>
      </c>
      <c r="AQ356" s="88" t="str">
        <f>IF('PCA Licitação, Dispensa e Inex.'!O360="","",'PCA Licitação, Dispensa e Inex.'!O360)</f>
        <v/>
      </c>
      <c r="AR356" s="88" t="str">
        <f>IF('PCA Licitação, Dispensa e Inex.'!P360="","",'PCA Licitação, Dispensa e Inex.'!P360)</f>
        <v/>
      </c>
      <c r="AS356" s="88" t="str">
        <f>IF('PCA Licitação, Dispensa e Inex.'!Q360="","",'PCA Licitação, Dispensa e Inex.'!Q360)</f>
        <v/>
      </c>
      <c r="AT356" s="88" t="str">
        <f>IF('PCA Licitação, Dispensa e Inex.'!R360="","",'PCA Licitação, Dispensa e Inex.'!R360)</f>
        <v/>
      </c>
      <c r="AU356" s="88" t="str">
        <f>IF('PCA Licitação, Dispensa e Inex.'!S360="","",'PCA Licitação, Dispensa e Inex.'!S360)</f>
        <v/>
      </c>
      <c r="AV356" s="88" t="str">
        <f>IFERROR(VLOOKUP(AI356,'Acompanhamento (DMP)'!$B$17:$L$400,10,FALSE),"")</f>
        <v/>
      </c>
      <c r="AW356" t="str">
        <f>IFERROR(IF(VLOOKUP(AI356,'Acompanhamento (DMP)'!$B$17:$V$400,11,FALSE)="","",VLOOKUP(AI356,'Acompanhamento (DMP)'!$B$17:$V$400,11,FALSE)),"")</f>
        <v/>
      </c>
      <c r="AX356" s="88" t="str">
        <f>IFERROR(VLOOKUP(AI356,'Acompanhamento (DMP)'!$B$17:$V$400,12,FALSE),"")</f>
        <v/>
      </c>
      <c r="AY356" s="88" t="str">
        <f>IFERROR(IF(VLOOKUP(AI356,'Acompanhamento (DMP)'!$B$17:$V$400,13,FALSE)="","",VLOOKUP(AI356,'Acompanhamento (DMP)'!$B$17:$V$400,13,FALSE)),"")</f>
        <v/>
      </c>
      <c r="AZ356" t="str">
        <f>IFERROR(IF(VLOOKUP(AI356,'Acompanhamento (DMP)'!$B$17:$V$400,14,FALSE)="","",VLOOKUP(AI356,'Acompanhamento (DMP)'!$B$17:$V$400,14,FALSE)),"")</f>
        <v/>
      </c>
      <c r="BA356" t="str">
        <f>IFERROR(IF(VLOOKUP(AI356,'Acompanhamento (DMP)'!$B$17:$V$400,15,FALSE)="","",VLOOKUP(AI356,'Acompanhamento (DMP)'!$B$17:$V$400,15,FALSE)),"")</f>
        <v/>
      </c>
      <c r="BB356" s="88" t="str">
        <f>IFERROR(IF(VLOOKUP(AI356,'Acompanhamento (DMP)'!$B$17:$V$400,16,FALSE)="","",VLOOKUP(AI356,'Acompanhamento (DMP)'!$B$17:$V$400,16,FALSE)),"")</f>
        <v/>
      </c>
      <c r="BC356" s="88" t="str">
        <f>IFERROR(IF(VLOOKUP(AI356,'Acompanhamento (DMP)'!$B$17:$V$400,17,FALSE)="","",VLOOKUP(AI356,'Acompanhamento (DMP)'!$B$17:$V$400,17,FALSE)),"")</f>
        <v/>
      </c>
      <c r="BD356" s="88" t="str">
        <f>IFERROR(IF(VLOOKUP(AI356,'Acompanhamento (DMP)'!$B$17:$V$400,18,FALSE)="","",VLOOKUP(AI356,'Acompanhamento (DMP)'!$B$17:$V$400,18,FALSE)),"")</f>
        <v/>
      </c>
      <c r="BE356" s="88" t="str">
        <f>IFERROR(IF(VLOOKUP(AI356,'Acompanhamento (DMP)'!$B$17:$V$400,19,FALSE)="","",VLOOKUP(AI356,'Acompanhamento (DMP)'!$B$17:$V$400,19,FALSE)),"")</f>
        <v/>
      </c>
      <c r="BF356" s="88" t="str">
        <f>IFERROR(IF(VLOOKUP(AI356,'Acompanhamento (DMP)'!$B$17:$V$400,20,FALSE)="","",VLOOKUP(AI356,'Acompanhamento (DMP)'!$B$17:$V$400,20,FALSE)),"")</f>
        <v/>
      </c>
      <c r="BG356" s="88" t="str">
        <f>IFERROR(IF(VLOOKUP(AI356,'Acompanhamento (DMP)'!$B$17:$V$400,21,FALSE)="","",VLOOKUP(AI356,'Acompanhamento (DMP)'!$B$17:$V$400,21,FALSE)),"")</f>
        <v/>
      </c>
      <c r="BH356" s="239" t="str">
        <f t="shared" si="5"/>
        <v/>
      </c>
    </row>
    <row r="357" spans="1:60" ht="15" customHeight="1" x14ac:dyDescent="0.2">
      <c r="A357" s="73"/>
      <c r="B357" s="73"/>
      <c r="C357" s="73"/>
      <c r="D357" s="74"/>
      <c r="E357" s="73"/>
      <c r="F357" s="73"/>
      <c r="G357" s="73"/>
      <c r="H357" s="73"/>
      <c r="I357" s="73"/>
      <c r="J357" s="73"/>
      <c r="K357" s="73"/>
      <c r="L357" s="75"/>
      <c r="M357" s="75"/>
      <c r="N357" s="75"/>
      <c r="O357" s="75"/>
      <c r="P357" s="75"/>
      <c r="Q357" s="73" t="e">
        <f>IF(#REF!="","",IF(VLOOKUP(#REF!,#REF!,9,FALSE)="","",VLOOKUP(#REF!,#REF!,9,FALSE)))</f>
        <v>#REF!</v>
      </c>
      <c r="R357" s="75" t="e">
        <f>IF(#REF!="","",IF(VLOOKUP(#REF!,#REF!,10,FALSE)="","",VLOOKUP(#REF!,#REF!,10,FALSE)))</f>
        <v>#REF!</v>
      </c>
      <c r="AD357" s="250">
        <v>344</v>
      </c>
      <c r="AI357" t="str">
        <f>IF('PCA Licitação, Dispensa e Inex.'!B361="","",'PCA Licitação, Dispensa e Inex.'!B361)</f>
        <v/>
      </c>
      <c r="AJ357" t="str">
        <f>IF('PCA Licitação, Dispensa e Inex.'!C361="","",'PCA Licitação, Dispensa e Inex.'!C361)</f>
        <v/>
      </c>
      <c r="AK357" t="str">
        <f>IF('PCA Licitação, Dispensa e Inex.'!D361="","",'PCA Licitação, Dispensa e Inex.'!D361)</f>
        <v/>
      </c>
      <c r="AL357" t="str">
        <f>IF('PCA Licitação, Dispensa e Inex.'!H361="","",'PCA Licitação, Dispensa e Inex.'!H361)</f>
        <v/>
      </c>
      <c r="AM357" t="str">
        <f>IF('PCA Licitação, Dispensa e Inex.'!K361="","",'PCA Licitação, Dispensa e Inex.'!K361)</f>
        <v/>
      </c>
      <c r="AN357" t="str">
        <f>IF('PCA Licitação, Dispensa e Inex.'!L361="","",'PCA Licitação, Dispensa e Inex.'!L361)</f>
        <v/>
      </c>
      <c r="AO357" t="str">
        <f>IF('PCA Licitação, Dispensa e Inex.'!M361="","",'PCA Licitação, Dispensa e Inex.'!M361)</f>
        <v/>
      </c>
      <c r="AP357" t="str">
        <f>IF('PCA Licitação, Dispensa e Inex.'!N361="","",'PCA Licitação, Dispensa e Inex.'!N361)</f>
        <v/>
      </c>
      <c r="AQ357" s="88" t="str">
        <f>IF('PCA Licitação, Dispensa e Inex.'!O361="","",'PCA Licitação, Dispensa e Inex.'!O361)</f>
        <v/>
      </c>
      <c r="AR357" s="88" t="str">
        <f>IF('PCA Licitação, Dispensa e Inex.'!P361="","",'PCA Licitação, Dispensa e Inex.'!P361)</f>
        <v/>
      </c>
      <c r="AS357" s="88" t="str">
        <f>IF('PCA Licitação, Dispensa e Inex.'!Q361="","",'PCA Licitação, Dispensa e Inex.'!Q361)</f>
        <v/>
      </c>
      <c r="AT357" s="88" t="str">
        <f>IF('PCA Licitação, Dispensa e Inex.'!R361="","",'PCA Licitação, Dispensa e Inex.'!R361)</f>
        <v/>
      </c>
      <c r="AU357" s="88" t="str">
        <f>IF('PCA Licitação, Dispensa e Inex.'!S361="","",'PCA Licitação, Dispensa e Inex.'!S361)</f>
        <v/>
      </c>
      <c r="AV357" s="88" t="str">
        <f>IFERROR(VLOOKUP(AI357,'Acompanhamento (DMP)'!$B$17:$L$400,10,FALSE),"")</f>
        <v/>
      </c>
      <c r="AW357" t="str">
        <f>IFERROR(IF(VLOOKUP(AI357,'Acompanhamento (DMP)'!$B$17:$V$400,11,FALSE)="","",VLOOKUP(AI357,'Acompanhamento (DMP)'!$B$17:$V$400,11,FALSE)),"")</f>
        <v/>
      </c>
      <c r="AX357" s="88" t="str">
        <f>IFERROR(VLOOKUP(AI357,'Acompanhamento (DMP)'!$B$17:$V$400,12,FALSE),"")</f>
        <v/>
      </c>
      <c r="AY357" s="88" t="str">
        <f>IFERROR(IF(VLOOKUP(AI357,'Acompanhamento (DMP)'!$B$17:$V$400,13,FALSE)="","",VLOOKUP(AI357,'Acompanhamento (DMP)'!$B$17:$V$400,13,FALSE)),"")</f>
        <v/>
      </c>
      <c r="AZ357" t="str">
        <f>IFERROR(IF(VLOOKUP(AI357,'Acompanhamento (DMP)'!$B$17:$V$400,14,FALSE)="","",VLOOKUP(AI357,'Acompanhamento (DMP)'!$B$17:$V$400,14,FALSE)),"")</f>
        <v/>
      </c>
      <c r="BA357" t="str">
        <f>IFERROR(IF(VLOOKUP(AI357,'Acompanhamento (DMP)'!$B$17:$V$400,15,FALSE)="","",VLOOKUP(AI357,'Acompanhamento (DMP)'!$B$17:$V$400,15,FALSE)),"")</f>
        <v/>
      </c>
      <c r="BB357" s="88" t="str">
        <f>IFERROR(IF(VLOOKUP(AI357,'Acompanhamento (DMP)'!$B$17:$V$400,16,FALSE)="","",VLOOKUP(AI357,'Acompanhamento (DMP)'!$B$17:$V$400,16,FALSE)),"")</f>
        <v/>
      </c>
      <c r="BC357" s="88" t="str">
        <f>IFERROR(IF(VLOOKUP(AI357,'Acompanhamento (DMP)'!$B$17:$V$400,17,FALSE)="","",VLOOKUP(AI357,'Acompanhamento (DMP)'!$B$17:$V$400,17,FALSE)),"")</f>
        <v/>
      </c>
      <c r="BD357" s="88" t="str">
        <f>IFERROR(IF(VLOOKUP(AI357,'Acompanhamento (DMP)'!$B$17:$V$400,18,FALSE)="","",VLOOKUP(AI357,'Acompanhamento (DMP)'!$B$17:$V$400,18,FALSE)),"")</f>
        <v/>
      </c>
      <c r="BE357" s="88" t="str">
        <f>IFERROR(IF(VLOOKUP(AI357,'Acompanhamento (DMP)'!$B$17:$V$400,19,FALSE)="","",VLOOKUP(AI357,'Acompanhamento (DMP)'!$B$17:$V$400,19,FALSE)),"")</f>
        <v/>
      </c>
      <c r="BF357" s="88" t="str">
        <f>IFERROR(IF(VLOOKUP(AI357,'Acompanhamento (DMP)'!$B$17:$V$400,20,FALSE)="","",VLOOKUP(AI357,'Acompanhamento (DMP)'!$B$17:$V$400,20,FALSE)),"")</f>
        <v/>
      </c>
      <c r="BG357" s="88" t="str">
        <f>IFERROR(IF(VLOOKUP(AI357,'Acompanhamento (DMP)'!$B$17:$V$400,21,FALSE)="","",VLOOKUP(AI357,'Acompanhamento (DMP)'!$B$17:$V$400,21,FALSE)),"")</f>
        <v/>
      </c>
      <c r="BH357" s="239" t="str">
        <f t="shared" si="5"/>
        <v/>
      </c>
    </row>
    <row r="358" spans="1:60" ht="15" customHeight="1" x14ac:dyDescent="0.2">
      <c r="A358" s="73"/>
      <c r="B358" s="73"/>
      <c r="C358" s="73"/>
      <c r="D358" s="74"/>
      <c r="E358" s="73"/>
      <c r="F358" s="73"/>
      <c r="G358" s="73"/>
      <c r="H358" s="73"/>
      <c r="I358" s="73"/>
      <c r="J358" s="73"/>
      <c r="K358" s="73"/>
      <c r="L358" s="75"/>
      <c r="M358" s="75"/>
      <c r="N358" s="75"/>
      <c r="O358" s="75"/>
      <c r="P358" s="75"/>
      <c r="Q358" s="73" t="e">
        <f>IF(#REF!="","",IF(VLOOKUP(#REF!,#REF!,9,FALSE)="","",VLOOKUP(#REF!,#REF!,9,FALSE)))</f>
        <v>#REF!</v>
      </c>
      <c r="R358" s="75" t="e">
        <f>IF(#REF!="","",IF(VLOOKUP(#REF!,#REF!,10,FALSE)="","",VLOOKUP(#REF!,#REF!,10,FALSE)))</f>
        <v>#REF!</v>
      </c>
      <c r="AD358" s="252">
        <v>345</v>
      </c>
      <c r="AI358" t="str">
        <f>IF('PCA Licitação, Dispensa e Inex.'!B362="","",'PCA Licitação, Dispensa e Inex.'!B362)</f>
        <v/>
      </c>
      <c r="AJ358" t="str">
        <f>IF('PCA Licitação, Dispensa e Inex.'!C362="","",'PCA Licitação, Dispensa e Inex.'!C362)</f>
        <v/>
      </c>
      <c r="AK358" t="str">
        <f>IF('PCA Licitação, Dispensa e Inex.'!D362="","",'PCA Licitação, Dispensa e Inex.'!D362)</f>
        <v/>
      </c>
      <c r="AL358" t="str">
        <f>IF('PCA Licitação, Dispensa e Inex.'!H362="","",'PCA Licitação, Dispensa e Inex.'!H362)</f>
        <v/>
      </c>
      <c r="AM358" t="str">
        <f>IF('PCA Licitação, Dispensa e Inex.'!K362="","",'PCA Licitação, Dispensa e Inex.'!K362)</f>
        <v/>
      </c>
      <c r="AN358" t="str">
        <f>IF('PCA Licitação, Dispensa e Inex.'!L362="","",'PCA Licitação, Dispensa e Inex.'!L362)</f>
        <v/>
      </c>
      <c r="AO358" t="str">
        <f>IF('PCA Licitação, Dispensa e Inex.'!M362="","",'PCA Licitação, Dispensa e Inex.'!M362)</f>
        <v/>
      </c>
      <c r="AP358" t="str">
        <f>IF('PCA Licitação, Dispensa e Inex.'!N362="","",'PCA Licitação, Dispensa e Inex.'!N362)</f>
        <v/>
      </c>
      <c r="AQ358" s="88" t="str">
        <f>IF('PCA Licitação, Dispensa e Inex.'!O362="","",'PCA Licitação, Dispensa e Inex.'!O362)</f>
        <v/>
      </c>
      <c r="AR358" s="88" t="str">
        <f>IF('PCA Licitação, Dispensa e Inex.'!P362="","",'PCA Licitação, Dispensa e Inex.'!P362)</f>
        <v/>
      </c>
      <c r="AS358" s="88" t="str">
        <f>IF('PCA Licitação, Dispensa e Inex.'!Q362="","",'PCA Licitação, Dispensa e Inex.'!Q362)</f>
        <v/>
      </c>
      <c r="AT358" s="88" t="str">
        <f>IF('PCA Licitação, Dispensa e Inex.'!R362="","",'PCA Licitação, Dispensa e Inex.'!R362)</f>
        <v/>
      </c>
      <c r="AU358" s="88" t="str">
        <f>IF('PCA Licitação, Dispensa e Inex.'!S362="","",'PCA Licitação, Dispensa e Inex.'!S362)</f>
        <v/>
      </c>
      <c r="AV358" s="88" t="str">
        <f>IFERROR(VLOOKUP(AI358,'Acompanhamento (DMP)'!$B$17:$L$400,10,FALSE),"")</f>
        <v/>
      </c>
      <c r="AW358" t="str">
        <f>IFERROR(IF(VLOOKUP(AI358,'Acompanhamento (DMP)'!$B$17:$V$400,11,FALSE)="","",VLOOKUP(AI358,'Acompanhamento (DMP)'!$B$17:$V$400,11,FALSE)),"")</f>
        <v/>
      </c>
      <c r="AX358" s="88" t="str">
        <f>IFERROR(VLOOKUP(AI358,'Acompanhamento (DMP)'!$B$17:$V$400,12,FALSE),"")</f>
        <v/>
      </c>
      <c r="AY358" s="88" t="str">
        <f>IFERROR(IF(VLOOKUP(AI358,'Acompanhamento (DMP)'!$B$17:$V$400,13,FALSE)="","",VLOOKUP(AI358,'Acompanhamento (DMP)'!$B$17:$V$400,13,FALSE)),"")</f>
        <v/>
      </c>
      <c r="AZ358" t="str">
        <f>IFERROR(IF(VLOOKUP(AI358,'Acompanhamento (DMP)'!$B$17:$V$400,14,FALSE)="","",VLOOKUP(AI358,'Acompanhamento (DMP)'!$B$17:$V$400,14,FALSE)),"")</f>
        <v/>
      </c>
      <c r="BA358" t="str">
        <f>IFERROR(IF(VLOOKUP(AI358,'Acompanhamento (DMP)'!$B$17:$V$400,15,FALSE)="","",VLOOKUP(AI358,'Acompanhamento (DMP)'!$B$17:$V$400,15,FALSE)),"")</f>
        <v/>
      </c>
      <c r="BB358" s="88" t="str">
        <f>IFERROR(IF(VLOOKUP(AI358,'Acompanhamento (DMP)'!$B$17:$V$400,16,FALSE)="","",VLOOKUP(AI358,'Acompanhamento (DMP)'!$B$17:$V$400,16,FALSE)),"")</f>
        <v/>
      </c>
      <c r="BC358" s="88" t="str">
        <f>IFERROR(IF(VLOOKUP(AI358,'Acompanhamento (DMP)'!$B$17:$V$400,17,FALSE)="","",VLOOKUP(AI358,'Acompanhamento (DMP)'!$B$17:$V$400,17,FALSE)),"")</f>
        <v/>
      </c>
      <c r="BD358" s="88" t="str">
        <f>IFERROR(IF(VLOOKUP(AI358,'Acompanhamento (DMP)'!$B$17:$V$400,18,FALSE)="","",VLOOKUP(AI358,'Acompanhamento (DMP)'!$B$17:$V$400,18,FALSE)),"")</f>
        <v/>
      </c>
      <c r="BE358" s="88" t="str">
        <f>IFERROR(IF(VLOOKUP(AI358,'Acompanhamento (DMP)'!$B$17:$V$400,19,FALSE)="","",VLOOKUP(AI358,'Acompanhamento (DMP)'!$B$17:$V$400,19,FALSE)),"")</f>
        <v/>
      </c>
      <c r="BF358" s="88" t="str">
        <f>IFERROR(IF(VLOOKUP(AI358,'Acompanhamento (DMP)'!$B$17:$V$400,20,FALSE)="","",VLOOKUP(AI358,'Acompanhamento (DMP)'!$B$17:$V$400,20,FALSE)),"")</f>
        <v/>
      </c>
      <c r="BG358" s="88" t="str">
        <f>IFERROR(IF(VLOOKUP(AI358,'Acompanhamento (DMP)'!$B$17:$V$400,21,FALSE)="","",VLOOKUP(AI358,'Acompanhamento (DMP)'!$B$17:$V$400,21,FALSE)),"")</f>
        <v/>
      </c>
      <c r="BH358" s="239" t="str">
        <f t="shared" si="5"/>
        <v/>
      </c>
    </row>
    <row r="359" spans="1:60" ht="15" customHeight="1" x14ac:dyDescent="0.2">
      <c r="A359" s="73"/>
      <c r="B359" s="73"/>
      <c r="C359" s="73"/>
      <c r="D359" s="74"/>
      <c r="E359" s="73"/>
      <c r="F359" s="73"/>
      <c r="G359" s="73"/>
      <c r="H359" s="73"/>
      <c r="I359" s="73"/>
      <c r="J359" s="73"/>
      <c r="K359" s="73"/>
      <c r="L359" s="75"/>
      <c r="M359" s="75"/>
      <c r="N359" s="75"/>
      <c r="O359" s="75"/>
      <c r="P359" s="75"/>
      <c r="Q359" s="73" t="e">
        <f>IF(#REF!="","",IF(VLOOKUP(#REF!,#REF!,9,FALSE)="","",VLOOKUP(#REF!,#REF!,9,FALSE)))</f>
        <v>#REF!</v>
      </c>
      <c r="R359" s="75" t="e">
        <f>IF(#REF!="","",IF(VLOOKUP(#REF!,#REF!,10,FALSE)="","",VLOOKUP(#REF!,#REF!,10,FALSE)))</f>
        <v>#REF!</v>
      </c>
      <c r="AD359" s="251">
        <v>346</v>
      </c>
      <c r="AI359" t="str">
        <f>IF('PCA Licitação, Dispensa e Inex.'!B363="","",'PCA Licitação, Dispensa e Inex.'!B363)</f>
        <v/>
      </c>
      <c r="AJ359" t="str">
        <f>IF('PCA Licitação, Dispensa e Inex.'!C363="","",'PCA Licitação, Dispensa e Inex.'!C363)</f>
        <v/>
      </c>
      <c r="AK359" t="str">
        <f>IF('PCA Licitação, Dispensa e Inex.'!D363="","",'PCA Licitação, Dispensa e Inex.'!D363)</f>
        <v/>
      </c>
      <c r="AL359" t="str">
        <f>IF('PCA Licitação, Dispensa e Inex.'!H363="","",'PCA Licitação, Dispensa e Inex.'!H363)</f>
        <v/>
      </c>
      <c r="AM359" t="str">
        <f>IF('PCA Licitação, Dispensa e Inex.'!K363="","",'PCA Licitação, Dispensa e Inex.'!K363)</f>
        <v/>
      </c>
      <c r="AN359" t="str">
        <f>IF('PCA Licitação, Dispensa e Inex.'!L363="","",'PCA Licitação, Dispensa e Inex.'!L363)</f>
        <v/>
      </c>
      <c r="AO359" t="str">
        <f>IF('PCA Licitação, Dispensa e Inex.'!M363="","",'PCA Licitação, Dispensa e Inex.'!M363)</f>
        <v/>
      </c>
      <c r="AP359" t="str">
        <f>IF('PCA Licitação, Dispensa e Inex.'!N363="","",'PCA Licitação, Dispensa e Inex.'!N363)</f>
        <v/>
      </c>
      <c r="AQ359" s="88" t="str">
        <f>IF('PCA Licitação, Dispensa e Inex.'!O363="","",'PCA Licitação, Dispensa e Inex.'!O363)</f>
        <v/>
      </c>
      <c r="AR359" s="88" t="str">
        <f>IF('PCA Licitação, Dispensa e Inex.'!P363="","",'PCA Licitação, Dispensa e Inex.'!P363)</f>
        <v/>
      </c>
      <c r="AS359" s="88" t="str">
        <f>IF('PCA Licitação, Dispensa e Inex.'!Q363="","",'PCA Licitação, Dispensa e Inex.'!Q363)</f>
        <v/>
      </c>
      <c r="AT359" s="88" t="str">
        <f>IF('PCA Licitação, Dispensa e Inex.'!R363="","",'PCA Licitação, Dispensa e Inex.'!R363)</f>
        <v/>
      </c>
      <c r="AU359" s="88" t="str">
        <f>IF('PCA Licitação, Dispensa e Inex.'!S363="","",'PCA Licitação, Dispensa e Inex.'!S363)</f>
        <v/>
      </c>
      <c r="AV359" s="88" t="str">
        <f>IFERROR(VLOOKUP(AI359,'Acompanhamento (DMP)'!$B$17:$L$400,10,FALSE),"")</f>
        <v/>
      </c>
      <c r="AW359" t="str">
        <f>IFERROR(IF(VLOOKUP(AI359,'Acompanhamento (DMP)'!$B$17:$V$400,11,FALSE)="","",VLOOKUP(AI359,'Acompanhamento (DMP)'!$B$17:$V$400,11,FALSE)),"")</f>
        <v/>
      </c>
      <c r="AX359" s="88" t="str">
        <f>IFERROR(VLOOKUP(AI359,'Acompanhamento (DMP)'!$B$17:$V$400,12,FALSE),"")</f>
        <v/>
      </c>
      <c r="AY359" s="88" t="str">
        <f>IFERROR(IF(VLOOKUP(AI359,'Acompanhamento (DMP)'!$B$17:$V$400,13,FALSE)="","",VLOOKUP(AI359,'Acompanhamento (DMP)'!$B$17:$V$400,13,FALSE)),"")</f>
        <v/>
      </c>
      <c r="AZ359" t="str">
        <f>IFERROR(IF(VLOOKUP(AI359,'Acompanhamento (DMP)'!$B$17:$V$400,14,FALSE)="","",VLOOKUP(AI359,'Acompanhamento (DMP)'!$B$17:$V$400,14,FALSE)),"")</f>
        <v/>
      </c>
      <c r="BA359" t="str">
        <f>IFERROR(IF(VLOOKUP(AI359,'Acompanhamento (DMP)'!$B$17:$V$400,15,FALSE)="","",VLOOKUP(AI359,'Acompanhamento (DMP)'!$B$17:$V$400,15,FALSE)),"")</f>
        <v/>
      </c>
      <c r="BB359" s="88" t="str">
        <f>IFERROR(IF(VLOOKUP(AI359,'Acompanhamento (DMP)'!$B$17:$V$400,16,FALSE)="","",VLOOKUP(AI359,'Acompanhamento (DMP)'!$B$17:$V$400,16,FALSE)),"")</f>
        <v/>
      </c>
      <c r="BC359" s="88" t="str">
        <f>IFERROR(IF(VLOOKUP(AI359,'Acompanhamento (DMP)'!$B$17:$V$400,17,FALSE)="","",VLOOKUP(AI359,'Acompanhamento (DMP)'!$B$17:$V$400,17,FALSE)),"")</f>
        <v/>
      </c>
      <c r="BD359" s="88" t="str">
        <f>IFERROR(IF(VLOOKUP(AI359,'Acompanhamento (DMP)'!$B$17:$V$400,18,FALSE)="","",VLOOKUP(AI359,'Acompanhamento (DMP)'!$B$17:$V$400,18,FALSE)),"")</f>
        <v/>
      </c>
      <c r="BE359" s="88" t="str">
        <f>IFERROR(IF(VLOOKUP(AI359,'Acompanhamento (DMP)'!$B$17:$V$400,19,FALSE)="","",VLOOKUP(AI359,'Acompanhamento (DMP)'!$B$17:$V$400,19,FALSE)),"")</f>
        <v/>
      </c>
      <c r="BF359" s="88" t="str">
        <f>IFERROR(IF(VLOOKUP(AI359,'Acompanhamento (DMP)'!$B$17:$V$400,20,FALSE)="","",VLOOKUP(AI359,'Acompanhamento (DMP)'!$B$17:$V$400,20,FALSE)),"")</f>
        <v/>
      </c>
      <c r="BG359" s="88" t="str">
        <f>IFERROR(IF(VLOOKUP(AI359,'Acompanhamento (DMP)'!$B$17:$V$400,21,FALSE)="","",VLOOKUP(AI359,'Acompanhamento (DMP)'!$B$17:$V$400,21,FALSE)),"")</f>
        <v/>
      </c>
      <c r="BH359" s="239" t="str">
        <f t="shared" si="5"/>
        <v/>
      </c>
    </row>
    <row r="360" spans="1:60" ht="15" customHeight="1" x14ac:dyDescent="0.2">
      <c r="A360" s="73"/>
      <c r="B360" s="73"/>
      <c r="C360" s="73"/>
      <c r="D360" s="74"/>
      <c r="E360" s="73"/>
      <c r="F360" s="73"/>
      <c r="G360" s="73"/>
      <c r="H360" s="73"/>
      <c r="I360" s="73"/>
      <c r="J360" s="73"/>
      <c r="K360" s="73"/>
      <c r="L360" s="75"/>
      <c r="M360" s="75"/>
      <c r="N360" s="75"/>
      <c r="O360" s="75"/>
      <c r="P360" s="75"/>
      <c r="Q360" s="73" t="e">
        <f>IF(#REF!="","",IF(VLOOKUP(#REF!,#REF!,9,FALSE)="","",VLOOKUP(#REF!,#REF!,9,FALSE)))</f>
        <v>#REF!</v>
      </c>
      <c r="R360" s="75" t="e">
        <f>IF(#REF!="","",IF(VLOOKUP(#REF!,#REF!,10,FALSE)="","",VLOOKUP(#REF!,#REF!,10,FALSE)))</f>
        <v>#REF!</v>
      </c>
      <c r="AD360" s="252">
        <v>347</v>
      </c>
      <c r="AI360" t="str">
        <f>IF('PCA Licitação, Dispensa e Inex.'!B364="","",'PCA Licitação, Dispensa e Inex.'!B364)</f>
        <v/>
      </c>
      <c r="AJ360" t="str">
        <f>IF('PCA Licitação, Dispensa e Inex.'!C364="","",'PCA Licitação, Dispensa e Inex.'!C364)</f>
        <v/>
      </c>
      <c r="AK360" t="str">
        <f>IF('PCA Licitação, Dispensa e Inex.'!D364="","",'PCA Licitação, Dispensa e Inex.'!D364)</f>
        <v/>
      </c>
      <c r="AL360" t="str">
        <f>IF('PCA Licitação, Dispensa e Inex.'!H364="","",'PCA Licitação, Dispensa e Inex.'!H364)</f>
        <v/>
      </c>
      <c r="AM360" t="str">
        <f>IF('PCA Licitação, Dispensa e Inex.'!K364="","",'PCA Licitação, Dispensa e Inex.'!K364)</f>
        <v/>
      </c>
      <c r="AN360" t="str">
        <f>IF('PCA Licitação, Dispensa e Inex.'!L364="","",'PCA Licitação, Dispensa e Inex.'!L364)</f>
        <v/>
      </c>
      <c r="AO360" t="str">
        <f>IF('PCA Licitação, Dispensa e Inex.'!M364="","",'PCA Licitação, Dispensa e Inex.'!M364)</f>
        <v/>
      </c>
      <c r="AP360" t="str">
        <f>IF('PCA Licitação, Dispensa e Inex.'!N364="","",'PCA Licitação, Dispensa e Inex.'!N364)</f>
        <v/>
      </c>
      <c r="AQ360" s="88" t="str">
        <f>IF('PCA Licitação, Dispensa e Inex.'!O364="","",'PCA Licitação, Dispensa e Inex.'!O364)</f>
        <v/>
      </c>
      <c r="AR360" s="88" t="str">
        <f>IF('PCA Licitação, Dispensa e Inex.'!P364="","",'PCA Licitação, Dispensa e Inex.'!P364)</f>
        <v/>
      </c>
      <c r="AS360" s="88" t="str">
        <f>IF('PCA Licitação, Dispensa e Inex.'!Q364="","",'PCA Licitação, Dispensa e Inex.'!Q364)</f>
        <v/>
      </c>
      <c r="AT360" s="88" t="str">
        <f>IF('PCA Licitação, Dispensa e Inex.'!R364="","",'PCA Licitação, Dispensa e Inex.'!R364)</f>
        <v/>
      </c>
      <c r="AU360" s="88" t="str">
        <f>IF('PCA Licitação, Dispensa e Inex.'!S364="","",'PCA Licitação, Dispensa e Inex.'!S364)</f>
        <v/>
      </c>
      <c r="AV360" s="88" t="str">
        <f>IFERROR(VLOOKUP(AI360,'Acompanhamento (DMP)'!$B$17:$L$400,10,FALSE),"")</f>
        <v/>
      </c>
      <c r="AW360" t="str">
        <f>IFERROR(IF(VLOOKUP(AI360,'Acompanhamento (DMP)'!$B$17:$V$400,11,FALSE)="","",VLOOKUP(AI360,'Acompanhamento (DMP)'!$B$17:$V$400,11,FALSE)),"")</f>
        <v/>
      </c>
      <c r="AX360" s="88" t="str">
        <f>IFERROR(VLOOKUP(AI360,'Acompanhamento (DMP)'!$B$17:$V$400,12,FALSE),"")</f>
        <v/>
      </c>
      <c r="AY360" s="88" t="str">
        <f>IFERROR(IF(VLOOKUP(AI360,'Acompanhamento (DMP)'!$B$17:$V$400,13,FALSE)="","",VLOOKUP(AI360,'Acompanhamento (DMP)'!$B$17:$V$400,13,FALSE)),"")</f>
        <v/>
      </c>
      <c r="AZ360" t="str">
        <f>IFERROR(IF(VLOOKUP(AI360,'Acompanhamento (DMP)'!$B$17:$V$400,14,FALSE)="","",VLOOKUP(AI360,'Acompanhamento (DMP)'!$B$17:$V$400,14,FALSE)),"")</f>
        <v/>
      </c>
      <c r="BA360" t="str">
        <f>IFERROR(IF(VLOOKUP(AI360,'Acompanhamento (DMP)'!$B$17:$V$400,15,FALSE)="","",VLOOKUP(AI360,'Acompanhamento (DMP)'!$B$17:$V$400,15,FALSE)),"")</f>
        <v/>
      </c>
      <c r="BB360" s="88" t="str">
        <f>IFERROR(IF(VLOOKUP(AI360,'Acompanhamento (DMP)'!$B$17:$V$400,16,FALSE)="","",VLOOKUP(AI360,'Acompanhamento (DMP)'!$B$17:$V$400,16,FALSE)),"")</f>
        <v/>
      </c>
      <c r="BC360" s="88" t="str">
        <f>IFERROR(IF(VLOOKUP(AI360,'Acompanhamento (DMP)'!$B$17:$V$400,17,FALSE)="","",VLOOKUP(AI360,'Acompanhamento (DMP)'!$B$17:$V$400,17,FALSE)),"")</f>
        <v/>
      </c>
      <c r="BD360" s="88" t="str">
        <f>IFERROR(IF(VLOOKUP(AI360,'Acompanhamento (DMP)'!$B$17:$V$400,18,FALSE)="","",VLOOKUP(AI360,'Acompanhamento (DMP)'!$B$17:$V$400,18,FALSE)),"")</f>
        <v/>
      </c>
      <c r="BE360" s="88" t="str">
        <f>IFERROR(IF(VLOOKUP(AI360,'Acompanhamento (DMP)'!$B$17:$V$400,19,FALSE)="","",VLOOKUP(AI360,'Acompanhamento (DMP)'!$B$17:$V$400,19,FALSE)),"")</f>
        <v/>
      </c>
      <c r="BF360" s="88" t="str">
        <f>IFERROR(IF(VLOOKUP(AI360,'Acompanhamento (DMP)'!$B$17:$V$400,20,FALSE)="","",VLOOKUP(AI360,'Acompanhamento (DMP)'!$B$17:$V$400,20,FALSE)),"")</f>
        <v/>
      </c>
      <c r="BG360" s="88" t="str">
        <f>IFERROR(IF(VLOOKUP(AI360,'Acompanhamento (DMP)'!$B$17:$V$400,21,FALSE)="","",VLOOKUP(AI360,'Acompanhamento (DMP)'!$B$17:$V$400,21,FALSE)),"")</f>
        <v/>
      </c>
      <c r="BH360" s="239" t="str">
        <f t="shared" si="5"/>
        <v/>
      </c>
    </row>
    <row r="361" spans="1:60" ht="15" customHeight="1" x14ac:dyDescent="0.2">
      <c r="A361" s="73"/>
      <c r="B361" s="73"/>
      <c r="C361" s="73"/>
      <c r="D361" s="74"/>
      <c r="E361" s="73"/>
      <c r="F361" s="73"/>
      <c r="G361" s="73"/>
      <c r="H361" s="73"/>
      <c r="I361" s="73"/>
      <c r="J361" s="73"/>
      <c r="K361" s="73"/>
      <c r="L361" s="75"/>
      <c r="M361" s="75"/>
      <c r="N361" s="75"/>
      <c r="O361" s="75"/>
      <c r="P361" s="75"/>
      <c r="Q361" s="73" t="e">
        <f>IF(#REF!="","",IF(VLOOKUP(#REF!,#REF!,9,FALSE)="","",VLOOKUP(#REF!,#REF!,9,FALSE)))</f>
        <v>#REF!</v>
      </c>
      <c r="R361" s="75" t="e">
        <f>IF(#REF!="","",IF(VLOOKUP(#REF!,#REF!,10,FALSE)="","",VLOOKUP(#REF!,#REF!,10,FALSE)))</f>
        <v>#REF!</v>
      </c>
      <c r="AD361" s="250">
        <v>348</v>
      </c>
      <c r="AI361" t="str">
        <f>IF('PCA Licitação, Dispensa e Inex.'!B365="","",'PCA Licitação, Dispensa e Inex.'!B365)</f>
        <v/>
      </c>
      <c r="AJ361" t="str">
        <f>IF('PCA Licitação, Dispensa e Inex.'!C365="","",'PCA Licitação, Dispensa e Inex.'!C365)</f>
        <v/>
      </c>
      <c r="AK361" t="str">
        <f>IF('PCA Licitação, Dispensa e Inex.'!D365="","",'PCA Licitação, Dispensa e Inex.'!D365)</f>
        <v/>
      </c>
      <c r="AL361" t="str">
        <f>IF('PCA Licitação, Dispensa e Inex.'!H365="","",'PCA Licitação, Dispensa e Inex.'!H365)</f>
        <v/>
      </c>
      <c r="AM361" t="str">
        <f>IF('PCA Licitação, Dispensa e Inex.'!K365="","",'PCA Licitação, Dispensa e Inex.'!K365)</f>
        <v/>
      </c>
      <c r="AN361" t="str">
        <f>IF('PCA Licitação, Dispensa e Inex.'!L365="","",'PCA Licitação, Dispensa e Inex.'!L365)</f>
        <v/>
      </c>
      <c r="AO361" t="str">
        <f>IF('PCA Licitação, Dispensa e Inex.'!M365="","",'PCA Licitação, Dispensa e Inex.'!M365)</f>
        <v/>
      </c>
      <c r="AP361" t="str">
        <f>IF('PCA Licitação, Dispensa e Inex.'!N365="","",'PCA Licitação, Dispensa e Inex.'!N365)</f>
        <v/>
      </c>
      <c r="AQ361" s="88" t="str">
        <f>IF('PCA Licitação, Dispensa e Inex.'!O365="","",'PCA Licitação, Dispensa e Inex.'!O365)</f>
        <v/>
      </c>
      <c r="AR361" s="88" t="str">
        <f>IF('PCA Licitação, Dispensa e Inex.'!P365="","",'PCA Licitação, Dispensa e Inex.'!P365)</f>
        <v/>
      </c>
      <c r="AS361" s="88" t="str">
        <f>IF('PCA Licitação, Dispensa e Inex.'!Q365="","",'PCA Licitação, Dispensa e Inex.'!Q365)</f>
        <v/>
      </c>
      <c r="AT361" s="88" t="str">
        <f>IF('PCA Licitação, Dispensa e Inex.'!R365="","",'PCA Licitação, Dispensa e Inex.'!R365)</f>
        <v/>
      </c>
      <c r="AU361" s="88" t="str">
        <f>IF('PCA Licitação, Dispensa e Inex.'!S365="","",'PCA Licitação, Dispensa e Inex.'!S365)</f>
        <v/>
      </c>
      <c r="AV361" s="88" t="str">
        <f>IFERROR(VLOOKUP(AI361,'Acompanhamento (DMP)'!$B$17:$L$400,10,FALSE),"")</f>
        <v/>
      </c>
      <c r="AW361" t="str">
        <f>IFERROR(IF(VLOOKUP(AI361,'Acompanhamento (DMP)'!$B$17:$V$400,11,FALSE)="","",VLOOKUP(AI361,'Acompanhamento (DMP)'!$B$17:$V$400,11,FALSE)),"")</f>
        <v/>
      </c>
      <c r="AX361" s="88" t="str">
        <f>IFERROR(VLOOKUP(AI361,'Acompanhamento (DMP)'!$B$17:$V$400,12,FALSE),"")</f>
        <v/>
      </c>
      <c r="AY361" s="88" t="str">
        <f>IFERROR(IF(VLOOKUP(AI361,'Acompanhamento (DMP)'!$B$17:$V$400,13,FALSE)="","",VLOOKUP(AI361,'Acompanhamento (DMP)'!$B$17:$V$400,13,FALSE)),"")</f>
        <v/>
      </c>
      <c r="AZ361" t="str">
        <f>IFERROR(IF(VLOOKUP(AI361,'Acompanhamento (DMP)'!$B$17:$V$400,14,FALSE)="","",VLOOKUP(AI361,'Acompanhamento (DMP)'!$B$17:$V$400,14,FALSE)),"")</f>
        <v/>
      </c>
      <c r="BA361" t="str">
        <f>IFERROR(IF(VLOOKUP(AI361,'Acompanhamento (DMP)'!$B$17:$V$400,15,FALSE)="","",VLOOKUP(AI361,'Acompanhamento (DMP)'!$B$17:$V$400,15,FALSE)),"")</f>
        <v/>
      </c>
      <c r="BB361" s="88" t="str">
        <f>IFERROR(IF(VLOOKUP(AI361,'Acompanhamento (DMP)'!$B$17:$V$400,16,FALSE)="","",VLOOKUP(AI361,'Acompanhamento (DMP)'!$B$17:$V$400,16,FALSE)),"")</f>
        <v/>
      </c>
      <c r="BC361" s="88" t="str">
        <f>IFERROR(IF(VLOOKUP(AI361,'Acompanhamento (DMP)'!$B$17:$V$400,17,FALSE)="","",VLOOKUP(AI361,'Acompanhamento (DMP)'!$B$17:$V$400,17,FALSE)),"")</f>
        <v/>
      </c>
      <c r="BD361" s="88" t="str">
        <f>IFERROR(IF(VLOOKUP(AI361,'Acompanhamento (DMP)'!$B$17:$V$400,18,FALSE)="","",VLOOKUP(AI361,'Acompanhamento (DMP)'!$B$17:$V$400,18,FALSE)),"")</f>
        <v/>
      </c>
      <c r="BE361" s="88" t="str">
        <f>IFERROR(IF(VLOOKUP(AI361,'Acompanhamento (DMP)'!$B$17:$V$400,19,FALSE)="","",VLOOKUP(AI361,'Acompanhamento (DMP)'!$B$17:$V$400,19,FALSE)),"")</f>
        <v/>
      </c>
      <c r="BF361" s="88" t="str">
        <f>IFERROR(IF(VLOOKUP(AI361,'Acompanhamento (DMP)'!$B$17:$V$400,20,FALSE)="","",VLOOKUP(AI361,'Acompanhamento (DMP)'!$B$17:$V$400,20,FALSE)),"")</f>
        <v/>
      </c>
      <c r="BG361" s="88" t="str">
        <f>IFERROR(IF(VLOOKUP(AI361,'Acompanhamento (DMP)'!$B$17:$V$400,21,FALSE)="","",VLOOKUP(AI361,'Acompanhamento (DMP)'!$B$17:$V$400,21,FALSE)),"")</f>
        <v/>
      </c>
      <c r="BH361" s="239" t="str">
        <f t="shared" si="5"/>
        <v/>
      </c>
    </row>
    <row r="362" spans="1:60" ht="15" customHeight="1" x14ac:dyDescent="0.2">
      <c r="A362" s="73"/>
      <c r="B362" s="73"/>
      <c r="C362" s="73"/>
      <c r="D362" s="74"/>
      <c r="E362" s="73"/>
      <c r="F362" s="73"/>
      <c r="G362" s="73"/>
      <c r="H362" s="73"/>
      <c r="I362" s="73"/>
      <c r="J362" s="73"/>
      <c r="K362" s="73"/>
      <c r="L362" s="75"/>
      <c r="M362" s="75"/>
      <c r="N362" s="75"/>
      <c r="O362" s="75"/>
      <c r="P362" s="75"/>
      <c r="Q362" s="73" t="e">
        <f>IF(#REF!="","",IF(VLOOKUP(#REF!,#REF!,9,FALSE)="","",VLOOKUP(#REF!,#REF!,9,FALSE)))</f>
        <v>#REF!</v>
      </c>
      <c r="R362" s="75" t="e">
        <f>IF(#REF!="","",IF(VLOOKUP(#REF!,#REF!,10,FALSE)="","",VLOOKUP(#REF!,#REF!,10,FALSE)))</f>
        <v>#REF!</v>
      </c>
      <c r="AD362" s="249">
        <v>349</v>
      </c>
      <c r="AI362" t="str">
        <f>IF('PCA Licitação, Dispensa e Inex.'!B366="","",'PCA Licitação, Dispensa e Inex.'!B366)</f>
        <v/>
      </c>
      <c r="AJ362" t="str">
        <f>IF('PCA Licitação, Dispensa e Inex.'!C366="","",'PCA Licitação, Dispensa e Inex.'!C366)</f>
        <v/>
      </c>
      <c r="AK362" t="str">
        <f>IF('PCA Licitação, Dispensa e Inex.'!D366="","",'PCA Licitação, Dispensa e Inex.'!D366)</f>
        <v/>
      </c>
      <c r="AL362" t="str">
        <f>IF('PCA Licitação, Dispensa e Inex.'!H366="","",'PCA Licitação, Dispensa e Inex.'!H366)</f>
        <v/>
      </c>
      <c r="AM362" t="str">
        <f>IF('PCA Licitação, Dispensa e Inex.'!K366="","",'PCA Licitação, Dispensa e Inex.'!K366)</f>
        <v/>
      </c>
      <c r="AN362" t="str">
        <f>IF('PCA Licitação, Dispensa e Inex.'!L366="","",'PCA Licitação, Dispensa e Inex.'!L366)</f>
        <v/>
      </c>
      <c r="AO362" t="str">
        <f>IF('PCA Licitação, Dispensa e Inex.'!M366="","",'PCA Licitação, Dispensa e Inex.'!M366)</f>
        <v/>
      </c>
      <c r="AP362" t="str">
        <f>IF('PCA Licitação, Dispensa e Inex.'!N366="","",'PCA Licitação, Dispensa e Inex.'!N366)</f>
        <v/>
      </c>
      <c r="AQ362" s="88" t="str">
        <f>IF('PCA Licitação, Dispensa e Inex.'!O366="","",'PCA Licitação, Dispensa e Inex.'!O366)</f>
        <v/>
      </c>
      <c r="AR362" s="88" t="str">
        <f>IF('PCA Licitação, Dispensa e Inex.'!P366="","",'PCA Licitação, Dispensa e Inex.'!P366)</f>
        <v/>
      </c>
      <c r="AS362" s="88" t="str">
        <f>IF('PCA Licitação, Dispensa e Inex.'!Q366="","",'PCA Licitação, Dispensa e Inex.'!Q366)</f>
        <v/>
      </c>
      <c r="AT362" s="88" t="str">
        <f>IF('PCA Licitação, Dispensa e Inex.'!R366="","",'PCA Licitação, Dispensa e Inex.'!R366)</f>
        <v/>
      </c>
      <c r="AU362" s="88" t="str">
        <f>IF('PCA Licitação, Dispensa e Inex.'!S366="","",'PCA Licitação, Dispensa e Inex.'!S366)</f>
        <v/>
      </c>
      <c r="AV362" s="88" t="str">
        <f>IFERROR(VLOOKUP(AI362,'Acompanhamento (DMP)'!$B$17:$L$400,10,FALSE),"")</f>
        <v/>
      </c>
      <c r="AW362" t="str">
        <f>IFERROR(IF(VLOOKUP(AI362,'Acompanhamento (DMP)'!$B$17:$V$400,11,FALSE)="","",VLOOKUP(AI362,'Acompanhamento (DMP)'!$B$17:$V$400,11,FALSE)),"")</f>
        <v/>
      </c>
      <c r="AX362" s="88" t="str">
        <f>IFERROR(VLOOKUP(AI362,'Acompanhamento (DMP)'!$B$17:$V$400,12,FALSE),"")</f>
        <v/>
      </c>
      <c r="AY362" s="88" t="str">
        <f>IFERROR(IF(VLOOKUP(AI362,'Acompanhamento (DMP)'!$B$17:$V$400,13,FALSE)="","",VLOOKUP(AI362,'Acompanhamento (DMP)'!$B$17:$V$400,13,FALSE)),"")</f>
        <v/>
      </c>
      <c r="AZ362" t="str">
        <f>IFERROR(IF(VLOOKUP(AI362,'Acompanhamento (DMP)'!$B$17:$V$400,14,FALSE)="","",VLOOKUP(AI362,'Acompanhamento (DMP)'!$B$17:$V$400,14,FALSE)),"")</f>
        <v/>
      </c>
      <c r="BA362" t="str">
        <f>IFERROR(IF(VLOOKUP(AI362,'Acompanhamento (DMP)'!$B$17:$V$400,15,FALSE)="","",VLOOKUP(AI362,'Acompanhamento (DMP)'!$B$17:$V$400,15,FALSE)),"")</f>
        <v/>
      </c>
      <c r="BB362" s="88" t="str">
        <f>IFERROR(IF(VLOOKUP(AI362,'Acompanhamento (DMP)'!$B$17:$V$400,16,FALSE)="","",VLOOKUP(AI362,'Acompanhamento (DMP)'!$B$17:$V$400,16,FALSE)),"")</f>
        <v/>
      </c>
      <c r="BC362" s="88" t="str">
        <f>IFERROR(IF(VLOOKUP(AI362,'Acompanhamento (DMP)'!$B$17:$V$400,17,FALSE)="","",VLOOKUP(AI362,'Acompanhamento (DMP)'!$B$17:$V$400,17,FALSE)),"")</f>
        <v/>
      </c>
      <c r="BD362" s="88" t="str">
        <f>IFERROR(IF(VLOOKUP(AI362,'Acompanhamento (DMP)'!$B$17:$V$400,18,FALSE)="","",VLOOKUP(AI362,'Acompanhamento (DMP)'!$B$17:$V$400,18,FALSE)),"")</f>
        <v/>
      </c>
      <c r="BE362" s="88" t="str">
        <f>IFERROR(IF(VLOOKUP(AI362,'Acompanhamento (DMP)'!$B$17:$V$400,19,FALSE)="","",VLOOKUP(AI362,'Acompanhamento (DMP)'!$B$17:$V$400,19,FALSE)),"")</f>
        <v/>
      </c>
      <c r="BF362" s="88" t="str">
        <f>IFERROR(IF(VLOOKUP(AI362,'Acompanhamento (DMP)'!$B$17:$V$400,20,FALSE)="","",VLOOKUP(AI362,'Acompanhamento (DMP)'!$B$17:$V$400,20,FALSE)),"")</f>
        <v/>
      </c>
      <c r="BG362" s="88" t="str">
        <f>IFERROR(IF(VLOOKUP(AI362,'Acompanhamento (DMP)'!$B$17:$V$400,21,FALSE)="","",VLOOKUP(AI362,'Acompanhamento (DMP)'!$B$17:$V$400,21,FALSE)),"")</f>
        <v/>
      </c>
      <c r="BH362" s="239" t="str">
        <f t="shared" si="5"/>
        <v/>
      </c>
    </row>
    <row r="363" spans="1:60" ht="15" customHeight="1" x14ac:dyDescent="0.2">
      <c r="A363" s="73"/>
      <c r="B363" s="73"/>
      <c r="C363" s="73"/>
      <c r="D363" s="74"/>
      <c r="E363" s="73"/>
      <c r="F363" s="73"/>
      <c r="G363" s="73"/>
      <c r="H363" s="73"/>
      <c r="I363" s="73"/>
      <c r="J363" s="73"/>
      <c r="K363" s="73"/>
      <c r="L363" s="75"/>
      <c r="M363" s="75"/>
      <c r="N363" s="75"/>
      <c r="O363" s="75"/>
      <c r="P363" s="75"/>
      <c r="Q363" s="73" t="e">
        <f>IF(#REF!="","",IF(VLOOKUP(#REF!,#REF!,9,FALSE)="","",VLOOKUP(#REF!,#REF!,9,FALSE)))</f>
        <v>#REF!</v>
      </c>
      <c r="R363" s="75" t="e">
        <f>IF(#REF!="","",IF(VLOOKUP(#REF!,#REF!,10,FALSE)="","",VLOOKUP(#REF!,#REF!,10,FALSE)))</f>
        <v>#REF!</v>
      </c>
      <c r="AD363" s="250">
        <v>350</v>
      </c>
      <c r="AI363" t="str">
        <f>IF('PCA Licitação, Dispensa e Inex.'!B367="","",'PCA Licitação, Dispensa e Inex.'!B367)</f>
        <v/>
      </c>
      <c r="AJ363" t="str">
        <f>IF('PCA Licitação, Dispensa e Inex.'!C367="","",'PCA Licitação, Dispensa e Inex.'!C367)</f>
        <v/>
      </c>
      <c r="AK363" t="str">
        <f>IF('PCA Licitação, Dispensa e Inex.'!D367="","",'PCA Licitação, Dispensa e Inex.'!D367)</f>
        <v/>
      </c>
      <c r="AL363" t="str">
        <f>IF('PCA Licitação, Dispensa e Inex.'!H367="","",'PCA Licitação, Dispensa e Inex.'!H367)</f>
        <v/>
      </c>
      <c r="AM363" t="str">
        <f>IF('PCA Licitação, Dispensa e Inex.'!K367="","",'PCA Licitação, Dispensa e Inex.'!K367)</f>
        <v/>
      </c>
      <c r="AN363" t="str">
        <f>IF('PCA Licitação, Dispensa e Inex.'!L367="","",'PCA Licitação, Dispensa e Inex.'!L367)</f>
        <v/>
      </c>
      <c r="AO363" t="str">
        <f>IF('PCA Licitação, Dispensa e Inex.'!M367="","",'PCA Licitação, Dispensa e Inex.'!M367)</f>
        <v/>
      </c>
      <c r="AP363" t="str">
        <f>IF('PCA Licitação, Dispensa e Inex.'!N367="","",'PCA Licitação, Dispensa e Inex.'!N367)</f>
        <v/>
      </c>
      <c r="AQ363" s="88" t="str">
        <f>IF('PCA Licitação, Dispensa e Inex.'!O367="","",'PCA Licitação, Dispensa e Inex.'!O367)</f>
        <v/>
      </c>
      <c r="AR363" s="88" t="str">
        <f>IF('PCA Licitação, Dispensa e Inex.'!P367="","",'PCA Licitação, Dispensa e Inex.'!P367)</f>
        <v/>
      </c>
      <c r="AS363" s="88" t="str">
        <f>IF('PCA Licitação, Dispensa e Inex.'!Q367="","",'PCA Licitação, Dispensa e Inex.'!Q367)</f>
        <v/>
      </c>
      <c r="AT363" s="88" t="str">
        <f>IF('PCA Licitação, Dispensa e Inex.'!R367="","",'PCA Licitação, Dispensa e Inex.'!R367)</f>
        <v/>
      </c>
      <c r="AU363" s="88" t="str">
        <f>IF('PCA Licitação, Dispensa e Inex.'!S367="","",'PCA Licitação, Dispensa e Inex.'!S367)</f>
        <v/>
      </c>
      <c r="AV363" s="88" t="str">
        <f>IFERROR(VLOOKUP(AI363,'Acompanhamento (DMP)'!$B$17:$L$400,10,FALSE),"")</f>
        <v/>
      </c>
      <c r="AW363" t="str">
        <f>IFERROR(IF(VLOOKUP(AI363,'Acompanhamento (DMP)'!$B$17:$V$400,11,FALSE)="","",VLOOKUP(AI363,'Acompanhamento (DMP)'!$B$17:$V$400,11,FALSE)),"")</f>
        <v/>
      </c>
      <c r="AX363" s="88" t="str">
        <f>IFERROR(VLOOKUP(AI363,'Acompanhamento (DMP)'!$B$17:$V$400,12,FALSE),"")</f>
        <v/>
      </c>
      <c r="AY363" s="88" t="str">
        <f>IFERROR(IF(VLOOKUP(AI363,'Acompanhamento (DMP)'!$B$17:$V$400,13,FALSE)="","",VLOOKUP(AI363,'Acompanhamento (DMP)'!$B$17:$V$400,13,FALSE)),"")</f>
        <v/>
      </c>
      <c r="AZ363" t="str">
        <f>IFERROR(IF(VLOOKUP(AI363,'Acompanhamento (DMP)'!$B$17:$V$400,14,FALSE)="","",VLOOKUP(AI363,'Acompanhamento (DMP)'!$B$17:$V$400,14,FALSE)),"")</f>
        <v/>
      </c>
      <c r="BA363" t="str">
        <f>IFERROR(IF(VLOOKUP(AI363,'Acompanhamento (DMP)'!$B$17:$V$400,15,FALSE)="","",VLOOKUP(AI363,'Acompanhamento (DMP)'!$B$17:$V$400,15,FALSE)),"")</f>
        <v/>
      </c>
      <c r="BB363" s="88" t="str">
        <f>IFERROR(IF(VLOOKUP(AI363,'Acompanhamento (DMP)'!$B$17:$V$400,16,FALSE)="","",VLOOKUP(AI363,'Acompanhamento (DMP)'!$B$17:$V$400,16,FALSE)),"")</f>
        <v/>
      </c>
      <c r="BC363" s="88" t="str">
        <f>IFERROR(IF(VLOOKUP(AI363,'Acompanhamento (DMP)'!$B$17:$V$400,17,FALSE)="","",VLOOKUP(AI363,'Acompanhamento (DMP)'!$B$17:$V$400,17,FALSE)),"")</f>
        <v/>
      </c>
      <c r="BD363" s="88" t="str">
        <f>IFERROR(IF(VLOOKUP(AI363,'Acompanhamento (DMP)'!$B$17:$V$400,18,FALSE)="","",VLOOKUP(AI363,'Acompanhamento (DMP)'!$B$17:$V$400,18,FALSE)),"")</f>
        <v/>
      </c>
      <c r="BE363" s="88" t="str">
        <f>IFERROR(IF(VLOOKUP(AI363,'Acompanhamento (DMP)'!$B$17:$V$400,19,FALSE)="","",VLOOKUP(AI363,'Acompanhamento (DMP)'!$B$17:$V$400,19,FALSE)),"")</f>
        <v/>
      </c>
      <c r="BF363" s="88" t="str">
        <f>IFERROR(IF(VLOOKUP(AI363,'Acompanhamento (DMP)'!$B$17:$V$400,20,FALSE)="","",VLOOKUP(AI363,'Acompanhamento (DMP)'!$B$17:$V$400,20,FALSE)),"")</f>
        <v/>
      </c>
      <c r="BG363" s="88" t="str">
        <f>IFERROR(IF(VLOOKUP(AI363,'Acompanhamento (DMP)'!$B$17:$V$400,21,FALSE)="","",VLOOKUP(AI363,'Acompanhamento (DMP)'!$B$17:$V$400,21,FALSE)),"")</f>
        <v/>
      </c>
      <c r="BH363" s="239" t="str">
        <f t="shared" si="5"/>
        <v/>
      </c>
    </row>
    <row r="364" spans="1:60" ht="15" customHeight="1" x14ac:dyDescent="0.2">
      <c r="A364" s="73"/>
      <c r="B364" s="73"/>
      <c r="C364" s="73"/>
      <c r="D364" s="74"/>
      <c r="E364" s="73"/>
      <c r="F364" s="73"/>
      <c r="G364" s="73"/>
      <c r="H364" s="73"/>
      <c r="I364" s="73"/>
      <c r="J364" s="73"/>
      <c r="K364" s="73"/>
      <c r="L364" s="75"/>
      <c r="M364" s="75"/>
      <c r="N364" s="75"/>
      <c r="O364" s="75"/>
      <c r="P364" s="75"/>
      <c r="Q364" s="73" t="e">
        <f>IF(#REF!="","",IF(VLOOKUP(#REF!,#REF!,9,FALSE)="","",VLOOKUP(#REF!,#REF!,9,FALSE)))</f>
        <v>#REF!</v>
      </c>
      <c r="R364" s="75" t="e">
        <f>IF(#REF!="","",IF(VLOOKUP(#REF!,#REF!,10,FALSE)="","",VLOOKUP(#REF!,#REF!,10,FALSE)))</f>
        <v>#REF!</v>
      </c>
      <c r="AD364" s="252">
        <v>351</v>
      </c>
      <c r="AI364" t="str">
        <f>IF('PCA Licitação, Dispensa e Inex.'!B368="","",'PCA Licitação, Dispensa e Inex.'!B368)</f>
        <v/>
      </c>
      <c r="AJ364" t="str">
        <f>IF('PCA Licitação, Dispensa e Inex.'!C368="","",'PCA Licitação, Dispensa e Inex.'!C368)</f>
        <v/>
      </c>
      <c r="AK364" t="str">
        <f>IF('PCA Licitação, Dispensa e Inex.'!D368="","",'PCA Licitação, Dispensa e Inex.'!D368)</f>
        <v/>
      </c>
      <c r="AL364" t="str">
        <f>IF('PCA Licitação, Dispensa e Inex.'!H368="","",'PCA Licitação, Dispensa e Inex.'!H368)</f>
        <v/>
      </c>
      <c r="AM364" t="str">
        <f>IF('PCA Licitação, Dispensa e Inex.'!K368="","",'PCA Licitação, Dispensa e Inex.'!K368)</f>
        <v/>
      </c>
      <c r="AN364" t="str">
        <f>IF('PCA Licitação, Dispensa e Inex.'!L368="","",'PCA Licitação, Dispensa e Inex.'!L368)</f>
        <v/>
      </c>
      <c r="AO364" t="str">
        <f>IF('PCA Licitação, Dispensa e Inex.'!M368="","",'PCA Licitação, Dispensa e Inex.'!M368)</f>
        <v/>
      </c>
      <c r="AP364" t="str">
        <f>IF('PCA Licitação, Dispensa e Inex.'!N368="","",'PCA Licitação, Dispensa e Inex.'!N368)</f>
        <v/>
      </c>
      <c r="AQ364" s="88" t="str">
        <f>IF('PCA Licitação, Dispensa e Inex.'!O368="","",'PCA Licitação, Dispensa e Inex.'!O368)</f>
        <v/>
      </c>
      <c r="AR364" s="88" t="str">
        <f>IF('PCA Licitação, Dispensa e Inex.'!P368="","",'PCA Licitação, Dispensa e Inex.'!P368)</f>
        <v/>
      </c>
      <c r="AS364" s="88" t="str">
        <f>IF('PCA Licitação, Dispensa e Inex.'!Q368="","",'PCA Licitação, Dispensa e Inex.'!Q368)</f>
        <v/>
      </c>
      <c r="AT364" s="88" t="str">
        <f>IF('PCA Licitação, Dispensa e Inex.'!R368="","",'PCA Licitação, Dispensa e Inex.'!R368)</f>
        <v/>
      </c>
      <c r="AU364" s="88" t="str">
        <f>IF('PCA Licitação, Dispensa e Inex.'!S368="","",'PCA Licitação, Dispensa e Inex.'!S368)</f>
        <v/>
      </c>
      <c r="AV364" s="88" t="str">
        <f>IFERROR(VLOOKUP(AI364,'Acompanhamento (DMP)'!$B$17:$L$400,10,FALSE),"")</f>
        <v/>
      </c>
      <c r="AW364" t="str">
        <f>IFERROR(IF(VLOOKUP(AI364,'Acompanhamento (DMP)'!$B$17:$V$400,11,FALSE)="","",VLOOKUP(AI364,'Acompanhamento (DMP)'!$B$17:$V$400,11,FALSE)),"")</f>
        <v/>
      </c>
      <c r="AX364" s="88" t="str">
        <f>IFERROR(VLOOKUP(AI364,'Acompanhamento (DMP)'!$B$17:$V$400,12,FALSE),"")</f>
        <v/>
      </c>
      <c r="AY364" s="88" t="str">
        <f>IFERROR(IF(VLOOKUP(AI364,'Acompanhamento (DMP)'!$B$17:$V$400,13,FALSE)="","",VLOOKUP(AI364,'Acompanhamento (DMP)'!$B$17:$V$400,13,FALSE)),"")</f>
        <v/>
      </c>
      <c r="AZ364" t="str">
        <f>IFERROR(IF(VLOOKUP(AI364,'Acompanhamento (DMP)'!$B$17:$V$400,14,FALSE)="","",VLOOKUP(AI364,'Acompanhamento (DMP)'!$B$17:$V$400,14,FALSE)),"")</f>
        <v/>
      </c>
      <c r="BA364" t="str">
        <f>IFERROR(IF(VLOOKUP(AI364,'Acompanhamento (DMP)'!$B$17:$V$400,15,FALSE)="","",VLOOKUP(AI364,'Acompanhamento (DMP)'!$B$17:$V$400,15,FALSE)),"")</f>
        <v/>
      </c>
      <c r="BB364" s="88" t="str">
        <f>IFERROR(IF(VLOOKUP(AI364,'Acompanhamento (DMP)'!$B$17:$V$400,16,FALSE)="","",VLOOKUP(AI364,'Acompanhamento (DMP)'!$B$17:$V$400,16,FALSE)),"")</f>
        <v/>
      </c>
      <c r="BC364" s="88" t="str">
        <f>IFERROR(IF(VLOOKUP(AI364,'Acompanhamento (DMP)'!$B$17:$V$400,17,FALSE)="","",VLOOKUP(AI364,'Acompanhamento (DMP)'!$B$17:$V$400,17,FALSE)),"")</f>
        <v/>
      </c>
      <c r="BD364" s="88" t="str">
        <f>IFERROR(IF(VLOOKUP(AI364,'Acompanhamento (DMP)'!$B$17:$V$400,18,FALSE)="","",VLOOKUP(AI364,'Acompanhamento (DMP)'!$B$17:$V$400,18,FALSE)),"")</f>
        <v/>
      </c>
      <c r="BE364" s="88" t="str">
        <f>IFERROR(IF(VLOOKUP(AI364,'Acompanhamento (DMP)'!$B$17:$V$400,19,FALSE)="","",VLOOKUP(AI364,'Acompanhamento (DMP)'!$B$17:$V$400,19,FALSE)),"")</f>
        <v/>
      </c>
      <c r="BF364" s="88" t="str">
        <f>IFERROR(IF(VLOOKUP(AI364,'Acompanhamento (DMP)'!$B$17:$V$400,20,FALSE)="","",VLOOKUP(AI364,'Acompanhamento (DMP)'!$B$17:$V$400,20,FALSE)),"")</f>
        <v/>
      </c>
      <c r="BG364" s="88" t="str">
        <f>IFERROR(IF(VLOOKUP(AI364,'Acompanhamento (DMP)'!$B$17:$V$400,21,FALSE)="","",VLOOKUP(AI364,'Acompanhamento (DMP)'!$B$17:$V$400,21,FALSE)),"")</f>
        <v/>
      </c>
      <c r="BH364" s="239" t="str">
        <f t="shared" si="5"/>
        <v/>
      </c>
    </row>
    <row r="365" spans="1:60" ht="15" customHeight="1" x14ac:dyDescent="0.2">
      <c r="A365" s="73"/>
      <c r="B365" s="73"/>
      <c r="C365" s="73"/>
      <c r="D365" s="74"/>
      <c r="E365" s="73"/>
      <c r="F365" s="73"/>
      <c r="G365" s="73"/>
      <c r="H365" s="73"/>
      <c r="I365" s="73"/>
      <c r="J365" s="73"/>
      <c r="K365" s="73"/>
      <c r="L365" s="75"/>
      <c r="M365" s="75"/>
      <c r="N365" s="75"/>
      <c r="O365" s="75"/>
      <c r="P365" s="75"/>
      <c r="Q365" s="73" t="e">
        <f>IF(#REF!="","",IF(VLOOKUP(#REF!,#REF!,9,FALSE)="","",VLOOKUP(#REF!,#REF!,9,FALSE)))</f>
        <v>#REF!</v>
      </c>
      <c r="R365" s="75" t="e">
        <f>IF(#REF!="","",IF(VLOOKUP(#REF!,#REF!,10,FALSE)="","",VLOOKUP(#REF!,#REF!,10,FALSE)))</f>
        <v>#REF!</v>
      </c>
      <c r="AD365" s="251">
        <v>352</v>
      </c>
      <c r="AI365" t="str">
        <f>IF('PCA Licitação, Dispensa e Inex.'!B369="","",'PCA Licitação, Dispensa e Inex.'!B369)</f>
        <v/>
      </c>
      <c r="AJ365" t="str">
        <f>IF('PCA Licitação, Dispensa e Inex.'!C369="","",'PCA Licitação, Dispensa e Inex.'!C369)</f>
        <v/>
      </c>
      <c r="AK365" t="str">
        <f>IF('PCA Licitação, Dispensa e Inex.'!D369="","",'PCA Licitação, Dispensa e Inex.'!D369)</f>
        <v/>
      </c>
      <c r="AL365" t="str">
        <f>IF('PCA Licitação, Dispensa e Inex.'!H369="","",'PCA Licitação, Dispensa e Inex.'!H369)</f>
        <v/>
      </c>
      <c r="AM365" t="str">
        <f>IF('PCA Licitação, Dispensa e Inex.'!K369="","",'PCA Licitação, Dispensa e Inex.'!K369)</f>
        <v/>
      </c>
      <c r="AN365" t="str">
        <f>IF('PCA Licitação, Dispensa e Inex.'!L369="","",'PCA Licitação, Dispensa e Inex.'!L369)</f>
        <v/>
      </c>
      <c r="AO365" t="str">
        <f>IF('PCA Licitação, Dispensa e Inex.'!M369="","",'PCA Licitação, Dispensa e Inex.'!M369)</f>
        <v/>
      </c>
      <c r="AP365" t="str">
        <f>IF('PCA Licitação, Dispensa e Inex.'!N369="","",'PCA Licitação, Dispensa e Inex.'!N369)</f>
        <v/>
      </c>
      <c r="AQ365" s="88" t="str">
        <f>IF('PCA Licitação, Dispensa e Inex.'!O369="","",'PCA Licitação, Dispensa e Inex.'!O369)</f>
        <v/>
      </c>
      <c r="AR365" s="88" t="str">
        <f>IF('PCA Licitação, Dispensa e Inex.'!P369="","",'PCA Licitação, Dispensa e Inex.'!P369)</f>
        <v/>
      </c>
      <c r="AS365" s="88" t="str">
        <f>IF('PCA Licitação, Dispensa e Inex.'!Q369="","",'PCA Licitação, Dispensa e Inex.'!Q369)</f>
        <v/>
      </c>
      <c r="AT365" s="88" t="str">
        <f>IF('PCA Licitação, Dispensa e Inex.'!R369="","",'PCA Licitação, Dispensa e Inex.'!R369)</f>
        <v/>
      </c>
      <c r="AU365" s="88" t="str">
        <f>IF('PCA Licitação, Dispensa e Inex.'!S369="","",'PCA Licitação, Dispensa e Inex.'!S369)</f>
        <v/>
      </c>
      <c r="AV365" s="88" t="str">
        <f>IFERROR(VLOOKUP(AI365,'Acompanhamento (DMP)'!$B$17:$L$400,10,FALSE),"")</f>
        <v/>
      </c>
      <c r="AW365" t="str">
        <f>IFERROR(IF(VLOOKUP(AI365,'Acompanhamento (DMP)'!$B$17:$V$400,11,FALSE)="","",VLOOKUP(AI365,'Acompanhamento (DMP)'!$B$17:$V$400,11,FALSE)),"")</f>
        <v/>
      </c>
      <c r="AX365" s="88" t="str">
        <f>IFERROR(VLOOKUP(AI365,'Acompanhamento (DMP)'!$B$17:$V$400,12,FALSE),"")</f>
        <v/>
      </c>
      <c r="AY365" s="88" t="str">
        <f>IFERROR(IF(VLOOKUP(AI365,'Acompanhamento (DMP)'!$B$17:$V$400,13,FALSE)="","",VLOOKUP(AI365,'Acompanhamento (DMP)'!$B$17:$V$400,13,FALSE)),"")</f>
        <v/>
      </c>
      <c r="AZ365" t="str">
        <f>IFERROR(IF(VLOOKUP(AI365,'Acompanhamento (DMP)'!$B$17:$V$400,14,FALSE)="","",VLOOKUP(AI365,'Acompanhamento (DMP)'!$B$17:$V$400,14,FALSE)),"")</f>
        <v/>
      </c>
      <c r="BA365" t="str">
        <f>IFERROR(IF(VLOOKUP(AI365,'Acompanhamento (DMP)'!$B$17:$V$400,15,FALSE)="","",VLOOKUP(AI365,'Acompanhamento (DMP)'!$B$17:$V$400,15,FALSE)),"")</f>
        <v/>
      </c>
      <c r="BB365" s="88" t="str">
        <f>IFERROR(IF(VLOOKUP(AI365,'Acompanhamento (DMP)'!$B$17:$V$400,16,FALSE)="","",VLOOKUP(AI365,'Acompanhamento (DMP)'!$B$17:$V$400,16,FALSE)),"")</f>
        <v/>
      </c>
      <c r="BC365" s="88" t="str">
        <f>IFERROR(IF(VLOOKUP(AI365,'Acompanhamento (DMP)'!$B$17:$V$400,17,FALSE)="","",VLOOKUP(AI365,'Acompanhamento (DMP)'!$B$17:$V$400,17,FALSE)),"")</f>
        <v/>
      </c>
      <c r="BD365" s="88" t="str">
        <f>IFERROR(IF(VLOOKUP(AI365,'Acompanhamento (DMP)'!$B$17:$V$400,18,FALSE)="","",VLOOKUP(AI365,'Acompanhamento (DMP)'!$B$17:$V$400,18,FALSE)),"")</f>
        <v/>
      </c>
      <c r="BE365" s="88" t="str">
        <f>IFERROR(IF(VLOOKUP(AI365,'Acompanhamento (DMP)'!$B$17:$V$400,19,FALSE)="","",VLOOKUP(AI365,'Acompanhamento (DMP)'!$B$17:$V$400,19,FALSE)),"")</f>
        <v/>
      </c>
      <c r="BF365" s="88" t="str">
        <f>IFERROR(IF(VLOOKUP(AI365,'Acompanhamento (DMP)'!$B$17:$V$400,20,FALSE)="","",VLOOKUP(AI365,'Acompanhamento (DMP)'!$B$17:$V$400,20,FALSE)),"")</f>
        <v/>
      </c>
      <c r="BG365" s="88" t="str">
        <f>IFERROR(IF(VLOOKUP(AI365,'Acompanhamento (DMP)'!$B$17:$V$400,21,FALSE)="","",VLOOKUP(AI365,'Acompanhamento (DMP)'!$B$17:$V$400,21,FALSE)),"")</f>
        <v/>
      </c>
      <c r="BH365" s="239" t="str">
        <f t="shared" si="5"/>
        <v/>
      </c>
    </row>
    <row r="366" spans="1:60" ht="15" customHeight="1" x14ac:dyDescent="0.2">
      <c r="A366" s="73"/>
      <c r="B366" s="73"/>
      <c r="C366" s="73"/>
      <c r="D366" s="74"/>
      <c r="E366" s="73"/>
      <c r="F366" s="73"/>
      <c r="G366" s="73"/>
      <c r="H366" s="73"/>
      <c r="I366" s="73"/>
      <c r="J366" s="73"/>
      <c r="K366" s="73"/>
      <c r="L366" s="75"/>
      <c r="M366" s="75"/>
      <c r="N366" s="75"/>
      <c r="O366" s="75"/>
      <c r="P366" s="75"/>
      <c r="Q366" s="73" t="e">
        <f>IF(#REF!="","",IF(VLOOKUP(#REF!,#REF!,9,FALSE)="","",VLOOKUP(#REF!,#REF!,9,FALSE)))</f>
        <v>#REF!</v>
      </c>
      <c r="R366" s="75" t="e">
        <f>IF(#REF!="","",IF(VLOOKUP(#REF!,#REF!,10,FALSE)="","",VLOOKUP(#REF!,#REF!,10,FALSE)))</f>
        <v>#REF!</v>
      </c>
      <c r="AD366" s="252">
        <v>353</v>
      </c>
      <c r="AI366" t="str">
        <f>IF('PCA Licitação, Dispensa e Inex.'!B370="","",'PCA Licitação, Dispensa e Inex.'!B370)</f>
        <v/>
      </c>
      <c r="AJ366" t="str">
        <f>IF('PCA Licitação, Dispensa e Inex.'!C370="","",'PCA Licitação, Dispensa e Inex.'!C370)</f>
        <v/>
      </c>
      <c r="AK366" t="str">
        <f>IF('PCA Licitação, Dispensa e Inex.'!D370="","",'PCA Licitação, Dispensa e Inex.'!D370)</f>
        <v/>
      </c>
      <c r="AL366" t="str">
        <f>IF('PCA Licitação, Dispensa e Inex.'!H370="","",'PCA Licitação, Dispensa e Inex.'!H370)</f>
        <v/>
      </c>
      <c r="AM366" t="str">
        <f>IF('PCA Licitação, Dispensa e Inex.'!K370="","",'PCA Licitação, Dispensa e Inex.'!K370)</f>
        <v/>
      </c>
      <c r="AN366" t="str">
        <f>IF('PCA Licitação, Dispensa e Inex.'!L370="","",'PCA Licitação, Dispensa e Inex.'!L370)</f>
        <v/>
      </c>
      <c r="AO366" t="str">
        <f>IF('PCA Licitação, Dispensa e Inex.'!M370="","",'PCA Licitação, Dispensa e Inex.'!M370)</f>
        <v/>
      </c>
      <c r="AP366" t="str">
        <f>IF('PCA Licitação, Dispensa e Inex.'!N370="","",'PCA Licitação, Dispensa e Inex.'!N370)</f>
        <v/>
      </c>
      <c r="AQ366" s="88" t="str">
        <f>IF('PCA Licitação, Dispensa e Inex.'!O370="","",'PCA Licitação, Dispensa e Inex.'!O370)</f>
        <v/>
      </c>
      <c r="AR366" s="88" t="str">
        <f>IF('PCA Licitação, Dispensa e Inex.'!P370="","",'PCA Licitação, Dispensa e Inex.'!P370)</f>
        <v/>
      </c>
      <c r="AS366" s="88" t="str">
        <f>IF('PCA Licitação, Dispensa e Inex.'!Q370="","",'PCA Licitação, Dispensa e Inex.'!Q370)</f>
        <v/>
      </c>
      <c r="AT366" s="88" t="str">
        <f>IF('PCA Licitação, Dispensa e Inex.'!R370="","",'PCA Licitação, Dispensa e Inex.'!R370)</f>
        <v/>
      </c>
      <c r="AU366" s="88" t="str">
        <f>IF('PCA Licitação, Dispensa e Inex.'!S370="","",'PCA Licitação, Dispensa e Inex.'!S370)</f>
        <v/>
      </c>
      <c r="AV366" s="88" t="str">
        <f>IFERROR(VLOOKUP(AI366,'Acompanhamento (DMP)'!$B$17:$L$400,10,FALSE),"")</f>
        <v/>
      </c>
      <c r="AW366" t="str">
        <f>IFERROR(IF(VLOOKUP(AI366,'Acompanhamento (DMP)'!$B$17:$V$400,11,FALSE)="","",VLOOKUP(AI366,'Acompanhamento (DMP)'!$B$17:$V$400,11,FALSE)),"")</f>
        <v/>
      </c>
      <c r="AX366" s="88" t="str">
        <f>IFERROR(VLOOKUP(AI366,'Acompanhamento (DMP)'!$B$17:$V$400,12,FALSE),"")</f>
        <v/>
      </c>
      <c r="AY366" s="88" t="str">
        <f>IFERROR(IF(VLOOKUP(AI366,'Acompanhamento (DMP)'!$B$17:$V$400,13,FALSE)="","",VLOOKUP(AI366,'Acompanhamento (DMP)'!$B$17:$V$400,13,FALSE)),"")</f>
        <v/>
      </c>
      <c r="AZ366" t="str">
        <f>IFERROR(IF(VLOOKUP(AI366,'Acompanhamento (DMP)'!$B$17:$V$400,14,FALSE)="","",VLOOKUP(AI366,'Acompanhamento (DMP)'!$B$17:$V$400,14,FALSE)),"")</f>
        <v/>
      </c>
      <c r="BA366" t="str">
        <f>IFERROR(IF(VLOOKUP(AI366,'Acompanhamento (DMP)'!$B$17:$V$400,15,FALSE)="","",VLOOKUP(AI366,'Acompanhamento (DMP)'!$B$17:$V$400,15,FALSE)),"")</f>
        <v/>
      </c>
      <c r="BB366" s="88" t="str">
        <f>IFERROR(IF(VLOOKUP(AI366,'Acompanhamento (DMP)'!$B$17:$V$400,16,FALSE)="","",VLOOKUP(AI366,'Acompanhamento (DMP)'!$B$17:$V$400,16,FALSE)),"")</f>
        <v/>
      </c>
      <c r="BC366" s="88" t="str">
        <f>IFERROR(IF(VLOOKUP(AI366,'Acompanhamento (DMP)'!$B$17:$V$400,17,FALSE)="","",VLOOKUP(AI366,'Acompanhamento (DMP)'!$B$17:$V$400,17,FALSE)),"")</f>
        <v/>
      </c>
      <c r="BD366" s="88" t="str">
        <f>IFERROR(IF(VLOOKUP(AI366,'Acompanhamento (DMP)'!$B$17:$V$400,18,FALSE)="","",VLOOKUP(AI366,'Acompanhamento (DMP)'!$B$17:$V$400,18,FALSE)),"")</f>
        <v/>
      </c>
      <c r="BE366" s="88" t="str">
        <f>IFERROR(IF(VLOOKUP(AI366,'Acompanhamento (DMP)'!$B$17:$V$400,19,FALSE)="","",VLOOKUP(AI366,'Acompanhamento (DMP)'!$B$17:$V$400,19,FALSE)),"")</f>
        <v/>
      </c>
      <c r="BF366" s="88" t="str">
        <f>IFERROR(IF(VLOOKUP(AI366,'Acompanhamento (DMP)'!$B$17:$V$400,20,FALSE)="","",VLOOKUP(AI366,'Acompanhamento (DMP)'!$B$17:$V$400,20,FALSE)),"")</f>
        <v/>
      </c>
      <c r="BG366" s="88" t="str">
        <f>IFERROR(IF(VLOOKUP(AI366,'Acompanhamento (DMP)'!$B$17:$V$400,21,FALSE)="","",VLOOKUP(AI366,'Acompanhamento (DMP)'!$B$17:$V$400,21,FALSE)),"")</f>
        <v/>
      </c>
      <c r="BH366" s="239" t="str">
        <f t="shared" si="5"/>
        <v/>
      </c>
    </row>
    <row r="367" spans="1:60" ht="15" customHeight="1" x14ac:dyDescent="0.2">
      <c r="A367" s="73"/>
      <c r="B367" s="73"/>
      <c r="C367" s="73"/>
      <c r="D367" s="74"/>
      <c r="E367" s="73"/>
      <c r="F367" s="73"/>
      <c r="G367" s="73"/>
      <c r="H367" s="73"/>
      <c r="I367" s="73"/>
      <c r="J367" s="73"/>
      <c r="K367" s="73"/>
      <c r="L367" s="75"/>
      <c r="M367" s="75"/>
      <c r="N367" s="75"/>
      <c r="O367" s="75"/>
      <c r="P367" s="75"/>
      <c r="Q367" s="73" t="e">
        <f>IF(#REF!="","",IF(VLOOKUP(#REF!,#REF!,9,FALSE)="","",VLOOKUP(#REF!,#REF!,9,FALSE)))</f>
        <v>#REF!</v>
      </c>
      <c r="R367" s="75" t="e">
        <f>IF(#REF!="","",IF(VLOOKUP(#REF!,#REF!,10,FALSE)="","",VLOOKUP(#REF!,#REF!,10,FALSE)))</f>
        <v>#REF!</v>
      </c>
      <c r="AD367" s="250">
        <v>354</v>
      </c>
      <c r="AI367" t="str">
        <f>IF('PCA Licitação, Dispensa e Inex.'!B371="","",'PCA Licitação, Dispensa e Inex.'!B371)</f>
        <v/>
      </c>
      <c r="AJ367" t="str">
        <f>IF('PCA Licitação, Dispensa e Inex.'!C371="","",'PCA Licitação, Dispensa e Inex.'!C371)</f>
        <v/>
      </c>
      <c r="AK367" t="str">
        <f>IF('PCA Licitação, Dispensa e Inex.'!D371="","",'PCA Licitação, Dispensa e Inex.'!D371)</f>
        <v/>
      </c>
      <c r="AL367" t="str">
        <f>IF('PCA Licitação, Dispensa e Inex.'!H371="","",'PCA Licitação, Dispensa e Inex.'!H371)</f>
        <v/>
      </c>
      <c r="AM367" t="str">
        <f>IF('PCA Licitação, Dispensa e Inex.'!K371="","",'PCA Licitação, Dispensa e Inex.'!K371)</f>
        <v/>
      </c>
      <c r="AN367" t="str">
        <f>IF('PCA Licitação, Dispensa e Inex.'!L371="","",'PCA Licitação, Dispensa e Inex.'!L371)</f>
        <v/>
      </c>
      <c r="AO367" t="str">
        <f>IF('PCA Licitação, Dispensa e Inex.'!M371="","",'PCA Licitação, Dispensa e Inex.'!M371)</f>
        <v/>
      </c>
      <c r="AP367" t="str">
        <f>IF('PCA Licitação, Dispensa e Inex.'!N371="","",'PCA Licitação, Dispensa e Inex.'!N371)</f>
        <v/>
      </c>
      <c r="AQ367" s="88" t="str">
        <f>IF('PCA Licitação, Dispensa e Inex.'!O371="","",'PCA Licitação, Dispensa e Inex.'!O371)</f>
        <v/>
      </c>
      <c r="AR367" s="88" t="str">
        <f>IF('PCA Licitação, Dispensa e Inex.'!P371="","",'PCA Licitação, Dispensa e Inex.'!P371)</f>
        <v/>
      </c>
      <c r="AS367" s="88" t="str">
        <f>IF('PCA Licitação, Dispensa e Inex.'!Q371="","",'PCA Licitação, Dispensa e Inex.'!Q371)</f>
        <v/>
      </c>
      <c r="AT367" s="88" t="str">
        <f>IF('PCA Licitação, Dispensa e Inex.'!R371="","",'PCA Licitação, Dispensa e Inex.'!R371)</f>
        <v/>
      </c>
      <c r="AU367" s="88" t="str">
        <f>IF('PCA Licitação, Dispensa e Inex.'!S371="","",'PCA Licitação, Dispensa e Inex.'!S371)</f>
        <v/>
      </c>
      <c r="AV367" s="88" t="str">
        <f>IFERROR(VLOOKUP(AI367,'Acompanhamento (DMP)'!$B$17:$L$400,10,FALSE),"")</f>
        <v/>
      </c>
      <c r="AW367" t="str">
        <f>IFERROR(IF(VLOOKUP(AI367,'Acompanhamento (DMP)'!$B$17:$V$400,11,FALSE)="","",VLOOKUP(AI367,'Acompanhamento (DMP)'!$B$17:$V$400,11,FALSE)),"")</f>
        <v/>
      </c>
      <c r="AX367" s="88" t="str">
        <f>IFERROR(VLOOKUP(AI367,'Acompanhamento (DMP)'!$B$17:$V$400,12,FALSE),"")</f>
        <v/>
      </c>
      <c r="AY367" s="88" t="str">
        <f>IFERROR(IF(VLOOKUP(AI367,'Acompanhamento (DMP)'!$B$17:$V$400,13,FALSE)="","",VLOOKUP(AI367,'Acompanhamento (DMP)'!$B$17:$V$400,13,FALSE)),"")</f>
        <v/>
      </c>
      <c r="AZ367" t="str">
        <f>IFERROR(IF(VLOOKUP(AI367,'Acompanhamento (DMP)'!$B$17:$V$400,14,FALSE)="","",VLOOKUP(AI367,'Acompanhamento (DMP)'!$B$17:$V$400,14,FALSE)),"")</f>
        <v/>
      </c>
      <c r="BA367" t="str">
        <f>IFERROR(IF(VLOOKUP(AI367,'Acompanhamento (DMP)'!$B$17:$V$400,15,FALSE)="","",VLOOKUP(AI367,'Acompanhamento (DMP)'!$B$17:$V$400,15,FALSE)),"")</f>
        <v/>
      </c>
      <c r="BB367" s="88" t="str">
        <f>IFERROR(IF(VLOOKUP(AI367,'Acompanhamento (DMP)'!$B$17:$V$400,16,FALSE)="","",VLOOKUP(AI367,'Acompanhamento (DMP)'!$B$17:$V$400,16,FALSE)),"")</f>
        <v/>
      </c>
      <c r="BC367" s="88" t="str">
        <f>IFERROR(IF(VLOOKUP(AI367,'Acompanhamento (DMP)'!$B$17:$V$400,17,FALSE)="","",VLOOKUP(AI367,'Acompanhamento (DMP)'!$B$17:$V$400,17,FALSE)),"")</f>
        <v/>
      </c>
      <c r="BD367" s="88" t="str">
        <f>IFERROR(IF(VLOOKUP(AI367,'Acompanhamento (DMP)'!$B$17:$V$400,18,FALSE)="","",VLOOKUP(AI367,'Acompanhamento (DMP)'!$B$17:$V$400,18,FALSE)),"")</f>
        <v/>
      </c>
      <c r="BE367" s="88" t="str">
        <f>IFERROR(IF(VLOOKUP(AI367,'Acompanhamento (DMP)'!$B$17:$V$400,19,FALSE)="","",VLOOKUP(AI367,'Acompanhamento (DMP)'!$B$17:$V$400,19,FALSE)),"")</f>
        <v/>
      </c>
      <c r="BF367" s="88" t="str">
        <f>IFERROR(IF(VLOOKUP(AI367,'Acompanhamento (DMP)'!$B$17:$V$400,20,FALSE)="","",VLOOKUP(AI367,'Acompanhamento (DMP)'!$B$17:$V$400,20,FALSE)),"")</f>
        <v/>
      </c>
      <c r="BG367" s="88" t="str">
        <f>IFERROR(IF(VLOOKUP(AI367,'Acompanhamento (DMP)'!$B$17:$V$400,21,FALSE)="","",VLOOKUP(AI367,'Acompanhamento (DMP)'!$B$17:$V$400,21,FALSE)),"")</f>
        <v/>
      </c>
      <c r="BH367" s="239" t="str">
        <f t="shared" si="5"/>
        <v/>
      </c>
    </row>
    <row r="368" spans="1:60" ht="15" customHeight="1" x14ac:dyDescent="0.2">
      <c r="A368" s="73"/>
      <c r="B368" s="73"/>
      <c r="C368" s="73"/>
      <c r="D368" s="74"/>
      <c r="E368" s="73"/>
      <c r="F368" s="73"/>
      <c r="G368" s="73"/>
      <c r="H368" s="73"/>
      <c r="I368" s="73"/>
      <c r="J368" s="73"/>
      <c r="K368" s="73"/>
      <c r="L368" s="75"/>
      <c r="M368" s="75"/>
      <c r="N368" s="75"/>
      <c r="O368" s="75"/>
      <c r="P368" s="75"/>
      <c r="Q368" s="73" t="e">
        <f>IF(#REF!="","",IF(VLOOKUP(#REF!,#REF!,9,FALSE)="","",VLOOKUP(#REF!,#REF!,9,FALSE)))</f>
        <v>#REF!</v>
      </c>
      <c r="R368" s="75" t="e">
        <f>IF(#REF!="","",IF(VLOOKUP(#REF!,#REF!,10,FALSE)="","",VLOOKUP(#REF!,#REF!,10,FALSE)))</f>
        <v>#REF!</v>
      </c>
      <c r="AD368" s="249">
        <v>355</v>
      </c>
      <c r="AI368" t="str">
        <f>IF('PCA Licitação, Dispensa e Inex.'!B372="","",'PCA Licitação, Dispensa e Inex.'!B372)</f>
        <v/>
      </c>
      <c r="AJ368" t="str">
        <f>IF('PCA Licitação, Dispensa e Inex.'!C372="","",'PCA Licitação, Dispensa e Inex.'!C372)</f>
        <v/>
      </c>
      <c r="AK368" t="str">
        <f>IF('PCA Licitação, Dispensa e Inex.'!D372="","",'PCA Licitação, Dispensa e Inex.'!D372)</f>
        <v/>
      </c>
      <c r="AL368" t="str">
        <f>IF('PCA Licitação, Dispensa e Inex.'!H372="","",'PCA Licitação, Dispensa e Inex.'!H372)</f>
        <v/>
      </c>
      <c r="AM368" t="str">
        <f>IF('PCA Licitação, Dispensa e Inex.'!K372="","",'PCA Licitação, Dispensa e Inex.'!K372)</f>
        <v/>
      </c>
      <c r="AN368" t="str">
        <f>IF('PCA Licitação, Dispensa e Inex.'!L372="","",'PCA Licitação, Dispensa e Inex.'!L372)</f>
        <v/>
      </c>
      <c r="AO368" t="str">
        <f>IF('PCA Licitação, Dispensa e Inex.'!M372="","",'PCA Licitação, Dispensa e Inex.'!M372)</f>
        <v/>
      </c>
      <c r="AP368" t="str">
        <f>IF('PCA Licitação, Dispensa e Inex.'!N372="","",'PCA Licitação, Dispensa e Inex.'!N372)</f>
        <v/>
      </c>
      <c r="AQ368" s="88" t="str">
        <f>IF('PCA Licitação, Dispensa e Inex.'!O372="","",'PCA Licitação, Dispensa e Inex.'!O372)</f>
        <v/>
      </c>
      <c r="AR368" s="88" t="str">
        <f>IF('PCA Licitação, Dispensa e Inex.'!P372="","",'PCA Licitação, Dispensa e Inex.'!P372)</f>
        <v/>
      </c>
      <c r="AS368" s="88" t="str">
        <f>IF('PCA Licitação, Dispensa e Inex.'!Q372="","",'PCA Licitação, Dispensa e Inex.'!Q372)</f>
        <v/>
      </c>
      <c r="AT368" s="88" t="str">
        <f>IF('PCA Licitação, Dispensa e Inex.'!R372="","",'PCA Licitação, Dispensa e Inex.'!R372)</f>
        <v/>
      </c>
      <c r="AU368" s="88" t="str">
        <f>IF('PCA Licitação, Dispensa e Inex.'!S372="","",'PCA Licitação, Dispensa e Inex.'!S372)</f>
        <v/>
      </c>
      <c r="AV368" s="88" t="str">
        <f>IFERROR(VLOOKUP(AI368,'Acompanhamento (DMP)'!$B$17:$L$400,10,FALSE),"")</f>
        <v/>
      </c>
      <c r="AW368" t="str">
        <f>IFERROR(IF(VLOOKUP(AI368,'Acompanhamento (DMP)'!$B$17:$V$400,11,FALSE)="","",VLOOKUP(AI368,'Acompanhamento (DMP)'!$B$17:$V$400,11,FALSE)),"")</f>
        <v/>
      </c>
      <c r="AX368" s="88" t="str">
        <f>IFERROR(VLOOKUP(AI368,'Acompanhamento (DMP)'!$B$17:$V$400,12,FALSE),"")</f>
        <v/>
      </c>
      <c r="AY368" s="88" t="str">
        <f>IFERROR(IF(VLOOKUP(AI368,'Acompanhamento (DMP)'!$B$17:$V$400,13,FALSE)="","",VLOOKUP(AI368,'Acompanhamento (DMP)'!$B$17:$V$400,13,FALSE)),"")</f>
        <v/>
      </c>
      <c r="AZ368" t="str">
        <f>IFERROR(IF(VLOOKUP(AI368,'Acompanhamento (DMP)'!$B$17:$V$400,14,FALSE)="","",VLOOKUP(AI368,'Acompanhamento (DMP)'!$B$17:$V$400,14,FALSE)),"")</f>
        <v/>
      </c>
      <c r="BA368" t="str">
        <f>IFERROR(IF(VLOOKUP(AI368,'Acompanhamento (DMP)'!$B$17:$V$400,15,FALSE)="","",VLOOKUP(AI368,'Acompanhamento (DMP)'!$B$17:$V$400,15,FALSE)),"")</f>
        <v/>
      </c>
      <c r="BB368" s="88" t="str">
        <f>IFERROR(IF(VLOOKUP(AI368,'Acompanhamento (DMP)'!$B$17:$V$400,16,FALSE)="","",VLOOKUP(AI368,'Acompanhamento (DMP)'!$B$17:$V$400,16,FALSE)),"")</f>
        <v/>
      </c>
      <c r="BC368" s="88" t="str">
        <f>IFERROR(IF(VLOOKUP(AI368,'Acompanhamento (DMP)'!$B$17:$V$400,17,FALSE)="","",VLOOKUP(AI368,'Acompanhamento (DMP)'!$B$17:$V$400,17,FALSE)),"")</f>
        <v/>
      </c>
      <c r="BD368" s="88" t="str">
        <f>IFERROR(IF(VLOOKUP(AI368,'Acompanhamento (DMP)'!$B$17:$V$400,18,FALSE)="","",VLOOKUP(AI368,'Acompanhamento (DMP)'!$B$17:$V$400,18,FALSE)),"")</f>
        <v/>
      </c>
      <c r="BE368" s="88" t="str">
        <f>IFERROR(IF(VLOOKUP(AI368,'Acompanhamento (DMP)'!$B$17:$V$400,19,FALSE)="","",VLOOKUP(AI368,'Acompanhamento (DMP)'!$B$17:$V$400,19,FALSE)),"")</f>
        <v/>
      </c>
      <c r="BF368" s="88" t="str">
        <f>IFERROR(IF(VLOOKUP(AI368,'Acompanhamento (DMP)'!$B$17:$V$400,20,FALSE)="","",VLOOKUP(AI368,'Acompanhamento (DMP)'!$B$17:$V$400,20,FALSE)),"")</f>
        <v/>
      </c>
      <c r="BG368" s="88" t="str">
        <f>IFERROR(IF(VLOOKUP(AI368,'Acompanhamento (DMP)'!$B$17:$V$400,21,FALSE)="","",VLOOKUP(AI368,'Acompanhamento (DMP)'!$B$17:$V$400,21,FALSE)),"")</f>
        <v/>
      </c>
      <c r="BH368" s="239" t="str">
        <f t="shared" si="5"/>
        <v/>
      </c>
    </row>
    <row r="369" spans="1:60" ht="15" customHeight="1" x14ac:dyDescent="0.2">
      <c r="A369" s="73"/>
      <c r="B369" s="73"/>
      <c r="C369" s="73"/>
      <c r="D369" s="74"/>
      <c r="E369" s="73"/>
      <c r="F369" s="73"/>
      <c r="G369" s="73"/>
      <c r="H369" s="73"/>
      <c r="I369" s="73"/>
      <c r="J369" s="73"/>
      <c r="K369" s="73"/>
      <c r="L369" s="75"/>
      <c r="M369" s="75"/>
      <c r="N369" s="75"/>
      <c r="O369" s="75"/>
      <c r="P369" s="75"/>
      <c r="Q369" s="73" t="e">
        <f>IF(#REF!="","",IF(VLOOKUP(#REF!,#REF!,9,FALSE)="","",VLOOKUP(#REF!,#REF!,9,FALSE)))</f>
        <v>#REF!</v>
      </c>
      <c r="R369" s="75" t="e">
        <f>IF(#REF!="","",IF(VLOOKUP(#REF!,#REF!,10,FALSE)="","",VLOOKUP(#REF!,#REF!,10,FALSE)))</f>
        <v>#REF!</v>
      </c>
      <c r="AD369" s="250">
        <v>356</v>
      </c>
      <c r="AI369" t="str">
        <f>IF('PCA Licitação, Dispensa e Inex.'!B373="","",'PCA Licitação, Dispensa e Inex.'!B373)</f>
        <v/>
      </c>
      <c r="AJ369" t="str">
        <f>IF('PCA Licitação, Dispensa e Inex.'!C373="","",'PCA Licitação, Dispensa e Inex.'!C373)</f>
        <v/>
      </c>
      <c r="AK369" t="str">
        <f>IF('PCA Licitação, Dispensa e Inex.'!D373="","",'PCA Licitação, Dispensa e Inex.'!D373)</f>
        <v/>
      </c>
      <c r="AL369" t="str">
        <f>IF('PCA Licitação, Dispensa e Inex.'!H373="","",'PCA Licitação, Dispensa e Inex.'!H373)</f>
        <v/>
      </c>
      <c r="AM369" t="str">
        <f>IF('PCA Licitação, Dispensa e Inex.'!K373="","",'PCA Licitação, Dispensa e Inex.'!K373)</f>
        <v/>
      </c>
      <c r="AN369" t="str">
        <f>IF('PCA Licitação, Dispensa e Inex.'!L373="","",'PCA Licitação, Dispensa e Inex.'!L373)</f>
        <v/>
      </c>
      <c r="AO369" t="str">
        <f>IF('PCA Licitação, Dispensa e Inex.'!M373="","",'PCA Licitação, Dispensa e Inex.'!M373)</f>
        <v/>
      </c>
      <c r="AP369" t="str">
        <f>IF('PCA Licitação, Dispensa e Inex.'!N373="","",'PCA Licitação, Dispensa e Inex.'!N373)</f>
        <v/>
      </c>
      <c r="AQ369" s="88" t="str">
        <f>IF('PCA Licitação, Dispensa e Inex.'!O373="","",'PCA Licitação, Dispensa e Inex.'!O373)</f>
        <v/>
      </c>
      <c r="AR369" s="88" t="str">
        <f>IF('PCA Licitação, Dispensa e Inex.'!P373="","",'PCA Licitação, Dispensa e Inex.'!P373)</f>
        <v/>
      </c>
      <c r="AS369" s="88" t="str">
        <f>IF('PCA Licitação, Dispensa e Inex.'!Q373="","",'PCA Licitação, Dispensa e Inex.'!Q373)</f>
        <v/>
      </c>
      <c r="AT369" s="88" t="str">
        <f>IF('PCA Licitação, Dispensa e Inex.'!R373="","",'PCA Licitação, Dispensa e Inex.'!R373)</f>
        <v/>
      </c>
      <c r="AU369" s="88" t="str">
        <f>IF('PCA Licitação, Dispensa e Inex.'!S373="","",'PCA Licitação, Dispensa e Inex.'!S373)</f>
        <v/>
      </c>
      <c r="AV369" s="88" t="str">
        <f>IFERROR(VLOOKUP(AI369,'Acompanhamento (DMP)'!$B$17:$L$400,10,FALSE),"")</f>
        <v/>
      </c>
      <c r="AW369" t="str">
        <f>IFERROR(IF(VLOOKUP(AI369,'Acompanhamento (DMP)'!$B$17:$V$400,11,FALSE)="","",VLOOKUP(AI369,'Acompanhamento (DMP)'!$B$17:$V$400,11,FALSE)),"")</f>
        <v/>
      </c>
      <c r="AX369" s="88" t="str">
        <f>IFERROR(VLOOKUP(AI369,'Acompanhamento (DMP)'!$B$17:$V$400,12,FALSE),"")</f>
        <v/>
      </c>
      <c r="AY369" s="88" t="str">
        <f>IFERROR(IF(VLOOKUP(AI369,'Acompanhamento (DMP)'!$B$17:$V$400,13,FALSE)="","",VLOOKUP(AI369,'Acompanhamento (DMP)'!$B$17:$V$400,13,FALSE)),"")</f>
        <v/>
      </c>
      <c r="AZ369" t="str">
        <f>IFERROR(IF(VLOOKUP(AI369,'Acompanhamento (DMP)'!$B$17:$V$400,14,FALSE)="","",VLOOKUP(AI369,'Acompanhamento (DMP)'!$B$17:$V$400,14,FALSE)),"")</f>
        <v/>
      </c>
      <c r="BA369" t="str">
        <f>IFERROR(IF(VLOOKUP(AI369,'Acompanhamento (DMP)'!$B$17:$V$400,15,FALSE)="","",VLOOKUP(AI369,'Acompanhamento (DMP)'!$B$17:$V$400,15,FALSE)),"")</f>
        <v/>
      </c>
      <c r="BB369" s="88" t="str">
        <f>IFERROR(IF(VLOOKUP(AI369,'Acompanhamento (DMP)'!$B$17:$V$400,16,FALSE)="","",VLOOKUP(AI369,'Acompanhamento (DMP)'!$B$17:$V$400,16,FALSE)),"")</f>
        <v/>
      </c>
      <c r="BC369" s="88" t="str">
        <f>IFERROR(IF(VLOOKUP(AI369,'Acompanhamento (DMP)'!$B$17:$V$400,17,FALSE)="","",VLOOKUP(AI369,'Acompanhamento (DMP)'!$B$17:$V$400,17,FALSE)),"")</f>
        <v/>
      </c>
      <c r="BD369" s="88" t="str">
        <f>IFERROR(IF(VLOOKUP(AI369,'Acompanhamento (DMP)'!$B$17:$V$400,18,FALSE)="","",VLOOKUP(AI369,'Acompanhamento (DMP)'!$B$17:$V$400,18,FALSE)),"")</f>
        <v/>
      </c>
      <c r="BE369" s="88" t="str">
        <f>IFERROR(IF(VLOOKUP(AI369,'Acompanhamento (DMP)'!$B$17:$V$400,19,FALSE)="","",VLOOKUP(AI369,'Acompanhamento (DMP)'!$B$17:$V$400,19,FALSE)),"")</f>
        <v/>
      </c>
      <c r="BF369" s="88" t="str">
        <f>IFERROR(IF(VLOOKUP(AI369,'Acompanhamento (DMP)'!$B$17:$V$400,20,FALSE)="","",VLOOKUP(AI369,'Acompanhamento (DMP)'!$B$17:$V$400,20,FALSE)),"")</f>
        <v/>
      </c>
      <c r="BG369" s="88" t="str">
        <f>IFERROR(IF(VLOOKUP(AI369,'Acompanhamento (DMP)'!$B$17:$V$400,21,FALSE)="","",VLOOKUP(AI369,'Acompanhamento (DMP)'!$B$17:$V$400,21,FALSE)),"")</f>
        <v/>
      </c>
      <c r="BH369" s="239" t="str">
        <f t="shared" si="5"/>
        <v/>
      </c>
    </row>
    <row r="370" spans="1:60" ht="15" customHeight="1" x14ac:dyDescent="0.2">
      <c r="A370" s="73"/>
      <c r="B370" s="73"/>
      <c r="C370" s="73"/>
      <c r="D370" s="74"/>
      <c r="E370" s="73"/>
      <c r="F370" s="73"/>
      <c r="G370" s="73"/>
      <c r="H370" s="73"/>
      <c r="I370" s="73"/>
      <c r="J370" s="73"/>
      <c r="K370" s="73"/>
      <c r="L370" s="75"/>
      <c r="M370" s="75"/>
      <c r="N370" s="75"/>
      <c r="O370" s="75"/>
      <c r="P370" s="75"/>
      <c r="Q370" s="73" t="e">
        <f>IF(#REF!="","",IF(VLOOKUP(#REF!,#REF!,9,FALSE)="","",VLOOKUP(#REF!,#REF!,9,FALSE)))</f>
        <v>#REF!</v>
      </c>
      <c r="R370" s="75" t="e">
        <f>IF(#REF!="","",IF(VLOOKUP(#REF!,#REF!,10,FALSE)="","",VLOOKUP(#REF!,#REF!,10,FALSE)))</f>
        <v>#REF!</v>
      </c>
      <c r="AD370" s="252">
        <v>357</v>
      </c>
      <c r="AI370" t="str">
        <f>IF('PCA Licitação, Dispensa e Inex.'!B374="","",'PCA Licitação, Dispensa e Inex.'!B374)</f>
        <v/>
      </c>
      <c r="AJ370" t="str">
        <f>IF('PCA Licitação, Dispensa e Inex.'!C374="","",'PCA Licitação, Dispensa e Inex.'!C374)</f>
        <v/>
      </c>
      <c r="AK370" t="str">
        <f>IF('PCA Licitação, Dispensa e Inex.'!D374="","",'PCA Licitação, Dispensa e Inex.'!D374)</f>
        <v/>
      </c>
      <c r="AL370" t="str">
        <f>IF('PCA Licitação, Dispensa e Inex.'!H374="","",'PCA Licitação, Dispensa e Inex.'!H374)</f>
        <v/>
      </c>
      <c r="AM370" t="str">
        <f>IF('PCA Licitação, Dispensa e Inex.'!K374="","",'PCA Licitação, Dispensa e Inex.'!K374)</f>
        <v/>
      </c>
      <c r="AN370" t="str">
        <f>IF('PCA Licitação, Dispensa e Inex.'!L374="","",'PCA Licitação, Dispensa e Inex.'!L374)</f>
        <v/>
      </c>
      <c r="AO370" t="str">
        <f>IF('PCA Licitação, Dispensa e Inex.'!M374="","",'PCA Licitação, Dispensa e Inex.'!M374)</f>
        <v/>
      </c>
      <c r="AP370" t="str">
        <f>IF('PCA Licitação, Dispensa e Inex.'!N374="","",'PCA Licitação, Dispensa e Inex.'!N374)</f>
        <v/>
      </c>
      <c r="AQ370" s="88" t="str">
        <f>IF('PCA Licitação, Dispensa e Inex.'!O374="","",'PCA Licitação, Dispensa e Inex.'!O374)</f>
        <v/>
      </c>
      <c r="AR370" s="88" t="str">
        <f>IF('PCA Licitação, Dispensa e Inex.'!P374="","",'PCA Licitação, Dispensa e Inex.'!P374)</f>
        <v/>
      </c>
      <c r="AS370" s="88" t="str">
        <f>IF('PCA Licitação, Dispensa e Inex.'!Q374="","",'PCA Licitação, Dispensa e Inex.'!Q374)</f>
        <v/>
      </c>
      <c r="AT370" s="88" t="str">
        <f>IF('PCA Licitação, Dispensa e Inex.'!R374="","",'PCA Licitação, Dispensa e Inex.'!R374)</f>
        <v/>
      </c>
      <c r="AU370" s="88" t="str">
        <f>IF('PCA Licitação, Dispensa e Inex.'!S374="","",'PCA Licitação, Dispensa e Inex.'!S374)</f>
        <v/>
      </c>
      <c r="AV370" s="88" t="str">
        <f>IFERROR(VLOOKUP(AI370,'Acompanhamento (DMP)'!$B$17:$L$400,10,FALSE),"")</f>
        <v/>
      </c>
      <c r="AW370" t="str">
        <f>IFERROR(IF(VLOOKUP(AI370,'Acompanhamento (DMP)'!$B$17:$V$400,11,FALSE)="","",VLOOKUP(AI370,'Acompanhamento (DMP)'!$B$17:$V$400,11,FALSE)),"")</f>
        <v/>
      </c>
      <c r="AX370" s="88" t="str">
        <f>IFERROR(VLOOKUP(AI370,'Acompanhamento (DMP)'!$B$17:$V$400,12,FALSE),"")</f>
        <v/>
      </c>
      <c r="AY370" s="88" t="str">
        <f>IFERROR(IF(VLOOKUP(AI370,'Acompanhamento (DMP)'!$B$17:$V$400,13,FALSE)="","",VLOOKUP(AI370,'Acompanhamento (DMP)'!$B$17:$V$400,13,FALSE)),"")</f>
        <v/>
      </c>
      <c r="AZ370" t="str">
        <f>IFERROR(IF(VLOOKUP(AI370,'Acompanhamento (DMP)'!$B$17:$V$400,14,FALSE)="","",VLOOKUP(AI370,'Acompanhamento (DMP)'!$B$17:$V$400,14,FALSE)),"")</f>
        <v/>
      </c>
      <c r="BA370" t="str">
        <f>IFERROR(IF(VLOOKUP(AI370,'Acompanhamento (DMP)'!$B$17:$V$400,15,FALSE)="","",VLOOKUP(AI370,'Acompanhamento (DMP)'!$B$17:$V$400,15,FALSE)),"")</f>
        <v/>
      </c>
      <c r="BB370" s="88" t="str">
        <f>IFERROR(IF(VLOOKUP(AI370,'Acompanhamento (DMP)'!$B$17:$V$400,16,FALSE)="","",VLOOKUP(AI370,'Acompanhamento (DMP)'!$B$17:$V$400,16,FALSE)),"")</f>
        <v/>
      </c>
      <c r="BC370" s="88" t="str">
        <f>IFERROR(IF(VLOOKUP(AI370,'Acompanhamento (DMP)'!$B$17:$V$400,17,FALSE)="","",VLOOKUP(AI370,'Acompanhamento (DMP)'!$B$17:$V$400,17,FALSE)),"")</f>
        <v/>
      </c>
      <c r="BD370" s="88" t="str">
        <f>IFERROR(IF(VLOOKUP(AI370,'Acompanhamento (DMP)'!$B$17:$V$400,18,FALSE)="","",VLOOKUP(AI370,'Acompanhamento (DMP)'!$B$17:$V$400,18,FALSE)),"")</f>
        <v/>
      </c>
      <c r="BE370" s="88" t="str">
        <f>IFERROR(IF(VLOOKUP(AI370,'Acompanhamento (DMP)'!$B$17:$V$400,19,FALSE)="","",VLOOKUP(AI370,'Acompanhamento (DMP)'!$B$17:$V$400,19,FALSE)),"")</f>
        <v/>
      </c>
      <c r="BF370" s="88" t="str">
        <f>IFERROR(IF(VLOOKUP(AI370,'Acompanhamento (DMP)'!$B$17:$V$400,20,FALSE)="","",VLOOKUP(AI370,'Acompanhamento (DMP)'!$B$17:$V$400,20,FALSE)),"")</f>
        <v/>
      </c>
      <c r="BG370" s="88" t="str">
        <f>IFERROR(IF(VLOOKUP(AI370,'Acompanhamento (DMP)'!$B$17:$V$400,21,FALSE)="","",VLOOKUP(AI370,'Acompanhamento (DMP)'!$B$17:$V$400,21,FALSE)),"")</f>
        <v/>
      </c>
      <c r="BH370" s="239" t="str">
        <f t="shared" si="5"/>
        <v/>
      </c>
    </row>
    <row r="371" spans="1:60" ht="15" customHeight="1" x14ac:dyDescent="0.2">
      <c r="A371" s="73"/>
      <c r="B371" s="73"/>
      <c r="C371" s="73"/>
      <c r="D371" s="74"/>
      <c r="E371" s="73"/>
      <c r="F371" s="73"/>
      <c r="G371" s="73"/>
      <c r="H371" s="73"/>
      <c r="I371" s="73"/>
      <c r="J371" s="73"/>
      <c r="K371" s="73"/>
      <c r="L371" s="75"/>
      <c r="M371" s="75"/>
      <c r="N371" s="75"/>
      <c r="O371" s="75"/>
      <c r="P371" s="75"/>
      <c r="Q371" s="73" t="e">
        <f>IF(#REF!="","",IF(VLOOKUP(#REF!,#REF!,9,FALSE)="","",VLOOKUP(#REF!,#REF!,9,FALSE)))</f>
        <v>#REF!</v>
      </c>
      <c r="R371" s="75" t="e">
        <f>IF(#REF!="","",IF(VLOOKUP(#REF!,#REF!,10,FALSE)="","",VLOOKUP(#REF!,#REF!,10,FALSE)))</f>
        <v>#REF!</v>
      </c>
      <c r="AD371" s="251">
        <v>358</v>
      </c>
      <c r="AI371" t="str">
        <f>IF('PCA Licitação, Dispensa e Inex.'!B375="","",'PCA Licitação, Dispensa e Inex.'!B375)</f>
        <v/>
      </c>
      <c r="AJ371" t="str">
        <f>IF('PCA Licitação, Dispensa e Inex.'!C375="","",'PCA Licitação, Dispensa e Inex.'!C375)</f>
        <v/>
      </c>
      <c r="AK371" t="str">
        <f>IF('PCA Licitação, Dispensa e Inex.'!D375="","",'PCA Licitação, Dispensa e Inex.'!D375)</f>
        <v/>
      </c>
      <c r="AL371" t="str">
        <f>IF('PCA Licitação, Dispensa e Inex.'!H375="","",'PCA Licitação, Dispensa e Inex.'!H375)</f>
        <v/>
      </c>
      <c r="AM371" t="str">
        <f>IF('PCA Licitação, Dispensa e Inex.'!K375="","",'PCA Licitação, Dispensa e Inex.'!K375)</f>
        <v/>
      </c>
      <c r="AN371" t="str">
        <f>IF('PCA Licitação, Dispensa e Inex.'!L375="","",'PCA Licitação, Dispensa e Inex.'!L375)</f>
        <v/>
      </c>
      <c r="AO371" t="str">
        <f>IF('PCA Licitação, Dispensa e Inex.'!M375="","",'PCA Licitação, Dispensa e Inex.'!M375)</f>
        <v/>
      </c>
      <c r="AP371" t="str">
        <f>IF('PCA Licitação, Dispensa e Inex.'!N375="","",'PCA Licitação, Dispensa e Inex.'!N375)</f>
        <v/>
      </c>
      <c r="AQ371" s="88" t="str">
        <f>IF('PCA Licitação, Dispensa e Inex.'!O375="","",'PCA Licitação, Dispensa e Inex.'!O375)</f>
        <v/>
      </c>
      <c r="AR371" s="88" t="str">
        <f>IF('PCA Licitação, Dispensa e Inex.'!P375="","",'PCA Licitação, Dispensa e Inex.'!P375)</f>
        <v/>
      </c>
      <c r="AS371" s="88" t="str">
        <f>IF('PCA Licitação, Dispensa e Inex.'!Q375="","",'PCA Licitação, Dispensa e Inex.'!Q375)</f>
        <v/>
      </c>
      <c r="AT371" s="88" t="str">
        <f>IF('PCA Licitação, Dispensa e Inex.'!R375="","",'PCA Licitação, Dispensa e Inex.'!R375)</f>
        <v/>
      </c>
      <c r="AU371" s="88" t="str">
        <f>IF('PCA Licitação, Dispensa e Inex.'!S375="","",'PCA Licitação, Dispensa e Inex.'!S375)</f>
        <v/>
      </c>
      <c r="AV371" s="88" t="str">
        <f>IFERROR(VLOOKUP(AI371,'Acompanhamento (DMP)'!$B$17:$L$400,10,FALSE),"")</f>
        <v/>
      </c>
      <c r="AW371" t="str">
        <f>IFERROR(IF(VLOOKUP(AI371,'Acompanhamento (DMP)'!$B$17:$V$400,11,FALSE)="","",VLOOKUP(AI371,'Acompanhamento (DMP)'!$B$17:$V$400,11,FALSE)),"")</f>
        <v/>
      </c>
      <c r="AX371" s="88" t="str">
        <f>IFERROR(VLOOKUP(AI371,'Acompanhamento (DMP)'!$B$17:$V$400,12,FALSE),"")</f>
        <v/>
      </c>
      <c r="AY371" s="88" t="str">
        <f>IFERROR(IF(VLOOKUP(AI371,'Acompanhamento (DMP)'!$B$17:$V$400,13,FALSE)="","",VLOOKUP(AI371,'Acompanhamento (DMP)'!$B$17:$V$400,13,FALSE)),"")</f>
        <v/>
      </c>
      <c r="AZ371" t="str">
        <f>IFERROR(IF(VLOOKUP(AI371,'Acompanhamento (DMP)'!$B$17:$V$400,14,FALSE)="","",VLOOKUP(AI371,'Acompanhamento (DMP)'!$B$17:$V$400,14,FALSE)),"")</f>
        <v/>
      </c>
      <c r="BA371" t="str">
        <f>IFERROR(IF(VLOOKUP(AI371,'Acompanhamento (DMP)'!$B$17:$V$400,15,FALSE)="","",VLOOKUP(AI371,'Acompanhamento (DMP)'!$B$17:$V$400,15,FALSE)),"")</f>
        <v/>
      </c>
      <c r="BB371" s="88" t="str">
        <f>IFERROR(IF(VLOOKUP(AI371,'Acompanhamento (DMP)'!$B$17:$V$400,16,FALSE)="","",VLOOKUP(AI371,'Acompanhamento (DMP)'!$B$17:$V$400,16,FALSE)),"")</f>
        <v/>
      </c>
      <c r="BC371" s="88" t="str">
        <f>IFERROR(IF(VLOOKUP(AI371,'Acompanhamento (DMP)'!$B$17:$V$400,17,FALSE)="","",VLOOKUP(AI371,'Acompanhamento (DMP)'!$B$17:$V$400,17,FALSE)),"")</f>
        <v/>
      </c>
      <c r="BD371" s="88" t="str">
        <f>IFERROR(IF(VLOOKUP(AI371,'Acompanhamento (DMP)'!$B$17:$V$400,18,FALSE)="","",VLOOKUP(AI371,'Acompanhamento (DMP)'!$B$17:$V$400,18,FALSE)),"")</f>
        <v/>
      </c>
      <c r="BE371" s="88" t="str">
        <f>IFERROR(IF(VLOOKUP(AI371,'Acompanhamento (DMP)'!$B$17:$V$400,19,FALSE)="","",VLOOKUP(AI371,'Acompanhamento (DMP)'!$B$17:$V$400,19,FALSE)),"")</f>
        <v/>
      </c>
      <c r="BF371" s="88" t="str">
        <f>IFERROR(IF(VLOOKUP(AI371,'Acompanhamento (DMP)'!$B$17:$V$400,20,FALSE)="","",VLOOKUP(AI371,'Acompanhamento (DMP)'!$B$17:$V$400,20,FALSE)),"")</f>
        <v/>
      </c>
      <c r="BG371" s="88" t="str">
        <f>IFERROR(IF(VLOOKUP(AI371,'Acompanhamento (DMP)'!$B$17:$V$400,21,FALSE)="","",VLOOKUP(AI371,'Acompanhamento (DMP)'!$B$17:$V$400,21,FALSE)),"")</f>
        <v/>
      </c>
      <c r="BH371" s="239" t="str">
        <f t="shared" si="5"/>
        <v/>
      </c>
    </row>
    <row r="372" spans="1:60" ht="15" customHeight="1" x14ac:dyDescent="0.2">
      <c r="A372" s="73"/>
      <c r="B372" s="73"/>
      <c r="C372" s="73"/>
      <c r="D372" s="74"/>
      <c r="E372" s="73"/>
      <c r="F372" s="73"/>
      <c r="G372" s="73"/>
      <c r="H372" s="73"/>
      <c r="I372" s="73"/>
      <c r="J372" s="73"/>
      <c r="K372" s="73"/>
      <c r="L372" s="75"/>
      <c r="M372" s="75"/>
      <c r="N372" s="75"/>
      <c r="O372" s="75"/>
      <c r="P372" s="75"/>
      <c r="Q372" s="73" t="e">
        <f>IF(#REF!="","",IF(VLOOKUP(#REF!,#REF!,9,FALSE)="","",VLOOKUP(#REF!,#REF!,9,FALSE)))</f>
        <v>#REF!</v>
      </c>
      <c r="R372" s="75" t="e">
        <f>IF(#REF!="","",IF(VLOOKUP(#REF!,#REF!,10,FALSE)="","",VLOOKUP(#REF!,#REF!,10,FALSE)))</f>
        <v>#REF!</v>
      </c>
      <c r="AD372" s="252">
        <v>359</v>
      </c>
      <c r="AI372" t="str">
        <f>IF('PCA Licitação, Dispensa e Inex.'!B376="","",'PCA Licitação, Dispensa e Inex.'!B376)</f>
        <v/>
      </c>
      <c r="AJ372" t="str">
        <f>IF('PCA Licitação, Dispensa e Inex.'!C376="","",'PCA Licitação, Dispensa e Inex.'!C376)</f>
        <v/>
      </c>
      <c r="AK372" t="str">
        <f>IF('PCA Licitação, Dispensa e Inex.'!D376="","",'PCA Licitação, Dispensa e Inex.'!D376)</f>
        <v/>
      </c>
      <c r="AL372" t="str">
        <f>IF('PCA Licitação, Dispensa e Inex.'!H376="","",'PCA Licitação, Dispensa e Inex.'!H376)</f>
        <v/>
      </c>
      <c r="AM372" t="str">
        <f>IF('PCA Licitação, Dispensa e Inex.'!K376="","",'PCA Licitação, Dispensa e Inex.'!K376)</f>
        <v/>
      </c>
      <c r="AN372" t="str">
        <f>IF('PCA Licitação, Dispensa e Inex.'!L376="","",'PCA Licitação, Dispensa e Inex.'!L376)</f>
        <v/>
      </c>
      <c r="AO372" t="str">
        <f>IF('PCA Licitação, Dispensa e Inex.'!M376="","",'PCA Licitação, Dispensa e Inex.'!M376)</f>
        <v/>
      </c>
      <c r="AP372" t="str">
        <f>IF('PCA Licitação, Dispensa e Inex.'!N376="","",'PCA Licitação, Dispensa e Inex.'!N376)</f>
        <v/>
      </c>
      <c r="AQ372" s="88" t="str">
        <f>IF('PCA Licitação, Dispensa e Inex.'!O376="","",'PCA Licitação, Dispensa e Inex.'!O376)</f>
        <v/>
      </c>
      <c r="AR372" s="88" t="str">
        <f>IF('PCA Licitação, Dispensa e Inex.'!P376="","",'PCA Licitação, Dispensa e Inex.'!P376)</f>
        <v/>
      </c>
      <c r="AS372" s="88" t="str">
        <f>IF('PCA Licitação, Dispensa e Inex.'!Q376="","",'PCA Licitação, Dispensa e Inex.'!Q376)</f>
        <v/>
      </c>
      <c r="AT372" s="88" t="str">
        <f>IF('PCA Licitação, Dispensa e Inex.'!R376="","",'PCA Licitação, Dispensa e Inex.'!R376)</f>
        <v/>
      </c>
      <c r="AU372" s="88" t="str">
        <f>IF('PCA Licitação, Dispensa e Inex.'!S376="","",'PCA Licitação, Dispensa e Inex.'!S376)</f>
        <v/>
      </c>
      <c r="AV372" s="88" t="str">
        <f>IFERROR(VLOOKUP(AI372,'Acompanhamento (DMP)'!$B$17:$L$400,10,FALSE),"")</f>
        <v/>
      </c>
      <c r="AW372" t="str">
        <f>IFERROR(IF(VLOOKUP(AI372,'Acompanhamento (DMP)'!$B$17:$V$400,11,FALSE)="","",VLOOKUP(AI372,'Acompanhamento (DMP)'!$B$17:$V$400,11,FALSE)),"")</f>
        <v/>
      </c>
      <c r="AX372" s="88" t="str">
        <f>IFERROR(VLOOKUP(AI372,'Acompanhamento (DMP)'!$B$17:$V$400,12,FALSE),"")</f>
        <v/>
      </c>
      <c r="AY372" s="88" t="str">
        <f>IFERROR(IF(VLOOKUP(AI372,'Acompanhamento (DMP)'!$B$17:$V$400,13,FALSE)="","",VLOOKUP(AI372,'Acompanhamento (DMP)'!$B$17:$V$400,13,FALSE)),"")</f>
        <v/>
      </c>
      <c r="AZ372" t="str">
        <f>IFERROR(IF(VLOOKUP(AI372,'Acompanhamento (DMP)'!$B$17:$V$400,14,FALSE)="","",VLOOKUP(AI372,'Acompanhamento (DMP)'!$B$17:$V$400,14,FALSE)),"")</f>
        <v/>
      </c>
      <c r="BA372" t="str">
        <f>IFERROR(IF(VLOOKUP(AI372,'Acompanhamento (DMP)'!$B$17:$V$400,15,FALSE)="","",VLOOKUP(AI372,'Acompanhamento (DMP)'!$B$17:$V$400,15,FALSE)),"")</f>
        <v/>
      </c>
      <c r="BB372" s="88" t="str">
        <f>IFERROR(IF(VLOOKUP(AI372,'Acompanhamento (DMP)'!$B$17:$V$400,16,FALSE)="","",VLOOKUP(AI372,'Acompanhamento (DMP)'!$B$17:$V$400,16,FALSE)),"")</f>
        <v/>
      </c>
      <c r="BC372" s="88" t="str">
        <f>IFERROR(IF(VLOOKUP(AI372,'Acompanhamento (DMP)'!$B$17:$V$400,17,FALSE)="","",VLOOKUP(AI372,'Acompanhamento (DMP)'!$B$17:$V$400,17,FALSE)),"")</f>
        <v/>
      </c>
      <c r="BD372" s="88" t="str">
        <f>IFERROR(IF(VLOOKUP(AI372,'Acompanhamento (DMP)'!$B$17:$V$400,18,FALSE)="","",VLOOKUP(AI372,'Acompanhamento (DMP)'!$B$17:$V$400,18,FALSE)),"")</f>
        <v/>
      </c>
      <c r="BE372" s="88" t="str">
        <f>IFERROR(IF(VLOOKUP(AI372,'Acompanhamento (DMP)'!$B$17:$V$400,19,FALSE)="","",VLOOKUP(AI372,'Acompanhamento (DMP)'!$B$17:$V$400,19,FALSE)),"")</f>
        <v/>
      </c>
      <c r="BF372" s="88" t="str">
        <f>IFERROR(IF(VLOOKUP(AI372,'Acompanhamento (DMP)'!$B$17:$V$400,20,FALSE)="","",VLOOKUP(AI372,'Acompanhamento (DMP)'!$B$17:$V$400,20,FALSE)),"")</f>
        <v/>
      </c>
      <c r="BG372" s="88" t="str">
        <f>IFERROR(IF(VLOOKUP(AI372,'Acompanhamento (DMP)'!$B$17:$V$400,21,FALSE)="","",VLOOKUP(AI372,'Acompanhamento (DMP)'!$B$17:$V$400,21,FALSE)),"")</f>
        <v/>
      </c>
      <c r="BH372" s="239" t="str">
        <f t="shared" si="5"/>
        <v/>
      </c>
    </row>
    <row r="373" spans="1:60" ht="15" customHeight="1" x14ac:dyDescent="0.2">
      <c r="A373" s="73"/>
      <c r="B373" s="73"/>
      <c r="C373" s="73"/>
      <c r="D373" s="74"/>
      <c r="E373" s="73"/>
      <c r="F373" s="73"/>
      <c r="G373" s="73"/>
      <c r="H373" s="73"/>
      <c r="I373" s="73"/>
      <c r="J373" s="73"/>
      <c r="K373" s="73"/>
      <c r="L373" s="75"/>
      <c r="M373" s="75"/>
      <c r="N373" s="75"/>
      <c r="O373" s="75"/>
      <c r="P373" s="75"/>
      <c r="Q373" s="73" t="e">
        <f>IF(#REF!="","",IF(VLOOKUP(#REF!,#REF!,9,FALSE)="","",VLOOKUP(#REF!,#REF!,9,FALSE)))</f>
        <v>#REF!</v>
      </c>
      <c r="R373" s="75" t="e">
        <f>IF(#REF!="","",IF(VLOOKUP(#REF!,#REF!,10,FALSE)="","",VLOOKUP(#REF!,#REF!,10,FALSE)))</f>
        <v>#REF!</v>
      </c>
      <c r="AD373" s="250">
        <v>360</v>
      </c>
      <c r="AI373" t="str">
        <f>IF('PCA Licitação, Dispensa e Inex.'!B377="","",'PCA Licitação, Dispensa e Inex.'!B377)</f>
        <v/>
      </c>
      <c r="AJ373" t="str">
        <f>IF('PCA Licitação, Dispensa e Inex.'!C377="","",'PCA Licitação, Dispensa e Inex.'!C377)</f>
        <v/>
      </c>
      <c r="AK373" t="str">
        <f>IF('PCA Licitação, Dispensa e Inex.'!D377="","",'PCA Licitação, Dispensa e Inex.'!D377)</f>
        <v/>
      </c>
      <c r="AL373" t="str">
        <f>IF('PCA Licitação, Dispensa e Inex.'!H377="","",'PCA Licitação, Dispensa e Inex.'!H377)</f>
        <v/>
      </c>
      <c r="AM373" t="str">
        <f>IF('PCA Licitação, Dispensa e Inex.'!K377="","",'PCA Licitação, Dispensa e Inex.'!K377)</f>
        <v/>
      </c>
      <c r="AN373" t="str">
        <f>IF('PCA Licitação, Dispensa e Inex.'!L377="","",'PCA Licitação, Dispensa e Inex.'!L377)</f>
        <v/>
      </c>
      <c r="AO373" t="str">
        <f>IF('PCA Licitação, Dispensa e Inex.'!M377="","",'PCA Licitação, Dispensa e Inex.'!M377)</f>
        <v/>
      </c>
      <c r="AP373" t="str">
        <f>IF('PCA Licitação, Dispensa e Inex.'!N377="","",'PCA Licitação, Dispensa e Inex.'!N377)</f>
        <v/>
      </c>
      <c r="AQ373" s="88" t="str">
        <f>IF('PCA Licitação, Dispensa e Inex.'!O377="","",'PCA Licitação, Dispensa e Inex.'!O377)</f>
        <v/>
      </c>
      <c r="AR373" s="88" t="str">
        <f>IF('PCA Licitação, Dispensa e Inex.'!P377="","",'PCA Licitação, Dispensa e Inex.'!P377)</f>
        <v/>
      </c>
      <c r="AS373" s="88" t="str">
        <f>IF('PCA Licitação, Dispensa e Inex.'!Q377="","",'PCA Licitação, Dispensa e Inex.'!Q377)</f>
        <v/>
      </c>
      <c r="AT373" s="88" t="str">
        <f>IF('PCA Licitação, Dispensa e Inex.'!R377="","",'PCA Licitação, Dispensa e Inex.'!R377)</f>
        <v/>
      </c>
      <c r="AU373" s="88" t="str">
        <f>IF('PCA Licitação, Dispensa e Inex.'!S377="","",'PCA Licitação, Dispensa e Inex.'!S377)</f>
        <v/>
      </c>
      <c r="AV373" s="88" t="str">
        <f>IFERROR(VLOOKUP(AI373,'Acompanhamento (DMP)'!$B$17:$L$400,10,FALSE),"")</f>
        <v/>
      </c>
      <c r="AW373" t="str">
        <f>IFERROR(IF(VLOOKUP(AI373,'Acompanhamento (DMP)'!$B$17:$V$400,11,FALSE)="","",VLOOKUP(AI373,'Acompanhamento (DMP)'!$B$17:$V$400,11,FALSE)),"")</f>
        <v/>
      </c>
      <c r="AX373" s="88" t="str">
        <f>IFERROR(VLOOKUP(AI373,'Acompanhamento (DMP)'!$B$17:$V$400,12,FALSE),"")</f>
        <v/>
      </c>
      <c r="AY373" s="88" t="str">
        <f>IFERROR(IF(VLOOKUP(AI373,'Acompanhamento (DMP)'!$B$17:$V$400,13,FALSE)="","",VLOOKUP(AI373,'Acompanhamento (DMP)'!$B$17:$V$400,13,FALSE)),"")</f>
        <v/>
      </c>
      <c r="AZ373" t="str">
        <f>IFERROR(IF(VLOOKUP(AI373,'Acompanhamento (DMP)'!$B$17:$V$400,14,FALSE)="","",VLOOKUP(AI373,'Acompanhamento (DMP)'!$B$17:$V$400,14,FALSE)),"")</f>
        <v/>
      </c>
      <c r="BA373" t="str">
        <f>IFERROR(IF(VLOOKUP(AI373,'Acompanhamento (DMP)'!$B$17:$V$400,15,FALSE)="","",VLOOKUP(AI373,'Acompanhamento (DMP)'!$B$17:$V$400,15,FALSE)),"")</f>
        <v/>
      </c>
      <c r="BB373" s="88" t="str">
        <f>IFERROR(IF(VLOOKUP(AI373,'Acompanhamento (DMP)'!$B$17:$V$400,16,FALSE)="","",VLOOKUP(AI373,'Acompanhamento (DMP)'!$B$17:$V$400,16,FALSE)),"")</f>
        <v/>
      </c>
      <c r="BC373" s="88" t="str">
        <f>IFERROR(IF(VLOOKUP(AI373,'Acompanhamento (DMP)'!$B$17:$V$400,17,FALSE)="","",VLOOKUP(AI373,'Acompanhamento (DMP)'!$B$17:$V$400,17,FALSE)),"")</f>
        <v/>
      </c>
      <c r="BD373" s="88" t="str">
        <f>IFERROR(IF(VLOOKUP(AI373,'Acompanhamento (DMP)'!$B$17:$V$400,18,FALSE)="","",VLOOKUP(AI373,'Acompanhamento (DMP)'!$B$17:$V$400,18,FALSE)),"")</f>
        <v/>
      </c>
      <c r="BE373" s="88" t="str">
        <f>IFERROR(IF(VLOOKUP(AI373,'Acompanhamento (DMP)'!$B$17:$V$400,19,FALSE)="","",VLOOKUP(AI373,'Acompanhamento (DMP)'!$B$17:$V$400,19,FALSE)),"")</f>
        <v/>
      </c>
      <c r="BF373" s="88" t="str">
        <f>IFERROR(IF(VLOOKUP(AI373,'Acompanhamento (DMP)'!$B$17:$V$400,20,FALSE)="","",VLOOKUP(AI373,'Acompanhamento (DMP)'!$B$17:$V$400,20,FALSE)),"")</f>
        <v/>
      </c>
      <c r="BG373" s="88" t="str">
        <f>IFERROR(IF(VLOOKUP(AI373,'Acompanhamento (DMP)'!$B$17:$V$400,21,FALSE)="","",VLOOKUP(AI373,'Acompanhamento (DMP)'!$B$17:$V$400,21,FALSE)),"")</f>
        <v/>
      </c>
      <c r="BH373" s="239" t="str">
        <f t="shared" si="5"/>
        <v/>
      </c>
    </row>
    <row r="374" spans="1:60" ht="15" customHeight="1" x14ac:dyDescent="0.2">
      <c r="A374" s="73"/>
      <c r="B374" s="73"/>
      <c r="C374" s="73"/>
      <c r="D374" s="74"/>
      <c r="E374" s="73"/>
      <c r="F374" s="73"/>
      <c r="G374" s="73"/>
      <c r="H374" s="73"/>
      <c r="I374" s="73"/>
      <c r="J374" s="73"/>
      <c r="K374" s="73"/>
      <c r="L374" s="75"/>
      <c r="M374" s="75"/>
      <c r="N374" s="75"/>
      <c r="O374" s="75"/>
      <c r="P374" s="75"/>
      <c r="Q374" s="73" t="e">
        <f>IF(#REF!="","",IF(VLOOKUP(#REF!,#REF!,9,FALSE)="","",VLOOKUP(#REF!,#REF!,9,FALSE)))</f>
        <v>#REF!</v>
      </c>
      <c r="R374" s="75" t="e">
        <f>IF(#REF!="","",IF(VLOOKUP(#REF!,#REF!,10,FALSE)="","",VLOOKUP(#REF!,#REF!,10,FALSE)))</f>
        <v>#REF!</v>
      </c>
      <c r="AD374" s="249">
        <v>361</v>
      </c>
      <c r="AI374" t="str">
        <f>IF('PCA Licitação, Dispensa e Inex.'!B378="","",'PCA Licitação, Dispensa e Inex.'!B378)</f>
        <v/>
      </c>
      <c r="AJ374" t="str">
        <f>IF('PCA Licitação, Dispensa e Inex.'!C378="","",'PCA Licitação, Dispensa e Inex.'!C378)</f>
        <v/>
      </c>
      <c r="AK374" t="str">
        <f>IF('PCA Licitação, Dispensa e Inex.'!D378="","",'PCA Licitação, Dispensa e Inex.'!D378)</f>
        <v/>
      </c>
      <c r="AL374" t="str">
        <f>IF('PCA Licitação, Dispensa e Inex.'!H378="","",'PCA Licitação, Dispensa e Inex.'!H378)</f>
        <v/>
      </c>
      <c r="AM374" t="str">
        <f>IF('PCA Licitação, Dispensa e Inex.'!K378="","",'PCA Licitação, Dispensa e Inex.'!K378)</f>
        <v/>
      </c>
      <c r="AN374" t="str">
        <f>IF('PCA Licitação, Dispensa e Inex.'!L378="","",'PCA Licitação, Dispensa e Inex.'!L378)</f>
        <v/>
      </c>
      <c r="AO374" t="str">
        <f>IF('PCA Licitação, Dispensa e Inex.'!M378="","",'PCA Licitação, Dispensa e Inex.'!M378)</f>
        <v/>
      </c>
      <c r="AP374" t="str">
        <f>IF('PCA Licitação, Dispensa e Inex.'!N378="","",'PCA Licitação, Dispensa e Inex.'!N378)</f>
        <v/>
      </c>
      <c r="AQ374" s="88" t="str">
        <f>IF('PCA Licitação, Dispensa e Inex.'!O378="","",'PCA Licitação, Dispensa e Inex.'!O378)</f>
        <v/>
      </c>
      <c r="AR374" s="88" t="str">
        <f>IF('PCA Licitação, Dispensa e Inex.'!P378="","",'PCA Licitação, Dispensa e Inex.'!P378)</f>
        <v/>
      </c>
      <c r="AS374" s="88" t="str">
        <f>IF('PCA Licitação, Dispensa e Inex.'!Q378="","",'PCA Licitação, Dispensa e Inex.'!Q378)</f>
        <v/>
      </c>
      <c r="AT374" s="88" t="str">
        <f>IF('PCA Licitação, Dispensa e Inex.'!R378="","",'PCA Licitação, Dispensa e Inex.'!R378)</f>
        <v/>
      </c>
      <c r="AU374" s="88" t="str">
        <f>IF('PCA Licitação, Dispensa e Inex.'!S378="","",'PCA Licitação, Dispensa e Inex.'!S378)</f>
        <v/>
      </c>
      <c r="AV374" s="88" t="str">
        <f>IFERROR(VLOOKUP(AI374,'Acompanhamento (DMP)'!$B$17:$L$400,10,FALSE),"")</f>
        <v/>
      </c>
      <c r="AW374" t="str">
        <f>IFERROR(IF(VLOOKUP(AI374,'Acompanhamento (DMP)'!$B$17:$V$400,11,FALSE)="","",VLOOKUP(AI374,'Acompanhamento (DMP)'!$B$17:$V$400,11,FALSE)),"")</f>
        <v/>
      </c>
      <c r="AX374" s="88" t="str">
        <f>IFERROR(VLOOKUP(AI374,'Acompanhamento (DMP)'!$B$17:$V$400,12,FALSE),"")</f>
        <v/>
      </c>
      <c r="AY374" s="88" t="str">
        <f>IFERROR(IF(VLOOKUP(AI374,'Acompanhamento (DMP)'!$B$17:$V$400,13,FALSE)="","",VLOOKUP(AI374,'Acompanhamento (DMP)'!$B$17:$V$400,13,FALSE)),"")</f>
        <v/>
      </c>
      <c r="AZ374" t="str">
        <f>IFERROR(IF(VLOOKUP(AI374,'Acompanhamento (DMP)'!$B$17:$V$400,14,FALSE)="","",VLOOKUP(AI374,'Acompanhamento (DMP)'!$B$17:$V$400,14,FALSE)),"")</f>
        <v/>
      </c>
      <c r="BA374" t="str">
        <f>IFERROR(IF(VLOOKUP(AI374,'Acompanhamento (DMP)'!$B$17:$V$400,15,FALSE)="","",VLOOKUP(AI374,'Acompanhamento (DMP)'!$B$17:$V$400,15,FALSE)),"")</f>
        <v/>
      </c>
      <c r="BB374" s="88" t="str">
        <f>IFERROR(IF(VLOOKUP(AI374,'Acompanhamento (DMP)'!$B$17:$V$400,16,FALSE)="","",VLOOKUP(AI374,'Acompanhamento (DMP)'!$B$17:$V$400,16,FALSE)),"")</f>
        <v/>
      </c>
      <c r="BC374" s="88" t="str">
        <f>IFERROR(IF(VLOOKUP(AI374,'Acompanhamento (DMP)'!$B$17:$V$400,17,FALSE)="","",VLOOKUP(AI374,'Acompanhamento (DMP)'!$B$17:$V$400,17,FALSE)),"")</f>
        <v/>
      </c>
      <c r="BD374" s="88" t="str">
        <f>IFERROR(IF(VLOOKUP(AI374,'Acompanhamento (DMP)'!$B$17:$V$400,18,FALSE)="","",VLOOKUP(AI374,'Acompanhamento (DMP)'!$B$17:$V$400,18,FALSE)),"")</f>
        <v/>
      </c>
      <c r="BE374" s="88" t="str">
        <f>IFERROR(IF(VLOOKUP(AI374,'Acompanhamento (DMP)'!$B$17:$V$400,19,FALSE)="","",VLOOKUP(AI374,'Acompanhamento (DMP)'!$B$17:$V$400,19,FALSE)),"")</f>
        <v/>
      </c>
      <c r="BF374" s="88" t="str">
        <f>IFERROR(IF(VLOOKUP(AI374,'Acompanhamento (DMP)'!$B$17:$V$400,20,FALSE)="","",VLOOKUP(AI374,'Acompanhamento (DMP)'!$B$17:$V$400,20,FALSE)),"")</f>
        <v/>
      </c>
      <c r="BG374" s="88" t="str">
        <f>IFERROR(IF(VLOOKUP(AI374,'Acompanhamento (DMP)'!$B$17:$V$400,21,FALSE)="","",VLOOKUP(AI374,'Acompanhamento (DMP)'!$B$17:$V$400,21,FALSE)),"")</f>
        <v/>
      </c>
      <c r="BH374" s="239" t="str">
        <f t="shared" si="5"/>
        <v/>
      </c>
    </row>
    <row r="375" spans="1:60" ht="15" customHeight="1" x14ac:dyDescent="0.2">
      <c r="A375" s="73"/>
      <c r="B375" s="73"/>
      <c r="C375" s="73"/>
      <c r="D375" s="74"/>
      <c r="E375" s="73"/>
      <c r="F375" s="73"/>
      <c r="G375" s="73"/>
      <c r="H375" s="73"/>
      <c r="I375" s="73"/>
      <c r="J375" s="73"/>
      <c r="K375" s="73"/>
      <c r="L375" s="75"/>
      <c r="M375" s="75"/>
      <c r="N375" s="75"/>
      <c r="O375" s="75"/>
      <c r="P375" s="75"/>
      <c r="Q375" s="73" t="e">
        <f>IF(#REF!="","",IF(VLOOKUP(#REF!,#REF!,9,FALSE)="","",VLOOKUP(#REF!,#REF!,9,FALSE)))</f>
        <v>#REF!</v>
      </c>
      <c r="R375" s="75" t="e">
        <f>IF(#REF!="","",IF(VLOOKUP(#REF!,#REF!,10,FALSE)="","",VLOOKUP(#REF!,#REF!,10,FALSE)))</f>
        <v>#REF!</v>
      </c>
      <c r="AD375" s="250">
        <v>362</v>
      </c>
      <c r="AI375" t="str">
        <f>IF('PCA Licitação, Dispensa e Inex.'!B379="","",'PCA Licitação, Dispensa e Inex.'!B379)</f>
        <v/>
      </c>
      <c r="AJ375" t="str">
        <f>IF('PCA Licitação, Dispensa e Inex.'!C379="","",'PCA Licitação, Dispensa e Inex.'!C379)</f>
        <v/>
      </c>
      <c r="AK375" t="str">
        <f>IF('PCA Licitação, Dispensa e Inex.'!D379="","",'PCA Licitação, Dispensa e Inex.'!D379)</f>
        <v/>
      </c>
      <c r="AL375" t="str">
        <f>IF('PCA Licitação, Dispensa e Inex.'!H379="","",'PCA Licitação, Dispensa e Inex.'!H379)</f>
        <v/>
      </c>
      <c r="AM375" t="str">
        <f>IF('PCA Licitação, Dispensa e Inex.'!K379="","",'PCA Licitação, Dispensa e Inex.'!K379)</f>
        <v/>
      </c>
      <c r="AN375" t="str">
        <f>IF('PCA Licitação, Dispensa e Inex.'!L379="","",'PCA Licitação, Dispensa e Inex.'!L379)</f>
        <v/>
      </c>
      <c r="AO375" t="str">
        <f>IF('PCA Licitação, Dispensa e Inex.'!M379="","",'PCA Licitação, Dispensa e Inex.'!M379)</f>
        <v/>
      </c>
      <c r="AP375" t="str">
        <f>IF('PCA Licitação, Dispensa e Inex.'!N379="","",'PCA Licitação, Dispensa e Inex.'!N379)</f>
        <v/>
      </c>
      <c r="AQ375" s="88" t="str">
        <f>IF('PCA Licitação, Dispensa e Inex.'!O379="","",'PCA Licitação, Dispensa e Inex.'!O379)</f>
        <v/>
      </c>
      <c r="AR375" s="88" t="str">
        <f>IF('PCA Licitação, Dispensa e Inex.'!P379="","",'PCA Licitação, Dispensa e Inex.'!P379)</f>
        <v/>
      </c>
      <c r="AS375" s="88" t="str">
        <f>IF('PCA Licitação, Dispensa e Inex.'!Q379="","",'PCA Licitação, Dispensa e Inex.'!Q379)</f>
        <v/>
      </c>
      <c r="AT375" s="88" t="str">
        <f>IF('PCA Licitação, Dispensa e Inex.'!R379="","",'PCA Licitação, Dispensa e Inex.'!R379)</f>
        <v/>
      </c>
      <c r="AU375" s="88" t="str">
        <f>IF('PCA Licitação, Dispensa e Inex.'!S379="","",'PCA Licitação, Dispensa e Inex.'!S379)</f>
        <v/>
      </c>
      <c r="AV375" s="88" t="str">
        <f>IFERROR(VLOOKUP(AI375,'Acompanhamento (DMP)'!$B$17:$L$400,10,FALSE),"")</f>
        <v/>
      </c>
      <c r="AW375" t="str">
        <f>IFERROR(IF(VLOOKUP(AI375,'Acompanhamento (DMP)'!$B$17:$V$400,11,FALSE)="","",VLOOKUP(AI375,'Acompanhamento (DMP)'!$B$17:$V$400,11,FALSE)),"")</f>
        <v/>
      </c>
      <c r="AX375" s="88" t="str">
        <f>IFERROR(VLOOKUP(AI375,'Acompanhamento (DMP)'!$B$17:$V$400,12,FALSE),"")</f>
        <v/>
      </c>
      <c r="AY375" s="88" t="str">
        <f>IFERROR(IF(VLOOKUP(AI375,'Acompanhamento (DMP)'!$B$17:$V$400,13,FALSE)="","",VLOOKUP(AI375,'Acompanhamento (DMP)'!$B$17:$V$400,13,FALSE)),"")</f>
        <v/>
      </c>
      <c r="AZ375" t="str">
        <f>IFERROR(IF(VLOOKUP(AI375,'Acompanhamento (DMP)'!$B$17:$V$400,14,FALSE)="","",VLOOKUP(AI375,'Acompanhamento (DMP)'!$B$17:$V$400,14,FALSE)),"")</f>
        <v/>
      </c>
      <c r="BA375" t="str">
        <f>IFERROR(IF(VLOOKUP(AI375,'Acompanhamento (DMP)'!$B$17:$V$400,15,FALSE)="","",VLOOKUP(AI375,'Acompanhamento (DMP)'!$B$17:$V$400,15,FALSE)),"")</f>
        <v/>
      </c>
      <c r="BB375" s="88" t="str">
        <f>IFERROR(IF(VLOOKUP(AI375,'Acompanhamento (DMP)'!$B$17:$V$400,16,FALSE)="","",VLOOKUP(AI375,'Acompanhamento (DMP)'!$B$17:$V$400,16,FALSE)),"")</f>
        <v/>
      </c>
      <c r="BC375" s="88" t="str">
        <f>IFERROR(IF(VLOOKUP(AI375,'Acompanhamento (DMP)'!$B$17:$V$400,17,FALSE)="","",VLOOKUP(AI375,'Acompanhamento (DMP)'!$B$17:$V$400,17,FALSE)),"")</f>
        <v/>
      </c>
      <c r="BD375" s="88" t="str">
        <f>IFERROR(IF(VLOOKUP(AI375,'Acompanhamento (DMP)'!$B$17:$V$400,18,FALSE)="","",VLOOKUP(AI375,'Acompanhamento (DMP)'!$B$17:$V$400,18,FALSE)),"")</f>
        <v/>
      </c>
      <c r="BE375" s="88" t="str">
        <f>IFERROR(IF(VLOOKUP(AI375,'Acompanhamento (DMP)'!$B$17:$V$400,19,FALSE)="","",VLOOKUP(AI375,'Acompanhamento (DMP)'!$B$17:$V$400,19,FALSE)),"")</f>
        <v/>
      </c>
      <c r="BF375" s="88" t="str">
        <f>IFERROR(IF(VLOOKUP(AI375,'Acompanhamento (DMP)'!$B$17:$V$400,20,FALSE)="","",VLOOKUP(AI375,'Acompanhamento (DMP)'!$B$17:$V$400,20,FALSE)),"")</f>
        <v/>
      </c>
      <c r="BG375" s="88" t="str">
        <f>IFERROR(IF(VLOOKUP(AI375,'Acompanhamento (DMP)'!$B$17:$V$400,21,FALSE)="","",VLOOKUP(AI375,'Acompanhamento (DMP)'!$B$17:$V$400,21,FALSE)),"")</f>
        <v/>
      </c>
      <c r="BH375" s="239" t="str">
        <f t="shared" si="5"/>
        <v/>
      </c>
    </row>
    <row r="376" spans="1:60" ht="15" customHeight="1" x14ac:dyDescent="0.2">
      <c r="A376" s="73"/>
      <c r="B376" s="73"/>
      <c r="C376" s="73"/>
      <c r="D376" s="74"/>
      <c r="E376" s="73"/>
      <c r="F376" s="73"/>
      <c r="G376" s="73"/>
      <c r="H376" s="73"/>
      <c r="I376" s="73"/>
      <c r="J376" s="73"/>
      <c r="K376" s="73"/>
      <c r="L376" s="75"/>
      <c r="M376" s="75"/>
      <c r="N376" s="75"/>
      <c r="O376" s="75"/>
      <c r="P376" s="75"/>
      <c r="Q376" s="73" t="e">
        <f>IF(#REF!="","",IF(VLOOKUP(#REF!,#REF!,9,FALSE)="","",VLOOKUP(#REF!,#REF!,9,FALSE)))</f>
        <v>#REF!</v>
      </c>
      <c r="R376" s="75" t="e">
        <f>IF(#REF!="","",IF(VLOOKUP(#REF!,#REF!,10,FALSE)="","",VLOOKUP(#REF!,#REF!,10,FALSE)))</f>
        <v>#REF!</v>
      </c>
      <c r="AD376" s="252">
        <v>363</v>
      </c>
      <c r="AI376" t="str">
        <f>IF('PCA Licitação, Dispensa e Inex.'!B380="","",'PCA Licitação, Dispensa e Inex.'!B380)</f>
        <v/>
      </c>
      <c r="AJ376" t="str">
        <f>IF('PCA Licitação, Dispensa e Inex.'!C380="","",'PCA Licitação, Dispensa e Inex.'!C380)</f>
        <v/>
      </c>
      <c r="AK376" t="str">
        <f>IF('PCA Licitação, Dispensa e Inex.'!D380="","",'PCA Licitação, Dispensa e Inex.'!D380)</f>
        <v/>
      </c>
      <c r="AL376" t="str">
        <f>IF('PCA Licitação, Dispensa e Inex.'!H380="","",'PCA Licitação, Dispensa e Inex.'!H380)</f>
        <v/>
      </c>
      <c r="AM376" t="str">
        <f>IF('PCA Licitação, Dispensa e Inex.'!K380="","",'PCA Licitação, Dispensa e Inex.'!K380)</f>
        <v/>
      </c>
      <c r="AN376" t="str">
        <f>IF('PCA Licitação, Dispensa e Inex.'!L380="","",'PCA Licitação, Dispensa e Inex.'!L380)</f>
        <v/>
      </c>
      <c r="AO376" t="str">
        <f>IF('PCA Licitação, Dispensa e Inex.'!M380="","",'PCA Licitação, Dispensa e Inex.'!M380)</f>
        <v/>
      </c>
      <c r="AP376" t="str">
        <f>IF('PCA Licitação, Dispensa e Inex.'!N380="","",'PCA Licitação, Dispensa e Inex.'!N380)</f>
        <v/>
      </c>
      <c r="AQ376" s="88" t="str">
        <f>IF('PCA Licitação, Dispensa e Inex.'!O380="","",'PCA Licitação, Dispensa e Inex.'!O380)</f>
        <v/>
      </c>
      <c r="AR376" s="88" t="str">
        <f>IF('PCA Licitação, Dispensa e Inex.'!P380="","",'PCA Licitação, Dispensa e Inex.'!P380)</f>
        <v/>
      </c>
      <c r="AS376" s="88" t="str">
        <f>IF('PCA Licitação, Dispensa e Inex.'!Q380="","",'PCA Licitação, Dispensa e Inex.'!Q380)</f>
        <v/>
      </c>
      <c r="AT376" s="88" t="str">
        <f>IF('PCA Licitação, Dispensa e Inex.'!R380="","",'PCA Licitação, Dispensa e Inex.'!R380)</f>
        <v/>
      </c>
      <c r="AU376" s="88" t="str">
        <f>IF('PCA Licitação, Dispensa e Inex.'!S380="","",'PCA Licitação, Dispensa e Inex.'!S380)</f>
        <v/>
      </c>
      <c r="AV376" s="88" t="str">
        <f>IFERROR(VLOOKUP(AI376,'Acompanhamento (DMP)'!$B$17:$L$400,10,FALSE),"")</f>
        <v/>
      </c>
      <c r="AW376" t="str">
        <f>IFERROR(IF(VLOOKUP(AI376,'Acompanhamento (DMP)'!$B$17:$V$400,11,FALSE)="","",VLOOKUP(AI376,'Acompanhamento (DMP)'!$B$17:$V$400,11,FALSE)),"")</f>
        <v/>
      </c>
      <c r="AX376" s="88" t="str">
        <f>IFERROR(VLOOKUP(AI376,'Acompanhamento (DMP)'!$B$17:$V$400,12,FALSE),"")</f>
        <v/>
      </c>
      <c r="AY376" s="88" t="str">
        <f>IFERROR(IF(VLOOKUP(AI376,'Acompanhamento (DMP)'!$B$17:$V$400,13,FALSE)="","",VLOOKUP(AI376,'Acompanhamento (DMP)'!$B$17:$V$400,13,FALSE)),"")</f>
        <v/>
      </c>
      <c r="AZ376" t="str">
        <f>IFERROR(IF(VLOOKUP(AI376,'Acompanhamento (DMP)'!$B$17:$V$400,14,FALSE)="","",VLOOKUP(AI376,'Acompanhamento (DMP)'!$B$17:$V$400,14,FALSE)),"")</f>
        <v/>
      </c>
      <c r="BA376" t="str">
        <f>IFERROR(IF(VLOOKUP(AI376,'Acompanhamento (DMP)'!$B$17:$V$400,15,FALSE)="","",VLOOKUP(AI376,'Acompanhamento (DMP)'!$B$17:$V$400,15,FALSE)),"")</f>
        <v/>
      </c>
      <c r="BB376" s="88" t="str">
        <f>IFERROR(IF(VLOOKUP(AI376,'Acompanhamento (DMP)'!$B$17:$V$400,16,FALSE)="","",VLOOKUP(AI376,'Acompanhamento (DMP)'!$B$17:$V$400,16,FALSE)),"")</f>
        <v/>
      </c>
      <c r="BC376" s="88" t="str">
        <f>IFERROR(IF(VLOOKUP(AI376,'Acompanhamento (DMP)'!$B$17:$V$400,17,FALSE)="","",VLOOKUP(AI376,'Acompanhamento (DMP)'!$B$17:$V$400,17,FALSE)),"")</f>
        <v/>
      </c>
      <c r="BD376" s="88" t="str">
        <f>IFERROR(IF(VLOOKUP(AI376,'Acompanhamento (DMP)'!$B$17:$V$400,18,FALSE)="","",VLOOKUP(AI376,'Acompanhamento (DMP)'!$B$17:$V$400,18,FALSE)),"")</f>
        <v/>
      </c>
      <c r="BE376" s="88" t="str">
        <f>IFERROR(IF(VLOOKUP(AI376,'Acompanhamento (DMP)'!$B$17:$V$400,19,FALSE)="","",VLOOKUP(AI376,'Acompanhamento (DMP)'!$B$17:$V$400,19,FALSE)),"")</f>
        <v/>
      </c>
      <c r="BF376" s="88" t="str">
        <f>IFERROR(IF(VLOOKUP(AI376,'Acompanhamento (DMP)'!$B$17:$V$400,20,FALSE)="","",VLOOKUP(AI376,'Acompanhamento (DMP)'!$B$17:$V$400,20,FALSE)),"")</f>
        <v/>
      </c>
      <c r="BG376" s="88" t="str">
        <f>IFERROR(IF(VLOOKUP(AI376,'Acompanhamento (DMP)'!$B$17:$V$400,21,FALSE)="","",VLOOKUP(AI376,'Acompanhamento (DMP)'!$B$17:$V$400,21,FALSE)),"")</f>
        <v/>
      </c>
      <c r="BH376" s="239" t="str">
        <f t="shared" si="5"/>
        <v/>
      </c>
    </row>
    <row r="377" spans="1:60" ht="15" customHeight="1" x14ac:dyDescent="0.2">
      <c r="A377" s="73"/>
      <c r="B377" s="73"/>
      <c r="C377" s="73"/>
      <c r="D377" s="74"/>
      <c r="E377" s="73"/>
      <c r="F377" s="73"/>
      <c r="G377" s="73"/>
      <c r="H377" s="73"/>
      <c r="I377" s="73"/>
      <c r="J377" s="73"/>
      <c r="K377" s="73"/>
      <c r="L377" s="75"/>
      <c r="M377" s="75"/>
      <c r="N377" s="75"/>
      <c r="O377" s="75"/>
      <c r="P377" s="75"/>
      <c r="Q377" s="73" t="e">
        <f>IF(#REF!="","",IF(VLOOKUP(#REF!,#REF!,9,FALSE)="","",VLOOKUP(#REF!,#REF!,9,FALSE)))</f>
        <v>#REF!</v>
      </c>
      <c r="R377" s="75" t="e">
        <f>IF(#REF!="","",IF(VLOOKUP(#REF!,#REF!,10,FALSE)="","",VLOOKUP(#REF!,#REF!,10,FALSE)))</f>
        <v>#REF!</v>
      </c>
      <c r="AD377" s="251">
        <v>364</v>
      </c>
      <c r="AI377" t="str">
        <f>IF('PCA Licitação, Dispensa e Inex.'!B381="","",'PCA Licitação, Dispensa e Inex.'!B381)</f>
        <v/>
      </c>
      <c r="AJ377" t="str">
        <f>IF('PCA Licitação, Dispensa e Inex.'!C381="","",'PCA Licitação, Dispensa e Inex.'!C381)</f>
        <v/>
      </c>
      <c r="AK377" t="str">
        <f>IF('PCA Licitação, Dispensa e Inex.'!D381="","",'PCA Licitação, Dispensa e Inex.'!D381)</f>
        <v/>
      </c>
      <c r="AL377" t="str">
        <f>IF('PCA Licitação, Dispensa e Inex.'!H381="","",'PCA Licitação, Dispensa e Inex.'!H381)</f>
        <v/>
      </c>
      <c r="AM377" t="str">
        <f>IF('PCA Licitação, Dispensa e Inex.'!K381="","",'PCA Licitação, Dispensa e Inex.'!K381)</f>
        <v/>
      </c>
      <c r="AN377" t="str">
        <f>IF('PCA Licitação, Dispensa e Inex.'!L381="","",'PCA Licitação, Dispensa e Inex.'!L381)</f>
        <v/>
      </c>
      <c r="AO377" t="str">
        <f>IF('PCA Licitação, Dispensa e Inex.'!M381="","",'PCA Licitação, Dispensa e Inex.'!M381)</f>
        <v/>
      </c>
      <c r="AP377" t="str">
        <f>IF('PCA Licitação, Dispensa e Inex.'!N381="","",'PCA Licitação, Dispensa e Inex.'!N381)</f>
        <v/>
      </c>
      <c r="AQ377" s="88" t="str">
        <f>IF('PCA Licitação, Dispensa e Inex.'!O381="","",'PCA Licitação, Dispensa e Inex.'!O381)</f>
        <v/>
      </c>
      <c r="AR377" s="88" t="str">
        <f>IF('PCA Licitação, Dispensa e Inex.'!P381="","",'PCA Licitação, Dispensa e Inex.'!P381)</f>
        <v/>
      </c>
      <c r="AS377" s="88" t="str">
        <f>IF('PCA Licitação, Dispensa e Inex.'!Q381="","",'PCA Licitação, Dispensa e Inex.'!Q381)</f>
        <v/>
      </c>
      <c r="AT377" s="88" t="str">
        <f>IF('PCA Licitação, Dispensa e Inex.'!R381="","",'PCA Licitação, Dispensa e Inex.'!R381)</f>
        <v/>
      </c>
      <c r="AU377" s="88" t="str">
        <f>IF('PCA Licitação, Dispensa e Inex.'!S381="","",'PCA Licitação, Dispensa e Inex.'!S381)</f>
        <v/>
      </c>
      <c r="AV377" s="88" t="str">
        <f>IFERROR(VLOOKUP(AI377,'Acompanhamento (DMP)'!$B$17:$L$400,10,FALSE),"")</f>
        <v/>
      </c>
      <c r="AW377" t="str">
        <f>IFERROR(IF(VLOOKUP(AI377,'Acompanhamento (DMP)'!$B$17:$V$400,11,FALSE)="","",VLOOKUP(AI377,'Acompanhamento (DMP)'!$B$17:$V$400,11,FALSE)),"")</f>
        <v/>
      </c>
      <c r="AX377" s="88" t="str">
        <f>IFERROR(VLOOKUP(AI377,'Acompanhamento (DMP)'!$B$17:$V$400,12,FALSE),"")</f>
        <v/>
      </c>
      <c r="AY377" s="88" t="str">
        <f>IFERROR(IF(VLOOKUP(AI377,'Acompanhamento (DMP)'!$B$17:$V$400,13,FALSE)="","",VLOOKUP(AI377,'Acompanhamento (DMP)'!$B$17:$V$400,13,FALSE)),"")</f>
        <v/>
      </c>
      <c r="AZ377" t="str">
        <f>IFERROR(IF(VLOOKUP(AI377,'Acompanhamento (DMP)'!$B$17:$V$400,14,FALSE)="","",VLOOKUP(AI377,'Acompanhamento (DMP)'!$B$17:$V$400,14,FALSE)),"")</f>
        <v/>
      </c>
      <c r="BA377" t="str">
        <f>IFERROR(IF(VLOOKUP(AI377,'Acompanhamento (DMP)'!$B$17:$V$400,15,FALSE)="","",VLOOKUP(AI377,'Acompanhamento (DMP)'!$B$17:$V$400,15,FALSE)),"")</f>
        <v/>
      </c>
      <c r="BB377" s="88" t="str">
        <f>IFERROR(IF(VLOOKUP(AI377,'Acompanhamento (DMP)'!$B$17:$V$400,16,FALSE)="","",VLOOKUP(AI377,'Acompanhamento (DMP)'!$B$17:$V$400,16,FALSE)),"")</f>
        <v/>
      </c>
      <c r="BC377" s="88" t="str">
        <f>IFERROR(IF(VLOOKUP(AI377,'Acompanhamento (DMP)'!$B$17:$V$400,17,FALSE)="","",VLOOKUP(AI377,'Acompanhamento (DMP)'!$B$17:$V$400,17,FALSE)),"")</f>
        <v/>
      </c>
      <c r="BD377" s="88" t="str">
        <f>IFERROR(IF(VLOOKUP(AI377,'Acompanhamento (DMP)'!$B$17:$V$400,18,FALSE)="","",VLOOKUP(AI377,'Acompanhamento (DMP)'!$B$17:$V$400,18,FALSE)),"")</f>
        <v/>
      </c>
      <c r="BE377" s="88" t="str">
        <f>IFERROR(IF(VLOOKUP(AI377,'Acompanhamento (DMP)'!$B$17:$V$400,19,FALSE)="","",VLOOKUP(AI377,'Acompanhamento (DMP)'!$B$17:$V$400,19,FALSE)),"")</f>
        <v/>
      </c>
      <c r="BF377" s="88" t="str">
        <f>IFERROR(IF(VLOOKUP(AI377,'Acompanhamento (DMP)'!$B$17:$V$400,20,FALSE)="","",VLOOKUP(AI377,'Acompanhamento (DMP)'!$B$17:$V$400,20,FALSE)),"")</f>
        <v/>
      </c>
      <c r="BG377" s="88" t="str">
        <f>IFERROR(IF(VLOOKUP(AI377,'Acompanhamento (DMP)'!$B$17:$V$400,21,FALSE)="","",VLOOKUP(AI377,'Acompanhamento (DMP)'!$B$17:$V$400,21,FALSE)),"")</f>
        <v/>
      </c>
      <c r="BH377" s="239" t="str">
        <f t="shared" si="5"/>
        <v/>
      </c>
    </row>
    <row r="378" spans="1:60" ht="15" customHeight="1" x14ac:dyDescent="0.2">
      <c r="A378" s="73"/>
      <c r="B378" s="73"/>
      <c r="C378" s="73"/>
      <c r="D378" s="74"/>
      <c r="E378" s="73"/>
      <c r="F378" s="73"/>
      <c r="G378" s="73"/>
      <c r="H378" s="73"/>
      <c r="I378" s="73"/>
      <c r="J378" s="73"/>
      <c r="K378" s="73"/>
      <c r="L378" s="75"/>
      <c r="M378" s="75"/>
      <c r="N378" s="75"/>
      <c r="O378" s="75"/>
      <c r="P378" s="75"/>
      <c r="Q378" s="73" t="e">
        <f>IF(#REF!="","",IF(VLOOKUP(#REF!,#REF!,9,FALSE)="","",VLOOKUP(#REF!,#REF!,9,FALSE)))</f>
        <v>#REF!</v>
      </c>
      <c r="R378" s="75" t="e">
        <f>IF(#REF!="","",IF(VLOOKUP(#REF!,#REF!,10,FALSE)="","",VLOOKUP(#REF!,#REF!,10,FALSE)))</f>
        <v>#REF!</v>
      </c>
      <c r="AD378" s="252">
        <v>365</v>
      </c>
      <c r="AI378" t="str">
        <f>IF('PCA Licitação, Dispensa e Inex.'!B382="","",'PCA Licitação, Dispensa e Inex.'!B382)</f>
        <v/>
      </c>
      <c r="AJ378" t="str">
        <f>IF('PCA Licitação, Dispensa e Inex.'!C382="","",'PCA Licitação, Dispensa e Inex.'!C382)</f>
        <v/>
      </c>
      <c r="AK378" t="str">
        <f>IF('PCA Licitação, Dispensa e Inex.'!D382="","",'PCA Licitação, Dispensa e Inex.'!D382)</f>
        <v/>
      </c>
      <c r="AL378" t="str">
        <f>IF('PCA Licitação, Dispensa e Inex.'!H382="","",'PCA Licitação, Dispensa e Inex.'!H382)</f>
        <v/>
      </c>
      <c r="AM378" t="str">
        <f>IF('PCA Licitação, Dispensa e Inex.'!K382="","",'PCA Licitação, Dispensa e Inex.'!K382)</f>
        <v/>
      </c>
      <c r="AN378" t="str">
        <f>IF('PCA Licitação, Dispensa e Inex.'!L382="","",'PCA Licitação, Dispensa e Inex.'!L382)</f>
        <v/>
      </c>
      <c r="AO378" t="str">
        <f>IF('PCA Licitação, Dispensa e Inex.'!M382="","",'PCA Licitação, Dispensa e Inex.'!M382)</f>
        <v/>
      </c>
      <c r="AP378" t="str">
        <f>IF('PCA Licitação, Dispensa e Inex.'!N382="","",'PCA Licitação, Dispensa e Inex.'!N382)</f>
        <v/>
      </c>
      <c r="AQ378" s="88" t="str">
        <f>IF('PCA Licitação, Dispensa e Inex.'!O382="","",'PCA Licitação, Dispensa e Inex.'!O382)</f>
        <v/>
      </c>
      <c r="AR378" s="88" t="str">
        <f>IF('PCA Licitação, Dispensa e Inex.'!P382="","",'PCA Licitação, Dispensa e Inex.'!P382)</f>
        <v/>
      </c>
      <c r="AS378" s="88" t="str">
        <f>IF('PCA Licitação, Dispensa e Inex.'!Q382="","",'PCA Licitação, Dispensa e Inex.'!Q382)</f>
        <v/>
      </c>
      <c r="AT378" s="88" t="str">
        <f>IF('PCA Licitação, Dispensa e Inex.'!R382="","",'PCA Licitação, Dispensa e Inex.'!R382)</f>
        <v/>
      </c>
      <c r="AU378" s="88" t="str">
        <f>IF('PCA Licitação, Dispensa e Inex.'!S382="","",'PCA Licitação, Dispensa e Inex.'!S382)</f>
        <v/>
      </c>
      <c r="AV378" s="88" t="str">
        <f>IFERROR(VLOOKUP(AI378,'Acompanhamento (DMP)'!$B$17:$L$400,10,FALSE),"")</f>
        <v/>
      </c>
      <c r="AW378" t="str">
        <f>IFERROR(IF(VLOOKUP(AI378,'Acompanhamento (DMP)'!$B$17:$V$400,11,FALSE)="","",VLOOKUP(AI378,'Acompanhamento (DMP)'!$B$17:$V$400,11,FALSE)),"")</f>
        <v/>
      </c>
      <c r="AX378" s="88" t="str">
        <f>IFERROR(VLOOKUP(AI378,'Acompanhamento (DMP)'!$B$17:$V$400,12,FALSE),"")</f>
        <v/>
      </c>
      <c r="AY378" s="88" t="str">
        <f>IFERROR(IF(VLOOKUP(AI378,'Acompanhamento (DMP)'!$B$17:$V$400,13,FALSE)="","",VLOOKUP(AI378,'Acompanhamento (DMP)'!$B$17:$V$400,13,FALSE)),"")</f>
        <v/>
      </c>
      <c r="AZ378" t="str">
        <f>IFERROR(IF(VLOOKUP(AI378,'Acompanhamento (DMP)'!$B$17:$V$400,14,FALSE)="","",VLOOKUP(AI378,'Acompanhamento (DMP)'!$B$17:$V$400,14,FALSE)),"")</f>
        <v/>
      </c>
      <c r="BA378" t="str">
        <f>IFERROR(IF(VLOOKUP(AI378,'Acompanhamento (DMP)'!$B$17:$V$400,15,FALSE)="","",VLOOKUP(AI378,'Acompanhamento (DMP)'!$B$17:$V$400,15,FALSE)),"")</f>
        <v/>
      </c>
      <c r="BB378" s="88" t="str">
        <f>IFERROR(IF(VLOOKUP(AI378,'Acompanhamento (DMP)'!$B$17:$V$400,16,FALSE)="","",VLOOKUP(AI378,'Acompanhamento (DMP)'!$B$17:$V$400,16,FALSE)),"")</f>
        <v/>
      </c>
      <c r="BC378" s="88" t="str">
        <f>IFERROR(IF(VLOOKUP(AI378,'Acompanhamento (DMP)'!$B$17:$V$400,17,FALSE)="","",VLOOKUP(AI378,'Acompanhamento (DMP)'!$B$17:$V$400,17,FALSE)),"")</f>
        <v/>
      </c>
      <c r="BD378" s="88" t="str">
        <f>IFERROR(IF(VLOOKUP(AI378,'Acompanhamento (DMP)'!$B$17:$V$400,18,FALSE)="","",VLOOKUP(AI378,'Acompanhamento (DMP)'!$B$17:$V$400,18,FALSE)),"")</f>
        <v/>
      </c>
      <c r="BE378" s="88" t="str">
        <f>IFERROR(IF(VLOOKUP(AI378,'Acompanhamento (DMP)'!$B$17:$V$400,19,FALSE)="","",VLOOKUP(AI378,'Acompanhamento (DMP)'!$B$17:$V$400,19,FALSE)),"")</f>
        <v/>
      </c>
      <c r="BF378" s="88" t="str">
        <f>IFERROR(IF(VLOOKUP(AI378,'Acompanhamento (DMP)'!$B$17:$V$400,20,FALSE)="","",VLOOKUP(AI378,'Acompanhamento (DMP)'!$B$17:$V$400,20,FALSE)),"")</f>
        <v/>
      </c>
      <c r="BG378" s="88" t="str">
        <f>IFERROR(IF(VLOOKUP(AI378,'Acompanhamento (DMP)'!$B$17:$V$400,21,FALSE)="","",VLOOKUP(AI378,'Acompanhamento (DMP)'!$B$17:$V$400,21,FALSE)),"")</f>
        <v/>
      </c>
      <c r="BH378" s="239" t="str">
        <f t="shared" si="5"/>
        <v/>
      </c>
    </row>
    <row r="379" spans="1:60" ht="15" customHeight="1" x14ac:dyDescent="0.2">
      <c r="A379" s="73"/>
      <c r="B379" s="73"/>
      <c r="C379" s="73"/>
      <c r="D379" s="74"/>
      <c r="E379" s="73"/>
      <c r="F379" s="73"/>
      <c r="G379" s="73"/>
      <c r="H379" s="73"/>
      <c r="I379" s="73"/>
      <c r="J379" s="73"/>
      <c r="K379" s="73"/>
      <c r="L379" s="75"/>
      <c r="M379" s="75"/>
      <c r="N379" s="75"/>
      <c r="O379" s="75"/>
      <c r="P379" s="75"/>
      <c r="Q379" s="73" t="e">
        <f>IF(#REF!="","",IF(VLOOKUP(#REF!,#REF!,9,FALSE)="","",VLOOKUP(#REF!,#REF!,9,FALSE)))</f>
        <v>#REF!</v>
      </c>
      <c r="R379" s="75" t="e">
        <f>IF(#REF!="","",IF(VLOOKUP(#REF!,#REF!,10,FALSE)="","",VLOOKUP(#REF!,#REF!,10,FALSE)))</f>
        <v>#REF!</v>
      </c>
      <c r="AD379" s="250">
        <v>366</v>
      </c>
      <c r="AI379" t="str">
        <f>IF('PCA Licitação, Dispensa e Inex.'!B383="","",'PCA Licitação, Dispensa e Inex.'!B383)</f>
        <v/>
      </c>
      <c r="AJ379" t="str">
        <f>IF('PCA Licitação, Dispensa e Inex.'!C383="","",'PCA Licitação, Dispensa e Inex.'!C383)</f>
        <v/>
      </c>
      <c r="AK379" t="str">
        <f>IF('PCA Licitação, Dispensa e Inex.'!D383="","",'PCA Licitação, Dispensa e Inex.'!D383)</f>
        <v/>
      </c>
      <c r="AL379" t="str">
        <f>IF('PCA Licitação, Dispensa e Inex.'!H383="","",'PCA Licitação, Dispensa e Inex.'!H383)</f>
        <v/>
      </c>
      <c r="AM379" t="str">
        <f>IF('PCA Licitação, Dispensa e Inex.'!K383="","",'PCA Licitação, Dispensa e Inex.'!K383)</f>
        <v/>
      </c>
      <c r="AN379" t="str">
        <f>IF('PCA Licitação, Dispensa e Inex.'!L383="","",'PCA Licitação, Dispensa e Inex.'!L383)</f>
        <v/>
      </c>
      <c r="AO379" t="str">
        <f>IF('PCA Licitação, Dispensa e Inex.'!M383="","",'PCA Licitação, Dispensa e Inex.'!M383)</f>
        <v/>
      </c>
      <c r="AP379" t="str">
        <f>IF('PCA Licitação, Dispensa e Inex.'!N383="","",'PCA Licitação, Dispensa e Inex.'!N383)</f>
        <v/>
      </c>
      <c r="AQ379" s="88" t="str">
        <f>IF('PCA Licitação, Dispensa e Inex.'!O383="","",'PCA Licitação, Dispensa e Inex.'!O383)</f>
        <v/>
      </c>
      <c r="AR379" s="88" t="str">
        <f>IF('PCA Licitação, Dispensa e Inex.'!P383="","",'PCA Licitação, Dispensa e Inex.'!P383)</f>
        <v/>
      </c>
      <c r="AS379" s="88" t="str">
        <f>IF('PCA Licitação, Dispensa e Inex.'!Q383="","",'PCA Licitação, Dispensa e Inex.'!Q383)</f>
        <v/>
      </c>
      <c r="AT379" s="88" t="str">
        <f>IF('PCA Licitação, Dispensa e Inex.'!R383="","",'PCA Licitação, Dispensa e Inex.'!R383)</f>
        <v/>
      </c>
      <c r="AU379" s="88" t="str">
        <f>IF('PCA Licitação, Dispensa e Inex.'!S383="","",'PCA Licitação, Dispensa e Inex.'!S383)</f>
        <v/>
      </c>
      <c r="AV379" s="88" t="str">
        <f>IFERROR(VLOOKUP(AI379,'Acompanhamento (DMP)'!$B$17:$L$400,10,FALSE),"")</f>
        <v/>
      </c>
      <c r="AW379" t="str">
        <f>IFERROR(IF(VLOOKUP(AI379,'Acompanhamento (DMP)'!$B$17:$V$400,11,FALSE)="","",VLOOKUP(AI379,'Acompanhamento (DMP)'!$B$17:$V$400,11,FALSE)),"")</f>
        <v/>
      </c>
      <c r="AX379" s="88" t="str">
        <f>IFERROR(VLOOKUP(AI379,'Acompanhamento (DMP)'!$B$17:$V$400,12,FALSE),"")</f>
        <v/>
      </c>
      <c r="AY379" s="88" t="str">
        <f>IFERROR(IF(VLOOKUP(AI379,'Acompanhamento (DMP)'!$B$17:$V$400,13,FALSE)="","",VLOOKUP(AI379,'Acompanhamento (DMP)'!$B$17:$V$400,13,FALSE)),"")</f>
        <v/>
      </c>
      <c r="AZ379" t="str">
        <f>IFERROR(IF(VLOOKUP(AI379,'Acompanhamento (DMP)'!$B$17:$V$400,14,FALSE)="","",VLOOKUP(AI379,'Acompanhamento (DMP)'!$B$17:$V$400,14,FALSE)),"")</f>
        <v/>
      </c>
      <c r="BA379" t="str">
        <f>IFERROR(IF(VLOOKUP(AI379,'Acompanhamento (DMP)'!$B$17:$V$400,15,FALSE)="","",VLOOKUP(AI379,'Acompanhamento (DMP)'!$B$17:$V$400,15,FALSE)),"")</f>
        <v/>
      </c>
      <c r="BB379" s="88" t="str">
        <f>IFERROR(IF(VLOOKUP(AI379,'Acompanhamento (DMP)'!$B$17:$V$400,16,FALSE)="","",VLOOKUP(AI379,'Acompanhamento (DMP)'!$B$17:$V$400,16,FALSE)),"")</f>
        <v/>
      </c>
      <c r="BC379" s="88" t="str">
        <f>IFERROR(IF(VLOOKUP(AI379,'Acompanhamento (DMP)'!$B$17:$V$400,17,FALSE)="","",VLOOKUP(AI379,'Acompanhamento (DMP)'!$B$17:$V$400,17,FALSE)),"")</f>
        <v/>
      </c>
      <c r="BD379" s="88" t="str">
        <f>IFERROR(IF(VLOOKUP(AI379,'Acompanhamento (DMP)'!$B$17:$V$400,18,FALSE)="","",VLOOKUP(AI379,'Acompanhamento (DMP)'!$B$17:$V$400,18,FALSE)),"")</f>
        <v/>
      </c>
      <c r="BE379" s="88" t="str">
        <f>IFERROR(IF(VLOOKUP(AI379,'Acompanhamento (DMP)'!$B$17:$V$400,19,FALSE)="","",VLOOKUP(AI379,'Acompanhamento (DMP)'!$B$17:$V$400,19,FALSE)),"")</f>
        <v/>
      </c>
      <c r="BF379" s="88" t="str">
        <f>IFERROR(IF(VLOOKUP(AI379,'Acompanhamento (DMP)'!$B$17:$V$400,20,FALSE)="","",VLOOKUP(AI379,'Acompanhamento (DMP)'!$B$17:$V$400,20,FALSE)),"")</f>
        <v/>
      </c>
      <c r="BG379" s="88" t="str">
        <f>IFERROR(IF(VLOOKUP(AI379,'Acompanhamento (DMP)'!$B$17:$V$400,21,FALSE)="","",VLOOKUP(AI379,'Acompanhamento (DMP)'!$B$17:$V$400,21,FALSE)),"")</f>
        <v/>
      </c>
      <c r="BH379" s="239" t="str">
        <f t="shared" si="5"/>
        <v/>
      </c>
    </row>
    <row r="380" spans="1:60" ht="15" customHeight="1" x14ac:dyDescent="0.2">
      <c r="A380" s="73"/>
      <c r="B380" s="73"/>
      <c r="C380" s="73"/>
      <c r="D380" s="74"/>
      <c r="E380" s="73"/>
      <c r="F380" s="73"/>
      <c r="G380" s="73"/>
      <c r="H380" s="73"/>
      <c r="I380" s="73"/>
      <c r="J380" s="73"/>
      <c r="K380" s="73"/>
      <c r="L380" s="75"/>
      <c r="M380" s="75"/>
      <c r="N380" s="75"/>
      <c r="O380" s="75"/>
      <c r="P380" s="75"/>
      <c r="Q380" s="73" t="e">
        <f>IF(#REF!="","",IF(VLOOKUP(#REF!,#REF!,9,FALSE)="","",VLOOKUP(#REF!,#REF!,9,FALSE)))</f>
        <v>#REF!</v>
      </c>
      <c r="R380" s="75" t="e">
        <f>IF(#REF!="","",IF(VLOOKUP(#REF!,#REF!,10,FALSE)="","",VLOOKUP(#REF!,#REF!,10,FALSE)))</f>
        <v>#REF!</v>
      </c>
      <c r="AD380" s="249">
        <v>367</v>
      </c>
      <c r="AI380" t="str">
        <f>IF('PCA Licitação, Dispensa e Inex.'!B384="","",'PCA Licitação, Dispensa e Inex.'!B384)</f>
        <v/>
      </c>
      <c r="AJ380" t="str">
        <f>IF('PCA Licitação, Dispensa e Inex.'!C384="","",'PCA Licitação, Dispensa e Inex.'!C384)</f>
        <v/>
      </c>
      <c r="AK380" t="str">
        <f>IF('PCA Licitação, Dispensa e Inex.'!D384="","",'PCA Licitação, Dispensa e Inex.'!D384)</f>
        <v/>
      </c>
      <c r="AL380" t="str">
        <f>IF('PCA Licitação, Dispensa e Inex.'!H384="","",'PCA Licitação, Dispensa e Inex.'!H384)</f>
        <v/>
      </c>
      <c r="AM380" t="str">
        <f>IF('PCA Licitação, Dispensa e Inex.'!K384="","",'PCA Licitação, Dispensa e Inex.'!K384)</f>
        <v/>
      </c>
      <c r="AN380" t="str">
        <f>IF('PCA Licitação, Dispensa e Inex.'!L384="","",'PCA Licitação, Dispensa e Inex.'!L384)</f>
        <v/>
      </c>
      <c r="AO380" t="str">
        <f>IF('PCA Licitação, Dispensa e Inex.'!M384="","",'PCA Licitação, Dispensa e Inex.'!M384)</f>
        <v/>
      </c>
      <c r="AP380" t="str">
        <f>IF('PCA Licitação, Dispensa e Inex.'!N384="","",'PCA Licitação, Dispensa e Inex.'!N384)</f>
        <v/>
      </c>
      <c r="AQ380" s="88" t="str">
        <f>IF('PCA Licitação, Dispensa e Inex.'!O384="","",'PCA Licitação, Dispensa e Inex.'!O384)</f>
        <v/>
      </c>
      <c r="AR380" s="88" t="str">
        <f>IF('PCA Licitação, Dispensa e Inex.'!P384="","",'PCA Licitação, Dispensa e Inex.'!P384)</f>
        <v/>
      </c>
      <c r="AS380" s="88" t="str">
        <f>IF('PCA Licitação, Dispensa e Inex.'!Q384="","",'PCA Licitação, Dispensa e Inex.'!Q384)</f>
        <v/>
      </c>
      <c r="AT380" s="88" t="str">
        <f>IF('PCA Licitação, Dispensa e Inex.'!R384="","",'PCA Licitação, Dispensa e Inex.'!R384)</f>
        <v/>
      </c>
      <c r="AU380" s="88" t="str">
        <f>IF('PCA Licitação, Dispensa e Inex.'!S384="","",'PCA Licitação, Dispensa e Inex.'!S384)</f>
        <v/>
      </c>
      <c r="AV380" s="88" t="str">
        <f>IFERROR(VLOOKUP(AI380,'Acompanhamento (DMP)'!$B$17:$L$400,10,FALSE),"")</f>
        <v/>
      </c>
      <c r="AW380" t="str">
        <f>IFERROR(IF(VLOOKUP(AI380,'Acompanhamento (DMP)'!$B$17:$V$400,11,FALSE)="","",VLOOKUP(AI380,'Acompanhamento (DMP)'!$B$17:$V$400,11,FALSE)),"")</f>
        <v/>
      </c>
      <c r="AX380" s="88" t="str">
        <f>IFERROR(VLOOKUP(AI380,'Acompanhamento (DMP)'!$B$17:$V$400,12,FALSE),"")</f>
        <v/>
      </c>
      <c r="AY380" s="88" t="str">
        <f>IFERROR(IF(VLOOKUP(AI380,'Acompanhamento (DMP)'!$B$17:$V$400,13,FALSE)="","",VLOOKUP(AI380,'Acompanhamento (DMP)'!$B$17:$V$400,13,FALSE)),"")</f>
        <v/>
      </c>
      <c r="AZ380" t="str">
        <f>IFERROR(IF(VLOOKUP(AI380,'Acompanhamento (DMP)'!$B$17:$V$400,14,FALSE)="","",VLOOKUP(AI380,'Acompanhamento (DMP)'!$B$17:$V$400,14,FALSE)),"")</f>
        <v/>
      </c>
      <c r="BA380" t="str">
        <f>IFERROR(IF(VLOOKUP(AI380,'Acompanhamento (DMP)'!$B$17:$V$400,15,FALSE)="","",VLOOKUP(AI380,'Acompanhamento (DMP)'!$B$17:$V$400,15,FALSE)),"")</f>
        <v/>
      </c>
      <c r="BB380" s="88" t="str">
        <f>IFERROR(IF(VLOOKUP(AI380,'Acompanhamento (DMP)'!$B$17:$V$400,16,FALSE)="","",VLOOKUP(AI380,'Acompanhamento (DMP)'!$B$17:$V$400,16,FALSE)),"")</f>
        <v/>
      </c>
      <c r="BC380" s="88" t="str">
        <f>IFERROR(IF(VLOOKUP(AI380,'Acompanhamento (DMP)'!$B$17:$V$400,17,FALSE)="","",VLOOKUP(AI380,'Acompanhamento (DMP)'!$B$17:$V$400,17,FALSE)),"")</f>
        <v/>
      </c>
      <c r="BD380" s="88" t="str">
        <f>IFERROR(IF(VLOOKUP(AI380,'Acompanhamento (DMP)'!$B$17:$V$400,18,FALSE)="","",VLOOKUP(AI380,'Acompanhamento (DMP)'!$B$17:$V$400,18,FALSE)),"")</f>
        <v/>
      </c>
      <c r="BE380" s="88" t="str">
        <f>IFERROR(IF(VLOOKUP(AI380,'Acompanhamento (DMP)'!$B$17:$V$400,19,FALSE)="","",VLOOKUP(AI380,'Acompanhamento (DMP)'!$B$17:$V$400,19,FALSE)),"")</f>
        <v/>
      </c>
      <c r="BF380" s="88" t="str">
        <f>IFERROR(IF(VLOOKUP(AI380,'Acompanhamento (DMP)'!$B$17:$V$400,20,FALSE)="","",VLOOKUP(AI380,'Acompanhamento (DMP)'!$B$17:$V$400,20,FALSE)),"")</f>
        <v/>
      </c>
      <c r="BG380" s="88" t="str">
        <f>IFERROR(IF(VLOOKUP(AI380,'Acompanhamento (DMP)'!$B$17:$V$400,21,FALSE)="","",VLOOKUP(AI380,'Acompanhamento (DMP)'!$B$17:$V$400,21,FALSE)),"")</f>
        <v/>
      </c>
      <c r="BH380" s="239" t="str">
        <f t="shared" si="5"/>
        <v/>
      </c>
    </row>
    <row r="381" spans="1:60" ht="15" customHeight="1" x14ac:dyDescent="0.2">
      <c r="A381" s="73"/>
      <c r="B381" s="73"/>
      <c r="C381" s="73"/>
      <c r="D381" s="74"/>
      <c r="E381" s="73"/>
      <c r="F381" s="73"/>
      <c r="G381" s="73"/>
      <c r="H381" s="73"/>
      <c r="I381" s="73"/>
      <c r="J381" s="73"/>
      <c r="K381" s="73"/>
      <c r="L381" s="75"/>
      <c r="M381" s="75"/>
      <c r="N381" s="75"/>
      <c r="O381" s="75"/>
      <c r="P381" s="75"/>
      <c r="Q381" s="73" t="e">
        <f>IF(#REF!="","",IF(VLOOKUP(#REF!,#REF!,9,FALSE)="","",VLOOKUP(#REF!,#REF!,9,FALSE)))</f>
        <v>#REF!</v>
      </c>
      <c r="R381" s="75" t="e">
        <f>IF(#REF!="","",IF(VLOOKUP(#REF!,#REF!,10,FALSE)="","",VLOOKUP(#REF!,#REF!,10,FALSE)))</f>
        <v>#REF!</v>
      </c>
      <c r="AD381" s="250">
        <v>368</v>
      </c>
      <c r="AI381" t="str">
        <f>IF('PCA Licitação, Dispensa e Inex.'!B385="","",'PCA Licitação, Dispensa e Inex.'!B385)</f>
        <v/>
      </c>
      <c r="AJ381" t="str">
        <f>IF('PCA Licitação, Dispensa e Inex.'!C385="","",'PCA Licitação, Dispensa e Inex.'!C385)</f>
        <v/>
      </c>
      <c r="AK381" t="str">
        <f>IF('PCA Licitação, Dispensa e Inex.'!D385="","",'PCA Licitação, Dispensa e Inex.'!D385)</f>
        <v/>
      </c>
      <c r="AL381" t="str">
        <f>IF('PCA Licitação, Dispensa e Inex.'!H385="","",'PCA Licitação, Dispensa e Inex.'!H385)</f>
        <v/>
      </c>
      <c r="AM381" t="str">
        <f>IF('PCA Licitação, Dispensa e Inex.'!K385="","",'PCA Licitação, Dispensa e Inex.'!K385)</f>
        <v/>
      </c>
      <c r="AN381" t="str">
        <f>IF('PCA Licitação, Dispensa e Inex.'!L385="","",'PCA Licitação, Dispensa e Inex.'!L385)</f>
        <v/>
      </c>
      <c r="AO381" t="str">
        <f>IF('PCA Licitação, Dispensa e Inex.'!M385="","",'PCA Licitação, Dispensa e Inex.'!M385)</f>
        <v/>
      </c>
      <c r="AP381" t="str">
        <f>IF('PCA Licitação, Dispensa e Inex.'!N385="","",'PCA Licitação, Dispensa e Inex.'!N385)</f>
        <v/>
      </c>
      <c r="AQ381" s="88" t="str">
        <f>IF('PCA Licitação, Dispensa e Inex.'!O385="","",'PCA Licitação, Dispensa e Inex.'!O385)</f>
        <v/>
      </c>
      <c r="AR381" s="88" t="str">
        <f>IF('PCA Licitação, Dispensa e Inex.'!P385="","",'PCA Licitação, Dispensa e Inex.'!P385)</f>
        <v/>
      </c>
      <c r="AS381" s="88" t="str">
        <f>IF('PCA Licitação, Dispensa e Inex.'!Q385="","",'PCA Licitação, Dispensa e Inex.'!Q385)</f>
        <v/>
      </c>
      <c r="AT381" s="88" t="str">
        <f>IF('PCA Licitação, Dispensa e Inex.'!R385="","",'PCA Licitação, Dispensa e Inex.'!R385)</f>
        <v/>
      </c>
      <c r="AU381" s="88" t="str">
        <f>IF('PCA Licitação, Dispensa e Inex.'!S385="","",'PCA Licitação, Dispensa e Inex.'!S385)</f>
        <v/>
      </c>
      <c r="AV381" s="88" t="str">
        <f>IFERROR(VLOOKUP(AI381,'Acompanhamento (DMP)'!$B$17:$L$400,10,FALSE),"")</f>
        <v/>
      </c>
      <c r="AW381" t="str">
        <f>IFERROR(IF(VLOOKUP(AI381,'Acompanhamento (DMP)'!$B$17:$V$400,11,FALSE)="","",VLOOKUP(AI381,'Acompanhamento (DMP)'!$B$17:$V$400,11,FALSE)),"")</f>
        <v/>
      </c>
      <c r="AX381" s="88" t="str">
        <f>IFERROR(VLOOKUP(AI381,'Acompanhamento (DMP)'!$B$17:$V$400,12,FALSE),"")</f>
        <v/>
      </c>
      <c r="AY381" s="88" t="str">
        <f>IFERROR(IF(VLOOKUP(AI381,'Acompanhamento (DMP)'!$B$17:$V$400,13,FALSE)="","",VLOOKUP(AI381,'Acompanhamento (DMP)'!$B$17:$V$400,13,FALSE)),"")</f>
        <v/>
      </c>
      <c r="AZ381" t="str">
        <f>IFERROR(IF(VLOOKUP(AI381,'Acompanhamento (DMP)'!$B$17:$V$400,14,FALSE)="","",VLOOKUP(AI381,'Acompanhamento (DMP)'!$B$17:$V$400,14,FALSE)),"")</f>
        <v/>
      </c>
      <c r="BA381" t="str">
        <f>IFERROR(IF(VLOOKUP(AI381,'Acompanhamento (DMP)'!$B$17:$V$400,15,FALSE)="","",VLOOKUP(AI381,'Acompanhamento (DMP)'!$B$17:$V$400,15,FALSE)),"")</f>
        <v/>
      </c>
      <c r="BB381" s="88" t="str">
        <f>IFERROR(IF(VLOOKUP(AI381,'Acompanhamento (DMP)'!$B$17:$V$400,16,FALSE)="","",VLOOKUP(AI381,'Acompanhamento (DMP)'!$B$17:$V$400,16,FALSE)),"")</f>
        <v/>
      </c>
      <c r="BC381" s="88" t="str">
        <f>IFERROR(IF(VLOOKUP(AI381,'Acompanhamento (DMP)'!$B$17:$V$400,17,FALSE)="","",VLOOKUP(AI381,'Acompanhamento (DMP)'!$B$17:$V$400,17,FALSE)),"")</f>
        <v/>
      </c>
      <c r="BD381" s="88" t="str">
        <f>IFERROR(IF(VLOOKUP(AI381,'Acompanhamento (DMP)'!$B$17:$V$400,18,FALSE)="","",VLOOKUP(AI381,'Acompanhamento (DMP)'!$B$17:$V$400,18,FALSE)),"")</f>
        <v/>
      </c>
      <c r="BE381" s="88" t="str">
        <f>IFERROR(IF(VLOOKUP(AI381,'Acompanhamento (DMP)'!$B$17:$V$400,19,FALSE)="","",VLOOKUP(AI381,'Acompanhamento (DMP)'!$B$17:$V$400,19,FALSE)),"")</f>
        <v/>
      </c>
      <c r="BF381" s="88" t="str">
        <f>IFERROR(IF(VLOOKUP(AI381,'Acompanhamento (DMP)'!$B$17:$V$400,20,FALSE)="","",VLOOKUP(AI381,'Acompanhamento (DMP)'!$B$17:$V$400,20,FALSE)),"")</f>
        <v/>
      </c>
      <c r="BG381" s="88" t="str">
        <f>IFERROR(IF(VLOOKUP(AI381,'Acompanhamento (DMP)'!$B$17:$V$400,21,FALSE)="","",VLOOKUP(AI381,'Acompanhamento (DMP)'!$B$17:$V$400,21,FALSE)),"")</f>
        <v/>
      </c>
      <c r="BH381" s="239" t="str">
        <f t="shared" si="5"/>
        <v/>
      </c>
    </row>
    <row r="382" spans="1:60" ht="15" customHeight="1" x14ac:dyDescent="0.2">
      <c r="A382" s="73"/>
      <c r="B382" s="73"/>
      <c r="C382" s="73"/>
      <c r="D382" s="74"/>
      <c r="E382" s="73"/>
      <c r="F382" s="73"/>
      <c r="G382" s="73"/>
      <c r="H382" s="73"/>
      <c r="I382" s="73"/>
      <c r="J382" s="73"/>
      <c r="K382" s="73"/>
      <c r="L382" s="75"/>
      <c r="M382" s="75"/>
      <c r="N382" s="75"/>
      <c r="O382" s="75"/>
      <c r="P382" s="75"/>
      <c r="Q382" s="73" t="e">
        <f>IF(#REF!="","",IF(VLOOKUP(#REF!,#REF!,9,FALSE)="","",VLOOKUP(#REF!,#REF!,9,FALSE)))</f>
        <v>#REF!</v>
      </c>
      <c r="R382" s="75" t="e">
        <f>IF(#REF!="","",IF(VLOOKUP(#REF!,#REF!,10,FALSE)="","",VLOOKUP(#REF!,#REF!,10,FALSE)))</f>
        <v>#REF!</v>
      </c>
      <c r="AD382" s="252">
        <v>369</v>
      </c>
      <c r="AI382" t="str">
        <f>IF('PCA Licitação, Dispensa e Inex.'!B386="","",'PCA Licitação, Dispensa e Inex.'!B386)</f>
        <v/>
      </c>
      <c r="AJ382" t="str">
        <f>IF('PCA Licitação, Dispensa e Inex.'!C386="","",'PCA Licitação, Dispensa e Inex.'!C386)</f>
        <v/>
      </c>
      <c r="AK382" t="str">
        <f>IF('PCA Licitação, Dispensa e Inex.'!D386="","",'PCA Licitação, Dispensa e Inex.'!D386)</f>
        <v/>
      </c>
      <c r="AL382" t="str">
        <f>IF('PCA Licitação, Dispensa e Inex.'!H386="","",'PCA Licitação, Dispensa e Inex.'!H386)</f>
        <v/>
      </c>
      <c r="AM382" t="str">
        <f>IF('PCA Licitação, Dispensa e Inex.'!K386="","",'PCA Licitação, Dispensa e Inex.'!K386)</f>
        <v/>
      </c>
      <c r="AN382" t="str">
        <f>IF('PCA Licitação, Dispensa e Inex.'!L386="","",'PCA Licitação, Dispensa e Inex.'!L386)</f>
        <v/>
      </c>
      <c r="AO382" t="str">
        <f>IF('PCA Licitação, Dispensa e Inex.'!M386="","",'PCA Licitação, Dispensa e Inex.'!M386)</f>
        <v/>
      </c>
      <c r="AP382" t="str">
        <f>IF('PCA Licitação, Dispensa e Inex.'!N386="","",'PCA Licitação, Dispensa e Inex.'!N386)</f>
        <v/>
      </c>
      <c r="AQ382" s="88" t="str">
        <f>IF('PCA Licitação, Dispensa e Inex.'!O386="","",'PCA Licitação, Dispensa e Inex.'!O386)</f>
        <v/>
      </c>
      <c r="AR382" s="88" t="str">
        <f>IF('PCA Licitação, Dispensa e Inex.'!P386="","",'PCA Licitação, Dispensa e Inex.'!P386)</f>
        <v/>
      </c>
      <c r="AS382" s="88" t="str">
        <f>IF('PCA Licitação, Dispensa e Inex.'!Q386="","",'PCA Licitação, Dispensa e Inex.'!Q386)</f>
        <v/>
      </c>
      <c r="AT382" s="88" t="str">
        <f>IF('PCA Licitação, Dispensa e Inex.'!R386="","",'PCA Licitação, Dispensa e Inex.'!R386)</f>
        <v/>
      </c>
      <c r="AU382" s="88" t="str">
        <f>IF('PCA Licitação, Dispensa e Inex.'!S386="","",'PCA Licitação, Dispensa e Inex.'!S386)</f>
        <v/>
      </c>
      <c r="AV382" s="88" t="str">
        <f>IFERROR(VLOOKUP(AI382,'Acompanhamento (DMP)'!$B$17:$L$400,10,FALSE),"")</f>
        <v/>
      </c>
      <c r="AW382" t="str">
        <f>IFERROR(IF(VLOOKUP(AI382,'Acompanhamento (DMP)'!$B$17:$V$400,11,FALSE)="","",VLOOKUP(AI382,'Acompanhamento (DMP)'!$B$17:$V$400,11,FALSE)),"")</f>
        <v/>
      </c>
      <c r="AX382" s="88" t="str">
        <f>IFERROR(VLOOKUP(AI382,'Acompanhamento (DMP)'!$B$17:$V$400,12,FALSE),"")</f>
        <v/>
      </c>
      <c r="AY382" s="88" t="str">
        <f>IFERROR(IF(VLOOKUP(AI382,'Acompanhamento (DMP)'!$B$17:$V$400,13,FALSE)="","",VLOOKUP(AI382,'Acompanhamento (DMP)'!$B$17:$V$400,13,FALSE)),"")</f>
        <v/>
      </c>
      <c r="AZ382" t="str">
        <f>IFERROR(IF(VLOOKUP(AI382,'Acompanhamento (DMP)'!$B$17:$V$400,14,FALSE)="","",VLOOKUP(AI382,'Acompanhamento (DMP)'!$B$17:$V$400,14,FALSE)),"")</f>
        <v/>
      </c>
      <c r="BA382" t="str">
        <f>IFERROR(IF(VLOOKUP(AI382,'Acompanhamento (DMP)'!$B$17:$V$400,15,FALSE)="","",VLOOKUP(AI382,'Acompanhamento (DMP)'!$B$17:$V$400,15,FALSE)),"")</f>
        <v/>
      </c>
      <c r="BB382" s="88" t="str">
        <f>IFERROR(IF(VLOOKUP(AI382,'Acompanhamento (DMP)'!$B$17:$V$400,16,FALSE)="","",VLOOKUP(AI382,'Acompanhamento (DMP)'!$B$17:$V$400,16,FALSE)),"")</f>
        <v/>
      </c>
      <c r="BC382" s="88" t="str">
        <f>IFERROR(IF(VLOOKUP(AI382,'Acompanhamento (DMP)'!$B$17:$V$400,17,FALSE)="","",VLOOKUP(AI382,'Acompanhamento (DMP)'!$B$17:$V$400,17,FALSE)),"")</f>
        <v/>
      </c>
      <c r="BD382" s="88" t="str">
        <f>IFERROR(IF(VLOOKUP(AI382,'Acompanhamento (DMP)'!$B$17:$V$400,18,FALSE)="","",VLOOKUP(AI382,'Acompanhamento (DMP)'!$B$17:$V$400,18,FALSE)),"")</f>
        <v/>
      </c>
      <c r="BE382" s="88" t="str">
        <f>IFERROR(IF(VLOOKUP(AI382,'Acompanhamento (DMP)'!$B$17:$V$400,19,FALSE)="","",VLOOKUP(AI382,'Acompanhamento (DMP)'!$B$17:$V$400,19,FALSE)),"")</f>
        <v/>
      </c>
      <c r="BF382" s="88" t="str">
        <f>IFERROR(IF(VLOOKUP(AI382,'Acompanhamento (DMP)'!$B$17:$V$400,20,FALSE)="","",VLOOKUP(AI382,'Acompanhamento (DMP)'!$B$17:$V$400,20,FALSE)),"")</f>
        <v/>
      </c>
      <c r="BG382" s="88" t="str">
        <f>IFERROR(IF(VLOOKUP(AI382,'Acompanhamento (DMP)'!$B$17:$V$400,21,FALSE)="","",VLOOKUP(AI382,'Acompanhamento (DMP)'!$B$17:$V$400,21,FALSE)),"")</f>
        <v/>
      </c>
      <c r="BH382" s="239" t="str">
        <f t="shared" si="5"/>
        <v/>
      </c>
    </row>
    <row r="383" spans="1:60" ht="15" customHeight="1" x14ac:dyDescent="0.2">
      <c r="A383" s="73"/>
      <c r="B383" s="73"/>
      <c r="C383" s="73"/>
      <c r="D383" s="74"/>
      <c r="E383" s="73"/>
      <c r="F383" s="73"/>
      <c r="G383" s="73"/>
      <c r="H383" s="73"/>
      <c r="I383" s="73"/>
      <c r="J383" s="73"/>
      <c r="K383" s="73"/>
      <c r="L383" s="75"/>
      <c r="M383" s="75"/>
      <c r="N383" s="75"/>
      <c r="O383" s="75"/>
      <c r="P383" s="75"/>
      <c r="Q383" s="73" t="e">
        <f>IF(#REF!="","",IF(VLOOKUP(#REF!,#REF!,9,FALSE)="","",VLOOKUP(#REF!,#REF!,9,FALSE)))</f>
        <v>#REF!</v>
      </c>
      <c r="R383" s="75" t="e">
        <f>IF(#REF!="","",IF(VLOOKUP(#REF!,#REF!,10,FALSE)="","",VLOOKUP(#REF!,#REF!,10,FALSE)))</f>
        <v>#REF!</v>
      </c>
      <c r="AD383" s="251">
        <v>370</v>
      </c>
      <c r="AI383" t="str">
        <f>IF('PCA Licitação, Dispensa e Inex.'!B387="","",'PCA Licitação, Dispensa e Inex.'!B387)</f>
        <v/>
      </c>
      <c r="AJ383" t="str">
        <f>IF('PCA Licitação, Dispensa e Inex.'!C387="","",'PCA Licitação, Dispensa e Inex.'!C387)</f>
        <v/>
      </c>
      <c r="AK383" t="str">
        <f>IF('PCA Licitação, Dispensa e Inex.'!D387="","",'PCA Licitação, Dispensa e Inex.'!D387)</f>
        <v/>
      </c>
      <c r="AL383" t="str">
        <f>IF('PCA Licitação, Dispensa e Inex.'!H387="","",'PCA Licitação, Dispensa e Inex.'!H387)</f>
        <v/>
      </c>
      <c r="AM383" t="str">
        <f>IF('PCA Licitação, Dispensa e Inex.'!K387="","",'PCA Licitação, Dispensa e Inex.'!K387)</f>
        <v/>
      </c>
      <c r="AN383" t="str">
        <f>IF('PCA Licitação, Dispensa e Inex.'!L387="","",'PCA Licitação, Dispensa e Inex.'!L387)</f>
        <v/>
      </c>
      <c r="AO383" t="str">
        <f>IF('PCA Licitação, Dispensa e Inex.'!M387="","",'PCA Licitação, Dispensa e Inex.'!M387)</f>
        <v/>
      </c>
      <c r="AP383" t="str">
        <f>IF('PCA Licitação, Dispensa e Inex.'!N387="","",'PCA Licitação, Dispensa e Inex.'!N387)</f>
        <v/>
      </c>
      <c r="AQ383" s="88" t="str">
        <f>IF('PCA Licitação, Dispensa e Inex.'!O387="","",'PCA Licitação, Dispensa e Inex.'!O387)</f>
        <v/>
      </c>
      <c r="AR383" s="88" t="str">
        <f>IF('PCA Licitação, Dispensa e Inex.'!P387="","",'PCA Licitação, Dispensa e Inex.'!P387)</f>
        <v/>
      </c>
      <c r="AS383" s="88" t="str">
        <f>IF('PCA Licitação, Dispensa e Inex.'!Q387="","",'PCA Licitação, Dispensa e Inex.'!Q387)</f>
        <v/>
      </c>
      <c r="AT383" s="88" t="str">
        <f>IF('PCA Licitação, Dispensa e Inex.'!R387="","",'PCA Licitação, Dispensa e Inex.'!R387)</f>
        <v/>
      </c>
      <c r="AU383" s="88" t="str">
        <f>IF('PCA Licitação, Dispensa e Inex.'!S387="","",'PCA Licitação, Dispensa e Inex.'!S387)</f>
        <v/>
      </c>
      <c r="AV383" s="88" t="str">
        <f>IFERROR(VLOOKUP(AI383,'Acompanhamento (DMP)'!$B$17:$L$400,10,FALSE),"")</f>
        <v/>
      </c>
      <c r="AW383" t="str">
        <f>IFERROR(IF(VLOOKUP(AI383,'Acompanhamento (DMP)'!$B$17:$V$400,11,FALSE)="","",VLOOKUP(AI383,'Acompanhamento (DMP)'!$B$17:$V$400,11,FALSE)),"")</f>
        <v/>
      </c>
      <c r="AX383" s="88" t="str">
        <f>IFERROR(VLOOKUP(AI383,'Acompanhamento (DMP)'!$B$17:$V$400,12,FALSE),"")</f>
        <v/>
      </c>
      <c r="AY383" s="88" t="str">
        <f>IFERROR(IF(VLOOKUP(AI383,'Acompanhamento (DMP)'!$B$17:$V$400,13,FALSE)="","",VLOOKUP(AI383,'Acompanhamento (DMP)'!$B$17:$V$400,13,FALSE)),"")</f>
        <v/>
      </c>
      <c r="AZ383" t="str">
        <f>IFERROR(IF(VLOOKUP(AI383,'Acompanhamento (DMP)'!$B$17:$V$400,14,FALSE)="","",VLOOKUP(AI383,'Acompanhamento (DMP)'!$B$17:$V$400,14,FALSE)),"")</f>
        <v/>
      </c>
      <c r="BA383" t="str">
        <f>IFERROR(IF(VLOOKUP(AI383,'Acompanhamento (DMP)'!$B$17:$V$400,15,FALSE)="","",VLOOKUP(AI383,'Acompanhamento (DMP)'!$B$17:$V$400,15,FALSE)),"")</f>
        <v/>
      </c>
      <c r="BB383" s="88" t="str">
        <f>IFERROR(IF(VLOOKUP(AI383,'Acompanhamento (DMP)'!$B$17:$V$400,16,FALSE)="","",VLOOKUP(AI383,'Acompanhamento (DMP)'!$B$17:$V$400,16,FALSE)),"")</f>
        <v/>
      </c>
      <c r="BC383" s="88" t="str">
        <f>IFERROR(IF(VLOOKUP(AI383,'Acompanhamento (DMP)'!$B$17:$V$400,17,FALSE)="","",VLOOKUP(AI383,'Acompanhamento (DMP)'!$B$17:$V$400,17,FALSE)),"")</f>
        <v/>
      </c>
      <c r="BD383" s="88" t="str">
        <f>IFERROR(IF(VLOOKUP(AI383,'Acompanhamento (DMP)'!$B$17:$V$400,18,FALSE)="","",VLOOKUP(AI383,'Acompanhamento (DMP)'!$B$17:$V$400,18,FALSE)),"")</f>
        <v/>
      </c>
      <c r="BE383" s="88" t="str">
        <f>IFERROR(IF(VLOOKUP(AI383,'Acompanhamento (DMP)'!$B$17:$V$400,19,FALSE)="","",VLOOKUP(AI383,'Acompanhamento (DMP)'!$B$17:$V$400,19,FALSE)),"")</f>
        <v/>
      </c>
      <c r="BF383" s="88" t="str">
        <f>IFERROR(IF(VLOOKUP(AI383,'Acompanhamento (DMP)'!$B$17:$V$400,20,FALSE)="","",VLOOKUP(AI383,'Acompanhamento (DMP)'!$B$17:$V$400,20,FALSE)),"")</f>
        <v/>
      </c>
      <c r="BG383" s="88" t="str">
        <f>IFERROR(IF(VLOOKUP(AI383,'Acompanhamento (DMP)'!$B$17:$V$400,21,FALSE)="","",VLOOKUP(AI383,'Acompanhamento (DMP)'!$B$17:$V$400,21,FALSE)),"")</f>
        <v/>
      </c>
      <c r="BH383" s="239" t="str">
        <f t="shared" si="5"/>
        <v/>
      </c>
    </row>
    <row r="384" spans="1:60" ht="15" customHeight="1" x14ac:dyDescent="0.2">
      <c r="A384" s="73"/>
      <c r="B384" s="73"/>
      <c r="C384" s="73"/>
      <c r="D384" s="74"/>
      <c r="E384" s="73"/>
      <c r="F384" s="73"/>
      <c r="G384" s="73"/>
      <c r="H384" s="73"/>
      <c r="I384" s="73"/>
      <c r="J384" s="73"/>
      <c r="K384" s="73"/>
      <c r="L384" s="75"/>
      <c r="M384" s="75"/>
      <c r="N384" s="75"/>
      <c r="O384" s="75"/>
      <c r="P384" s="75"/>
      <c r="Q384" s="73" t="e">
        <f>IF(#REF!="","",IF(VLOOKUP(#REF!,#REF!,9,FALSE)="","",VLOOKUP(#REF!,#REF!,9,FALSE)))</f>
        <v>#REF!</v>
      </c>
      <c r="R384" s="75" t="e">
        <f>IF(#REF!="","",IF(VLOOKUP(#REF!,#REF!,10,FALSE)="","",VLOOKUP(#REF!,#REF!,10,FALSE)))</f>
        <v>#REF!</v>
      </c>
      <c r="AD384" s="252">
        <v>371</v>
      </c>
      <c r="AI384" t="str">
        <f>IF('PCA Licitação, Dispensa e Inex.'!B388="","",'PCA Licitação, Dispensa e Inex.'!B388)</f>
        <v/>
      </c>
      <c r="AJ384" t="str">
        <f>IF('PCA Licitação, Dispensa e Inex.'!C388="","",'PCA Licitação, Dispensa e Inex.'!C388)</f>
        <v/>
      </c>
      <c r="AK384" t="str">
        <f>IF('PCA Licitação, Dispensa e Inex.'!D388="","",'PCA Licitação, Dispensa e Inex.'!D388)</f>
        <v/>
      </c>
      <c r="AL384" t="str">
        <f>IF('PCA Licitação, Dispensa e Inex.'!H388="","",'PCA Licitação, Dispensa e Inex.'!H388)</f>
        <v/>
      </c>
      <c r="AM384" t="str">
        <f>IF('PCA Licitação, Dispensa e Inex.'!K388="","",'PCA Licitação, Dispensa e Inex.'!K388)</f>
        <v/>
      </c>
      <c r="AN384" t="str">
        <f>IF('PCA Licitação, Dispensa e Inex.'!L388="","",'PCA Licitação, Dispensa e Inex.'!L388)</f>
        <v/>
      </c>
      <c r="AO384" t="str">
        <f>IF('PCA Licitação, Dispensa e Inex.'!M388="","",'PCA Licitação, Dispensa e Inex.'!M388)</f>
        <v/>
      </c>
      <c r="AP384" t="str">
        <f>IF('PCA Licitação, Dispensa e Inex.'!N388="","",'PCA Licitação, Dispensa e Inex.'!N388)</f>
        <v/>
      </c>
      <c r="AQ384" s="88" t="str">
        <f>IF('PCA Licitação, Dispensa e Inex.'!O388="","",'PCA Licitação, Dispensa e Inex.'!O388)</f>
        <v/>
      </c>
      <c r="AR384" s="88" t="str">
        <f>IF('PCA Licitação, Dispensa e Inex.'!P388="","",'PCA Licitação, Dispensa e Inex.'!P388)</f>
        <v/>
      </c>
      <c r="AS384" s="88" t="str">
        <f>IF('PCA Licitação, Dispensa e Inex.'!Q388="","",'PCA Licitação, Dispensa e Inex.'!Q388)</f>
        <v/>
      </c>
      <c r="AT384" s="88" t="str">
        <f>IF('PCA Licitação, Dispensa e Inex.'!R388="","",'PCA Licitação, Dispensa e Inex.'!R388)</f>
        <v/>
      </c>
      <c r="AU384" s="88" t="str">
        <f>IF('PCA Licitação, Dispensa e Inex.'!S388="","",'PCA Licitação, Dispensa e Inex.'!S388)</f>
        <v/>
      </c>
      <c r="AV384" s="88" t="str">
        <f>IFERROR(VLOOKUP(AI384,'Acompanhamento (DMP)'!$B$17:$L$400,10,FALSE),"")</f>
        <v/>
      </c>
      <c r="AW384" t="str">
        <f>IFERROR(IF(VLOOKUP(AI384,'Acompanhamento (DMP)'!$B$17:$V$400,11,FALSE)="","",VLOOKUP(AI384,'Acompanhamento (DMP)'!$B$17:$V$400,11,FALSE)),"")</f>
        <v/>
      </c>
      <c r="AX384" s="88" t="str">
        <f>IFERROR(VLOOKUP(AI384,'Acompanhamento (DMP)'!$B$17:$V$400,12,FALSE),"")</f>
        <v/>
      </c>
      <c r="AY384" s="88" t="str">
        <f>IFERROR(IF(VLOOKUP(AI384,'Acompanhamento (DMP)'!$B$17:$V$400,13,FALSE)="","",VLOOKUP(AI384,'Acompanhamento (DMP)'!$B$17:$V$400,13,FALSE)),"")</f>
        <v/>
      </c>
      <c r="AZ384" t="str">
        <f>IFERROR(IF(VLOOKUP(AI384,'Acompanhamento (DMP)'!$B$17:$V$400,14,FALSE)="","",VLOOKUP(AI384,'Acompanhamento (DMP)'!$B$17:$V$400,14,FALSE)),"")</f>
        <v/>
      </c>
      <c r="BA384" t="str">
        <f>IFERROR(IF(VLOOKUP(AI384,'Acompanhamento (DMP)'!$B$17:$V$400,15,FALSE)="","",VLOOKUP(AI384,'Acompanhamento (DMP)'!$B$17:$V$400,15,FALSE)),"")</f>
        <v/>
      </c>
      <c r="BB384" s="88" t="str">
        <f>IFERROR(IF(VLOOKUP(AI384,'Acompanhamento (DMP)'!$B$17:$V$400,16,FALSE)="","",VLOOKUP(AI384,'Acompanhamento (DMP)'!$B$17:$V$400,16,FALSE)),"")</f>
        <v/>
      </c>
      <c r="BC384" s="88" t="str">
        <f>IFERROR(IF(VLOOKUP(AI384,'Acompanhamento (DMP)'!$B$17:$V$400,17,FALSE)="","",VLOOKUP(AI384,'Acompanhamento (DMP)'!$B$17:$V$400,17,FALSE)),"")</f>
        <v/>
      </c>
      <c r="BD384" s="88" t="str">
        <f>IFERROR(IF(VLOOKUP(AI384,'Acompanhamento (DMP)'!$B$17:$V$400,18,FALSE)="","",VLOOKUP(AI384,'Acompanhamento (DMP)'!$B$17:$V$400,18,FALSE)),"")</f>
        <v/>
      </c>
      <c r="BE384" s="88" t="str">
        <f>IFERROR(IF(VLOOKUP(AI384,'Acompanhamento (DMP)'!$B$17:$V$400,19,FALSE)="","",VLOOKUP(AI384,'Acompanhamento (DMP)'!$B$17:$V$400,19,FALSE)),"")</f>
        <v/>
      </c>
      <c r="BF384" s="88" t="str">
        <f>IFERROR(IF(VLOOKUP(AI384,'Acompanhamento (DMP)'!$B$17:$V$400,20,FALSE)="","",VLOOKUP(AI384,'Acompanhamento (DMP)'!$B$17:$V$400,20,FALSE)),"")</f>
        <v/>
      </c>
      <c r="BG384" s="88" t="str">
        <f>IFERROR(IF(VLOOKUP(AI384,'Acompanhamento (DMP)'!$B$17:$V$400,21,FALSE)="","",VLOOKUP(AI384,'Acompanhamento (DMP)'!$B$17:$V$400,21,FALSE)),"")</f>
        <v/>
      </c>
      <c r="BH384" s="239" t="str">
        <f t="shared" si="5"/>
        <v/>
      </c>
    </row>
    <row r="385" spans="1:60" ht="15" customHeight="1" x14ac:dyDescent="0.2">
      <c r="A385" s="73"/>
      <c r="B385" s="73"/>
      <c r="C385" s="73"/>
      <c r="D385" s="74"/>
      <c r="E385" s="73"/>
      <c r="F385" s="73"/>
      <c r="G385" s="73"/>
      <c r="H385" s="73"/>
      <c r="I385" s="73"/>
      <c r="J385" s="73"/>
      <c r="K385" s="73"/>
      <c r="L385" s="75"/>
      <c r="M385" s="75"/>
      <c r="N385" s="75"/>
      <c r="O385" s="75"/>
      <c r="P385" s="75"/>
      <c r="Q385" s="73" t="e">
        <f>IF(#REF!="","",IF(VLOOKUP(#REF!,#REF!,9,FALSE)="","",VLOOKUP(#REF!,#REF!,9,FALSE)))</f>
        <v>#REF!</v>
      </c>
      <c r="R385" s="75" t="e">
        <f>IF(#REF!="","",IF(VLOOKUP(#REF!,#REF!,10,FALSE)="","",VLOOKUP(#REF!,#REF!,10,FALSE)))</f>
        <v>#REF!</v>
      </c>
      <c r="AD385" s="250">
        <v>372</v>
      </c>
      <c r="AI385" t="str">
        <f>IF('PCA Licitação, Dispensa e Inex.'!B389="","",'PCA Licitação, Dispensa e Inex.'!B389)</f>
        <v/>
      </c>
      <c r="AJ385" t="str">
        <f>IF('PCA Licitação, Dispensa e Inex.'!C389="","",'PCA Licitação, Dispensa e Inex.'!C389)</f>
        <v/>
      </c>
      <c r="AK385" t="str">
        <f>IF('PCA Licitação, Dispensa e Inex.'!D389="","",'PCA Licitação, Dispensa e Inex.'!D389)</f>
        <v/>
      </c>
      <c r="AL385" t="str">
        <f>IF('PCA Licitação, Dispensa e Inex.'!H389="","",'PCA Licitação, Dispensa e Inex.'!H389)</f>
        <v/>
      </c>
      <c r="AM385" t="str">
        <f>IF('PCA Licitação, Dispensa e Inex.'!K389="","",'PCA Licitação, Dispensa e Inex.'!K389)</f>
        <v/>
      </c>
      <c r="AN385" t="str">
        <f>IF('PCA Licitação, Dispensa e Inex.'!L389="","",'PCA Licitação, Dispensa e Inex.'!L389)</f>
        <v/>
      </c>
      <c r="AO385" t="str">
        <f>IF('PCA Licitação, Dispensa e Inex.'!M389="","",'PCA Licitação, Dispensa e Inex.'!M389)</f>
        <v/>
      </c>
      <c r="AP385" t="str">
        <f>IF('PCA Licitação, Dispensa e Inex.'!N389="","",'PCA Licitação, Dispensa e Inex.'!N389)</f>
        <v/>
      </c>
      <c r="AQ385" s="88" t="str">
        <f>IF('PCA Licitação, Dispensa e Inex.'!O389="","",'PCA Licitação, Dispensa e Inex.'!O389)</f>
        <v/>
      </c>
      <c r="AR385" s="88" t="str">
        <f>IF('PCA Licitação, Dispensa e Inex.'!P389="","",'PCA Licitação, Dispensa e Inex.'!P389)</f>
        <v/>
      </c>
      <c r="AS385" s="88" t="str">
        <f>IF('PCA Licitação, Dispensa e Inex.'!Q389="","",'PCA Licitação, Dispensa e Inex.'!Q389)</f>
        <v/>
      </c>
      <c r="AT385" s="88" t="str">
        <f>IF('PCA Licitação, Dispensa e Inex.'!R389="","",'PCA Licitação, Dispensa e Inex.'!R389)</f>
        <v/>
      </c>
      <c r="AU385" s="88" t="str">
        <f>IF('PCA Licitação, Dispensa e Inex.'!S389="","",'PCA Licitação, Dispensa e Inex.'!S389)</f>
        <v/>
      </c>
      <c r="AV385" s="88" t="str">
        <f>IFERROR(VLOOKUP(AI385,'Acompanhamento (DMP)'!$B$17:$L$400,10,FALSE),"")</f>
        <v/>
      </c>
      <c r="AW385" t="str">
        <f>IFERROR(IF(VLOOKUP(AI385,'Acompanhamento (DMP)'!$B$17:$V$400,11,FALSE)="","",VLOOKUP(AI385,'Acompanhamento (DMP)'!$B$17:$V$400,11,FALSE)),"")</f>
        <v/>
      </c>
      <c r="AX385" s="88" t="str">
        <f>IFERROR(VLOOKUP(AI385,'Acompanhamento (DMP)'!$B$17:$V$400,12,FALSE),"")</f>
        <v/>
      </c>
      <c r="AY385" s="88" t="str">
        <f>IFERROR(IF(VLOOKUP(AI385,'Acompanhamento (DMP)'!$B$17:$V$400,13,FALSE)="","",VLOOKUP(AI385,'Acompanhamento (DMP)'!$B$17:$V$400,13,FALSE)),"")</f>
        <v/>
      </c>
      <c r="AZ385" t="str">
        <f>IFERROR(IF(VLOOKUP(AI385,'Acompanhamento (DMP)'!$B$17:$V$400,14,FALSE)="","",VLOOKUP(AI385,'Acompanhamento (DMP)'!$B$17:$V$400,14,FALSE)),"")</f>
        <v/>
      </c>
      <c r="BA385" t="str">
        <f>IFERROR(IF(VLOOKUP(AI385,'Acompanhamento (DMP)'!$B$17:$V$400,15,FALSE)="","",VLOOKUP(AI385,'Acompanhamento (DMP)'!$B$17:$V$400,15,FALSE)),"")</f>
        <v/>
      </c>
      <c r="BB385" s="88" t="str">
        <f>IFERROR(IF(VLOOKUP(AI385,'Acompanhamento (DMP)'!$B$17:$V$400,16,FALSE)="","",VLOOKUP(AI385,'Acompanhamento (DMP)'!$B$17:$V$400,16,FALSE)),"")</f>
        <v/>
      </c>
      <c r="BC385" s="88" t="str">
        <f>IFERROR(IF(VLOOKUP(AI385,'Acompanhamento (DMP)'!$B$17:$V$400,17,FALSE)="","",VLOOKUP(AI385,'Acompanhamento (DMP)'!$B$17:$V$400,17,FALSE)),"")</f>
        <v/>
      </c>
      <c r="BD385" s="88" t="str">
        <f>IFERROR(IF(VLOOKUP(AI385,'Acompanhamento (DMP)'!$B$17:$V$400,18,FALSE)="","",VLOOKUP(AI385,'Acompanhamento (DMP)'!$B$17:$V$400,18,FALSE)),"")</f>
        <v/>
      </c>
      <c r="BE385" s="88" t="str">
        <f>IFERROR(IF(VLOOKUP(AI385,'Acompanhamento (DMP)'!$B$17:$V$400,19,FALSE)="","",VLOOKUP(AI385,'Acompanhamento (DMP)'!$B$17:$V$400,19,FALSE)),"")</f>
        <v/>
      </c>
      <c r="BF385" s="88" t="str">
        <f>IFERROR(IF(VLOOKUP(AI385,'Acompanhamento (DMP)'!$B$17:$V$400,20,FALSE)="","",VLOOKUP(AI385,'Acompanhamento (DMP)'!$B$17:$V$400,20,FALSE)),"")</f>
        <v/>
      </c>
      <c r="BG385" s="88" t="str">
        <f>IFERROR(IF(VLOOKUP(AI385,'Acompanhamento (DMP)'!$B$17:$V$400,21,FALSE)="","",VLOOKUP(AI385,'Acompanhamento (DMP)'!$B$17:$V$400,21,FALSE)),"")</f>
        <v/>
      </c>
      <c r="BH385" s="239" t="str">
        <f t="shared" si="5"/>
        <v/>
      </c>
    </row>
    <row r="386" spans="1:60" ht="15" customHeight="1" x14ac:dyDescent="0.2">
      <c r="A386" s="73"/>
      <c r="B386" s="73"/>
      <c r="C386" s="73"/>
      <c r="D386" s="74"/>
      <c r="E386" s="73"/>
      <c r="F386" s="73"/>
      <c r="G386" s="73"/>
      <c r="H386" s="73"/>
      <c r="I386" s="73"/>
      <c r="J386" s="73"/>
      <c r="K386" s="73"/>
      <c r="L386" s="75"/>
      <c r="M386" s="75"/>
      <c r="N386" s="75"/>
      <c r="O386" s="75"/>
      <c r="P386" s="75"/>
      <c r="Q386" s="73" t="e">
        <f>IF(#REF!="","",IF(VLOOKUP(#REF!,#REF!,9,FALSE)="","",VLOOKUP(#REF!,#REF!,9,FALSE)))</f>
        <v>#REF!</v>
      </c>
      <c r="R386" s="75" t="e">
        <f>IF(#REF!="","",IF(VLOOKUP(#REF!,#REF!,10,FALSE)="","",VLOOKUP(#REF!,#REF!,10,FALSE)))</f>
        <v>#REF!</v>
      </c>
      <c r="AD386" s="249">
        <v>373</v>
      </c>
      <c r="AI386" t="str">
        <f>IF('PCA Licitação, Dispensa e Inex.'!B390="","",'PCA Licitação, Dispensa e Inex.'!B390)</f>
        <v/>
      </c>
      <c r="AJ386" t="str">
        <f>IF('PCA Licitação, Dispensa e Inex.'!C390="","",'PCA Licitação, Dispensa e Inex.'!C390)</f>
        <v/>
      </c>
      <c r="AK386" t="str">
        <f>IF('PCA Licitação, Dispensa e Inex.'!D390="","",'PCA Licitação, Dispensa e Inex.'!D390)</f>
        <v/>
      </c>
      <c r="AL386" t="str">
        <f>IF('PCA Licitação, Dispensa e Inex.'!H390="","",'PCA Licitação, Dispensa e Inex.'!H390)</f>
        <v/>
      </c>
      <c r="AM386" t="str">
        <f>IF('PCA Licitação, Dispensa e Inex.'!K390="","",'PCA Licitação, Dispensa e Inex.'!K390)</f>
        <v/>
      </c>
      <c r="AN386" t="str">
        <f>IF('PCA Licitação, Dispensa e Inex.'!L390="","",'PCA Licitação, Dispensa e Inex.'!L390)</f>
        <v/>
      </c>
      <c r="AO386" t="str">
        <f>IF('PCA Licitação, Dispensa e Inex.'!M390="","",'PCA Licitação, Dispensa e Inex.'!M390)</f>
        <v/>
      </c>
      <c r="AP386" t="str">
        <f>IF('PCA Licitação, Dispensa e Inex.'!N390="","",'PCA Licitação, Dispensa e Inex.'!N390)</f>
        <v/>
      </c>
      <c r="AQ386" s="88" t="str">
        <f>IF('PCA Licitação, Dispensa e Inex.'!O390="","",'PCA Licitação, Dispensa e Inex.'!O390)</f>
        <v/>
      </c>
      <c r="AR386" s="88" t="str">
        <f>IF('PCA Licitação, Dispensa e Inex.'!P390="","",'PCA Licitação, Dispensa e Inex.'!P390)</f>
        <v/>
      </c>
      <c r="AS386" s="88" t="str">
        <f>IF('PCA Licitação, Dispensa e Inex.'!Q390="","",'PCA Licitação, Dispensa e Inex.'!Q390)</f>
        <v/>
      </c>
      <c r="AT386" s="88" t="str">
        <f>IF('PCA Licitação, Dispensa e Inex.'!R390="","",'PCA Licitação, Dispensa e Inex.'!R390)</f>
        <v/>
      </c>
      <c r="AU386" s="88" t="str">
        <f>IF('PCA Licitação, Dispensa e Inex.'!S390="","",'PCA Licitação, Dispensa e Inex.'!S390)</f>
        <v/>
      </c>
      <c r="AV386" s="88" t="str">
        <f>IFERROR(VLOOKUP(AI386,'Acompanhamento (DMP)'!$B$17:$L$400,10,FALSE),"")</f>
        <v/>
      </c>
      <c r="AW386" t="str">
        <f>IFERROR(IF(VLOOKUP(AI386,'Acompanhamento (DMP)'!$B$17:$V$400,11,FALSE)="","",VLOOKUP(AI386,'Acompanhamento (DMP)'!$B$17:$V$400,11,FALSE)),"")</f>
        <v/>
      </c>
      <c r="AX386" s="88" t="str">
        <f>IFERROR(VLOOKUP(AI386,'Acompanhamento (DMP)'!$B$17:$V$400,12,FALSE),"")</f>
        <v/>
      </c>
      <c r="AY386" s="88" t="str">
        <f>IFERROR(IF(VLOOKUP(AI386,'Acompanhamento (DMP)'!$B$17:$V$400,13,FALSE)="","",VLOOKUP(AI386,'Acompanhamento (DMP)'!$B$17:$V$400,13,FALSE)),"")</f>
        <v/>
      </c>
      <c r="AZ386" t="str">
        <f>IFERROR(IF(VLOOKUP(AI386,'Acompanhamento (DMP)'!$B$17:$V$400,14,FALSE)="","",VLOOKUP(AI386,'Acompanhamento (DMP)'!$B$17:$V$400,14,FALSE)),"")</f>
        <v/>
      </c>
      <c r="BA386" t="str">
        <f>IFERROR(IF(VLOOKUP(AI386,'Acompanhamento (DMP)'!$B$17:$V$400,15,FALSE)="","",VLOOKUP(AI386,'Acompanhamento (DMP)'!$B$17:$V$400,15,FALSE)),"")</f>
        <v/>
      </c>
      <c r="BB386" s="88" t="str">
        <f>IFERROR(IF(VLOOKUP(AI386,'Acompanhamento (DMP)'!$B$17:$V$400,16,FALSE)="","",VLOOKUP(AI386,'Acompanhamento (DMP)'!$B$17:$V$400,16,FALSE)),"")</f>
        <v/>
      </c>
      <c r="BC386" s="88" t="str">
        <f>IFERROR(IF(VLOOKUP(AI386,'Acompanhamento (DMP)'!$B$17:$V$400,17,FALSE)="","",VLOOKUP(AI386,'Acompanhamento (DMP)'!$B$17:$V$400,17,FALSE)),"")</f>
        <v/>
      </c>
      <c r="BD386" s="88" t="str">
        <f>IFERROR(IF(VLOOKUP(AI386,'Acompanhamento (DMP)'!$B$17:$V$400,18,FALSE)="","",VLOOKUP(AI386,'Acompanhamento (DMP)'!$B$17:$V$400,18,FALSE)),"")</f>
        <v/>
      </c>
      <c r="BE386" s="88" t="str">
        <f>IFERROR(IF(VLOOKUP(AI386,'Acompanhamento (DMP)'!$B$17:$V$400,19,FALSE)="","",VLOOKUP(AI386,'Acompanhamento (DMP)'!$B$17:$V$400,19,FALSE)),"")</f>
        <v/>
      </c>
      <c r="BF386" s="88" t="str">
        <f>IFERROR(IF(VLOOKUP(AI386,'Acompanhamento (DMP)'!$B$17:$V$400,20,FALSE)="","",VLOOKUP(AI386,'Acompanhamento (DMP)'!$B$17:$V$400,20,FALSE)),"")</f>
        <v/>
      </c>
      <c r="BG386" s="88" t="str">
        <f>IFERROR(IF(VLOOKUP(AI386,'Acompanhamento (DMP)'!$B$17:$V$400,21,FALSE)="","",VLOOKUP(AI386,'Acompanhamento (DMP)'!$B$17:$V$400,21,FALSE)),"")</f>
        <v/>
      </c>
      <c r="BH386" s="239" t="str">
        <f t="shared" si="5"/>
        <v/>
      </c>
    </row>
    <row r="387" spans="1:60" ht="15" customHeight="1" x14ac:dyDescent="0.2">
      <c r="A387" s="73"/>
      <c r="B387" s="73"/>
      <c r="C387" s="73"/>
      <c r="D387" s="74"/>
      <c r="E387" s="73"/>
      <c r="F387" s="73"/>
      <c r="G387" s="73"/>
      <c r="H387" s="73"/>
      <c r="I387" s="73"/>
      <c r="J387" s="73"/>
      <c r="K387" s="73"/>
      <c r="L387" s="75"/>
      <c r="M387" s="75"/>
      <c r="N387" s="75"/>
      <c r="O387" s="75"/>
      <c r="P387" s="75"/>
      <c r="Q387" s="73" t="e">
        <f>IF(#REF!="","",IF(VLOOKUP(#REF!,#REF!,9,FALSE)="","",VLOOKUP(#REF!,#REF!,9,FALSE)))</f>
        <v>#REF!</v>
      </c>
      <c r="R387" s="75" t="e">
        <f>IF(#REF!="","",IF(VLOOKUP(#REF!,#REF!,10,FALSE)="","",VLOOKUP(#REF!,#REF!,10,FALSE)))</f>
        <v>#REF!</v>
      </c>
      <c r="AD387" s="250">
        <v>374</v>
      </c>
      <c r="AI387" t="str">
        <f>IF('PCA Licitação, Dispensa e Inex.'!B391="","",'PCA Licitação, Dispensa e Inex.'!B391)</f>
        <v/>
      </c>
      <c r="AJ387" t="str">
        <f>IF('PCA Licitação, Dispensa e Inex.'!C391="","",'PCA Licitação, Dispensa e Inex.'!C391)</f>
        <v/>
      </c>
      <c r="AK387" t="str">
        <f>IF('PCA Licitação, Dispensa e Inex.'!D391="","",'PCA Licitação, Dispensa e Inex.'!D391)</f>
        <v/>
      </c>
      <c r="AL387" t="str">
        <f>IF('PCA Licitação, Dispensa e Inex.'!H391="","",'PCA Licitação, Dispensa e Inex.'!H391)</f>
        <v/>
      </c>
      <c r="AM387" t="str">
        <f>IF('PCA Licitação, Dispensa e Inex.'!K391="","",'PCA Licitação, Dispensa e Inex.'!K391)</f>
        <v/>
      </c>
      <c r="AN387" t="str">
        <f>IF('PCA Licitação, Dispensa e Inex.'!L391="","",'PCA Licitação, Dispensa e Inex.'!L391)</f>
        <v/>
      </c>
      <c r="AO387" t="str">
        <f>IF('PCA Licitação, Dispensa e Inex.'!M391="","",'PCA Licitação, Dispensa e Inex.'!M391)</f>
        <v/>
      </c>
      <c r="AP387" t="str">
        <f>IF('PCA Licitação, Dispensa e Inex.'!N391="","",'PCA Licitação, Dispensa e Inex.'!N391)</f>
        <v/>
      </c>
      <c r="AQ387" s="88" t="str">
        <f>IF('PCA Licitação, Dispensa e Inex.'!O391="","",'PCA Licitação, Dispensa e Inex.'!O391)</f>
        <v/>
      </c>
      <c r="AR387" s="88" t="str">
        <f>IF('PCA Licitação, Dispensa e Inex.'!P391="","",'PCA Licitação, Dispensa e Inex.'!P391)</f>
        <v/>
      </c>
      <c r="AS387" s="88" t="str">
        <f>IF('PCA Licitação, Dispensa e Inex.'!Q391="","",'PCA Licitação, Dispensa e Inex.'!Q391)</f>
        <v/>
      </c>
      <c r="AT387" s="88" t="str">
        <f>IF('PCA Licitação, Dispensa e Inex.'!R391="","",'PCA Licitação, Dispensa e Inex.'!R391)</f>
        <v/>
      </c>
      <c r="AU387" s="88" t="str">
        <f>IF('PCA Licitação, Dispensa e Inex.'!S391="","",'PCA Licitação, Dispensa e Inex.'!S391)</f>
        <v/>
      </c>
      <c r="AV387" s="88" t="str">
        <f>IFERROR(VLOOKUP(AI387,'Acompanhamento (DMP)'!$B$17:$L$400,10,FALSE),"")</f>
        <v/>
      </c>
      <c r="AW387" t="str">
        <f>IFERROR(IF(VLOOKUP(AI387,'Acompanhamento (DMP)'!$B$17:$V$400,11,FALSE)="","",VLOOKUP(AI387,'Acompanhamento (DMP)'!$B$17:$V$400,11,FALSE)),"")</f>
        <v/>
      </c>
      <c r="AX387" s="88" t="str">
        <f>IFERROR(VLOOKUP(AI387,'Acompanhamento (DMP)'!$B$17:$V$400,12,FALSE),"")</f>
        <v/>
      </c>
      <c r="AY387" s="88" t="str">
        <f>IFERROR(IF(VLOOKUP(AI387,'Acompanhamento (DMP)'!$B$17:$V$400,13,FALSE)="","",VLOOKUP(AI387,'Acompanhamento (DMP)'!$B$17:$V$400,13,FALSE)),"")</f>
        <v/>
      </c>
      <c r="AZ387" t="str">
        <f>IFERROR(IF(VLOOKUP(AI387,'Acompanhamento (DMP)'!$B$17:$V$400,14,FALSE)="","",VLOOKUP(AI387,'Acompanhamento (DMP)'!$B$17:$V$400,14,FALSE)),"")</f>
        <v/>
      </c>
      <c r="BA387" t="str">
        <f>IFERROR(IF(VLOOKUP(AI387,'Acompanhamento (DMP)'!$B$17:$V$400,15,FALSE)="","",VLOOKUP(AI387,'Acompanhamento (DMP)'!$B$17:$V$400,15,FALSE)),"")</f>
        <v/>
      </c>
      <c r="BB387" s="88" t="str">
        <f>IFERROR(IF(VLOOKUP(AI387,'Acompanhamento (DMP)'!$B$17:$V$400,16,FALSE)="","",VLOOKUP(AI387,'Acompanhamento (DMP)'!$B$17:$V$400,16,FALSE)),"")</f>
        <v/>
      </c>
      <c r="BC387" s="88" t="str">
        <f>IFERROR(IF(VLOOKUP(AI387,'Acompanhamento (DMP)'!$B$17:$V$400,17,FALSE)="","",VLOOKUP(AI387,'Acompanhamento (DMP)'!$B$17:$V$400,17,FALSE)),"")</f>
        <v/>
      </c>
      <c r="BD387" s="88" t="str">
        <f>IFERROR(IF(VLOOKUP(AI387,'Acompanhamento (DMP)'!$B$17:$V$400,18,FALSE)="","",VLOOKUP(AI387,'Acompanhamento (DMP)'!$B$17:$V$400,18,FALSE)),"")</f>
        <v/>
      </c>
      <c r="BE387" s="88" t="str">
        <f>IFERROR(IF(VLOOKUP(AI387,'Acompanhamento (DMP)'!$B$17:$V$400,19,FALSE)="","",VLOOKUP(AI387,'Acompanhamento (DMP)'!$B$17:$V$400,19,FALSE)),"")</f>
        <v/>
      </c>
      <c r="BF387" s="88" t="str">
        <f>IFERROR(IF(VLOOKUP(AI387,'Acompanhamento (DMP)'!$B$17:$V$400,20,FALSE)="","",VLOOKUP(AI387,'Acompanhamento (DMP)'!$B$17:$V$400,20,FALSE)),"")</f>
        <v/>
      </c>
      <c r="BG387" s="88" t="str">
        <f>IFERROR(IF(VLOOKUP(AI387,'Acompanhamento (DMP)'!$B$17:$V$400,21,FALSE)="","",VLOOKUP(AI387,'Acompanhamento (DMP)'!$B$17:$V$400,21,FALSE)),"")</f>
        <v/>
      </c>
      <c r="BH387" s="239" t="str">
        <f t="shared" ref="BH387:BH450" si="6">IF(BF387="","",BF387-BE387)</f>
        <v/>
      </c>
    </row>
    <row r="388" spans="1:60" ht="15" customHeight="1" x14ac:dyDescent="0.2">
      <c r="A388" s="73"/>
      <c r="B388" s="73"/>
      <c r="C388" s="73"/>
      <c r="D388" s="74"/>
      <c r="E388" s="73"/>
      <c r="F388" s="73"/>
      <c r="G388" s="73"/>
      <c r="H388" s="73"/>
      <c r="I388" s="73"/>
      <c r="J388" s="73"/>
      <c r="K388" s="73"/>
      <c r="L388" s="75"/>
      <c r="M388" s="75"/>
      <c r="N388" s="75"/>
      <c r="O388" s="75"/>
      <c r="P388" s="75"/>
      <c r="Q388" s="73" t="e">
        <f>IF(#REF!="","",IF(VLOOKUP(#REF!,#REF!,9,FALSE)="","",VLOOKUP(#REF!,#REF!,9,FALSE)))</f>
        <v>#REF!</v>
      </c>
      <c r="R388" s="75" t="e">
        <f>IF(#REF!="","",IF(VLOOKUP(#REF!,#REF!,10,FALSE)="","",VLOOKUP(#REF!,#REF!,10,FALSE)))</f>
        <v>#REF!</v>
      </c>
      <c r="AD388" s="252">
        <v>375</v>
      </c>
      <c r="AI388" t="str">
        <f>IF('PCA Licitação, Dispensa e Inex.'!B392="","",'PCA Licitação, Dispensa e Inex.'!B392)</f>
        <v/>
      </c>
      <c r="AJ388" t="str">
        <f>IF('PCA Licitação, Dispensa e Inex.'!C392="","",'PCA Licitação, Dispensa e Inex.'!C392)</f>
        <v/>
      </c>
      <c r="AK388" t="str">
        <f>IF('PCA Licitação, Dispensa e Inex.'!D392="","",'PCA Licitação, Dispensa e Inex.'!D392)</f>
        <v/>
      </c>
      <c r="AL388" t="str">
        <f>IF('PCA Licitação, Dispensa e Inex.'!H392="","",'PCA Licitação, Dispensa e Inex.'!H392)</f>
        <v/>
      </c>
      <c r="AM388" t="str">
        <f>IF('PCA Licitação, Dispensa e Inex.'!K392="","",'PCA Licitação, Dispensa e Inex.'!K392)</f>
        <v/>
      </c>
      <c r="AN388" t="str">
        <f>IF('PCA Licitação, Dispensa e Inex.'!L392="","",'PCA Licitação, Dispensa e Inex.'!L392)</f>
        <v/>
      </c>
      <c r="AO388" t="str">
        <f>IF('PCA Licitação, Dispensa e Inex.'!M392="","",'PCA Licitação, Dispensa e Inex.'!M392)</f>
        <v/>
      </c>
      <c r="AP388" t="str">
        <f>IF('PCA Licitação, Dispensa e Inex.'!N392="","",'PCA Licitação, Dispensa e Inex.'!N392)</f>
        <v/>
      </c>
      <c r="AQ388" s="88" t="str">
        <f>IF('PCA Licitação, Dispensa e Inex.'!O392="","",'PCA Licitação, Dispensa e Inex.'!O392)</f>
        <v/>
      </c>
      <c r="AR388" s="88" t="str">
        <f>IF('PCA Licitação, Dispensa e Inex.'!P392="","",'PCA Licitação, Dispensa e Inex.'!P392)</f>
        <v/>
      </c>
      <c r="AS388" s="88" t="str">
        <f>IF('PCA Licitação, Dispensa e Inex.'!Q392="","",'PCA Licitação, Dispensa e Inex.'!Q392)</f>
        <v/>
      </c>
      <c r="AT388" s="88" t="str">
        <f>IF('PCA Licitação, Dispensa e Inex.'!R392="","",'PCA Licitação, Dispensa e Inex.'!R392)</f>
        <v/>
      </c>
      <c r="AU388" s="88" t="str">
        <f>IF('PCA Licitação, Dispensa e Inex.'!S392="","",'PCA Licitação, Dispensa e Inex.'!S392)</f>
        <v/>
      </c>
      <c r="AV388" s="88" t="str">
        <f>IFERROR(VLOOKUP(AI388,'Acompanhamento (DMP)'!$B$17:$L$400,10,FALSE),"")</f>
        <v/>
      </c>
      <c r="AW388" t="str">
        <f>IFERROR(IF(VLOOKUP(AI388,'Acompanhamento (DMP)'!$B$17:$V$400,11,FALSE)="","",VLOOKUP(AI388,'Acompanhamento (DMP)'!$B$17:$V$400,11,FALSE)),"")</f>
        <v/>
      </c>
      <c r="AX388" s="88" t="str">
        <f>IFERROR(VLOOKUP(AI388,'Acompanhamento (DMP)'!$B$17:$V$400,12,FALSE),"")</f>
        <v/>
      </c>
      <c r="AY388" s="88" t="str">
        <f>IFERROR(IF(VLOOKUP(AI388,'Acompanhamento (DMP)'!$B$17:$V$400,13,FALSE)="","",VLOOKUP(AI388,'Acompanhamento (DMP)'!$B$17:$V$400,13,FALSE)),"")</f>
        <v/>
      </c>
      <c r="AZ388" t="str">
        <f>IFERROR(IF(VLOOKUP(AI388,'Acompanhamento (DMP)'!$B$17:$V$400,14,FALSE)="","",VLOOKUP(AI388,'Acompanhamento (DMP)'!$B$17:$V$400,14,FALSE)),"")</f>
        <v/>
      </c>
      <c r="BA388" t="str">
        <f>IFERROR(IF(VLOOKUP(AI388,'Acompanhamento (DMP)'!$B$17:$V$400,15,FALSE)="","",VLOOKUP(AI388,'Acompanhamento (DMP)'!$B$17:$V$400,15,FALSE)),"")</f>
        <v/>
      </c>
      <c r="BB388" s="88" t="str">
        <f>IFERROR(IF(VLOOKUP(AI388,'Acompanhamento (DMP)'!$B$17:$V$400,16,FALSE)="","",VLOOKUP(AI388,'Acompanhamento (DMP)'!$B$17:$V$400,16,FALSE)),"")</f>
        <v/>
      </c>
      <c r="BC388" s="88" t="str">
        <f>IFERROR(IF(VLOOKUP(AI388,'Acompanhamento (DMP)'!$B$17:$V$400,17,FALSE)="","",VLOOKUP(AI388,'Acompanhamento (DMP)'!$B$17:$V$400,17,FALSE)),"")</f>
        <v/>
      </c>
      <c r="BD388" s="88" t="str">
        <f>IFERROR(IF(VLOOKUP(AI388,'Acompanhamento (DMP)'!$B$17:$V$400,18,FALSE)="","",VLOOKUP(AI388,'Acompanhamento (DMP)'!$B$17:$V$400,18,FALSE)),"")</f>
        <v/>
      </c>
      <c r="BE388" s="88" t="str">
        <f>IFERROR(IF(VLOOKUP(AI388,'Acompanhamento (DMP)'!$B$17:$V$400,19,FALSE)="","",VLOOKUP(AI388,'Acompanhamento (DMP)'!$B$17:$V$400,19,FALSE)),"")</f>
        <v/>
      </c>
      <c r="BF388" s="88" t="str">
        <f>IFERROR(IF(VLOOKUP(AI388,'Acompanhamento (DMP)'!$B$17:$V$400,20,FALSE)="","",VLOOKUP(AI388,'Acompanhamento (DMP)'!$B$17:$V$400,20,FALSE)),"")</f>
        <v/>
      </c>
      <c r="BG388" s="88" t="str">
        <f>IFERROR(IF(VLOOKUP(AI388,'Acompanhamento (DMP)'!$B$17:$V$400,21,FALSE)="","",VLOOKUP(AI388,'Acompanhamento (DMP)'!$B$17:$V$400,21,FALSE)),"")</f>
        <v/>
      </c>
      <c r="BH388" s="239" t="str">
        <f t="shared" si="6"/>
        <v/>
      </c>
    </row>
    <row r="389" spans="1:60" ht="15" customHeight="1" x14ac:dyDescent="0.2">
      <c r="A389" s="73"/>
      <c r="B389" s="73"/>
      <c r="C389" s="73"/>
      <c r="D389" s="74"/>
      <c r="E389" s="73"/>
      <c r="F389" s="73"/>
      <c r="G389" s="73"/>
      <c r="H389" s="73"/>
      <c r="I389" s="73"/>
      <c r="J389" s="73"/>
      <c r="K389" s="73"/>
      <c r="L389" s="75"/>
      <c r="M389" s="75"/>
      <c r="N389" s="75"/>
      <c r="O389" s="75"/>
      <c r="P389" s="75"/>
      <c r="Q389" s="73" t="e">
        <f>IF(#REF!="","",IF(VLOOKUP(#REF!,#REF!,9,FALSE)="","",VLOOKUP(#REF!,#REF!,9,FALSE)))</f>
        <v>#REF!</v>
      </c>
      <c r="R389" s="75" t="e">
        <f>IF(#REF!="","",IF(VLOOKUP(#REF!,#REF!,10,FALSE)="","",VLOOKUP(#REF!,#REF!,10,FALSE)))</f>
        <v>#REF!</v>
      </c>
      <c r="AD389" s="251">
        <v>376</v>
      </c>
      <c r="AI389" t="str">
        <f>IF('PCA Licitação, Dispensa e Inex.'!B393="","",'PCA Licitação, Dispensa e Inex.'!B393)</f>
        <v/>
      </c>
      <c r="AJ389" t="str">
        <f>IF('PCA Licitação, Dispensa e Inex.'!C393="","",'PCA Licitação, Dispensa e Inex.'!C393)</f>
        <v/>
      </c>
      <c r="AK389" t="str">
        <f>IF('PCA Licitação, Dispensa e Inex.'!D393="","",'PCA Licitação, Dispensa e Inex.'!D393)</f>
        <v/>
      </c>
      <c r="AL389" t="str">
        <f>IF('PCA Licitação, Dispensa e Inex.'!H393="","",'PCA Licitação, Dispensa e Inex.'!H393)</f>
        <v/>
      </c>
      <c r="AM389" t="str">
        <f>IF('PCA Licitação, Dispensa e Inex.'!K393="","",'PCA Licitação, Dispensa e Inex.'!K393)</f>
        <v/>
      </c>
      <c r="AN389" t="str">
        <f>IF('PCA Licitação, Dispensa e Inex.'!L393="","",'PCA Licitação, Dispensa e Inex.'!L393)</f>
        <v/>
      </c>
      <c r="AO389" t="str">
        <f>IF('PCA Licitação, Dispensa e Inex.'!M393="","",'PCA Licitação, Dispensa e Inex.'!M393)</f>
        <v/>
      </c>
      <c r="AP389" t="str">
        <f>IF('PCA Licitação, Dispensa e Inex.'!N393="","",'PCA Licitação, Dispensa e Inex.'!N393)</f>
        <v/>
      </c>
      <c r="AQ389" s="88" t="str">
        <f>IF('PCA Licitação, Dispensa e Inex.'!O393="","",'PCA Licitação, Dispensa e Inex.'!O393)</f>
        <v/>
      </c>
      <c r="AR389" s="88" t="str">
        <f>IF('PCA Licitação, Dispensa e Inex.'!P393="","",'PCA Licitação, Dispensa e Inex.'!P393)</f>
        <v/>
      </c>
      <c r="AS389" s="88" t="str">
        <f>IF('PCA Licitação, Dispensa e Inex.'!Q393="","",'PCA Licitação, Dispensa e Inex.'!Q393)</f>
        <v/>
      </c>
      <c r="AT389" s="88" t="str">
        <f>IF('PCA Licitação, Dispensa e Inex.'!R393="","",'PCA Licitação, Dispensa e Inex.'!R393)</f>
        <v/>
      </c>
      <c r="AU389" s="88" t="str">
        <f>IF('PCA Licitação, Dispensa e Inex.'!S393="","",'PCA Licitação, Dispensa e Inex.'!S393)</f>
        <v/>
      </c>
      <c r="AV389" s="88" t="str">
        <f>IFERROR(VLOOKUP(AI389,'Acompanhamento (DMP)'!$B$17:$L$400,10,FALSE),"")</f>
        <v/>
      </c>
      <c r="AW389" t="str">
        <f>IFERROR(IF(VLOOKUP(AI389,'Acompanhamento (DMP)'!$B$17:$V$400,11,FALSE)="","",VLOOKUP(AI389,'Acompanhamento (DMP)'!$B$17:$V$400,11,FALSE)),"")</f>
        <v/>
      </c>
      <c r="AX389" s="88" t="str">
        <f>IFERROR(VLOOKUP(AI389,'Acompanhamento (DMP)'!$B$17:$V$400,12,FALSE),"")</f>
        <v/>
      </c>
      <c r="AY389" s="88" t="str">
        <f>IFERROR(IF(VLOOKUP(AI389,'Acompanhamento (DMP)'!$B$17:$V$400,13,FALSE)="","",VLOOKUP(AI389,'Acompanhamento (DMP)'!$B$17:$V$400,13,FALSE)),"")</f>
        <v/>
      </c>
      <c r="AZ389" t="str">
        <f>IFERROR(IF(VLOOKUP(AI389,'Acompanhamento (DMP)'!$B$17:$V$400,14,FALSE)="","",VLOOKUP(AI389,'Acompanhamento (DMP)'!$B$17:$V$400,14,FALSE)),"")</f>
        <v/>
      </c>
      <c r="BA389" t="str">
        <f>IFERROR(IF(VLOOKUP(AI389,'Acompanhamento (DMP)'!$B$17:$V$400,15,FALSE)="","",VLOOKUP(AI389,'Acompanhamento (DMP)'!$B$17:$V$400,15,FALSE)),"")</f>
        <v/>
      </c>
      <c r="BB389" s="88" t="str">
        <f>IFERROR(IF(VLOOKUP(AI389,'Acompanhamento (DMP)'!$B$17:$V$400,16,FALSE)="","",VLOOKUP(AI389,'Acompanhamento (DMP)'!$B$17:$V$400,16,FALSE)),"")</f>
        <v/>
      </c>
      <c r="BC389" s="88" t="str">
        <f>IFERROR(IF(VLOOKUP(AI389,'Acompanhamento (DMP)'!$B$17:$V$400,17,FALSE)="","",VLOOKUP(AI389,'Acompanhamento (DMP)'!$B$17:$V$400,17,FALSE)),"")</f>
        <v/>
      </c>
      <c r="BD389" s="88" t="str">
        <f>IFERROR(IF(VLOOKUP(AI389,'Acompanhamento (DMP)'!$B$17:$V$400,18,FALSE)="","",VLOOKUP(AI389,'Acompanhamento (DMP)'!$B$17:$V$400,18,FALSE)),"")</f>
        <v/>
      </c>
      <c r="BE389" s="88" t="str">
        <f>IFERROR(IF(VLOOKUP(AI389,'Acompanhamento (DMP)'!$B$17:$V$400,19,FALSE)="","",VLOOKUP(AI389,'Acompanhamento (DMP)'!$B$17:$V$400,19,FALSE)),"")</f>
        <v/>
      </c>
      <c r="BF389" s="88" t="str">
        <f>IFERROR(IF(VLOOKUP(AI389,'Acompanhamento (DMP)'!$B$17:$V$400,20,FALSE)="","",VLOOKUP(AI389,'Acompanhamento (DMP)'!$B$17:$V$400,20,FALSE)),"")</f>
        <v/>
      </c>
      <c r="BG389" s="88" t="str">
        <f>IFERROR(IF(VLOOKUP(AI389,'Acompanhamento (DMP)'!$B$17:$V$400,21,FALSE)="","",VLOOKUP(AI389,'Acompanhamento (DMP)'!$B$17:$V$400,21,FALSE)),"")</f>
        <v/>
      </c>
      <c r="BH389" s="239" t="str">
        <f t="shared" si="6"/>
        <v/>
      </c>
    </row>
    <row r="390" spans="1:60" ht="15" customHeight="1" x14ac:dyDescent="0.2">
      <c r="A390" s="73"/>
      <c r="B390" s="73"/>
      <c r="C390" s="73"/>
      <c r="D390" s="74"/>
      <c r="E390" s="73"/>
      <c r="F390" s="73"/>
      <c r="G390" s="73"/>
      <c r="H390" s="73"/>
      <c r="I390" s="73"/>
      <c r="J390" s="73"/>
      <c r="K390" s="73"/>
      <c r="L390" s="75"/>
      <c r="M390" s="75"/>
      <c r="N390" s="75"/>
      <c r="O390" s="75"/>
      <c r="P390" s="75"/>
      <c r="Q390" s="73" t="e">
        <f>IF(#REF!="","",IF(VLOOKUP(#REF!,#REF!,9,FALSE)="","",VLOOKUP(#REF!,#REF!,9,FALSE)))</f>
        <v>#REF!</v>
      </c>
      <c r="R390" s="75" t="e">
        <f>IF(#REF!="","",IF(VLOOKUP(#REF!,#REF!,10,FALSE)="","",VLOOKUP(#REF!,#REF!,10,FALSE)))</f>
        <v>#REF!</v>
      </c>
      <c r="AD390" s="252">
        <v>377</v>
      </c>
      <c r="AI390" t="str">
        <f>IF('PCA Licitação, Dispensa e Inex.'!B394="","",'PCA Licitação, Dispensa e Inex.'!B394)</f>
        <v/>
      </c>
      <c r="AJ390" t="str">
        <f>IF('PCA Licitação, Dispensa e Inex.'!C394="","",'PCA Licitação, Dispensa e Inex.'!C394)</f>
        <v/>
      </c>
      <c r="AK390" t="str">
        <f>IF('PCA Licitação, Dispensa e Inex.'!D394="","",'PCA Licitação, Dispensa e Inex.'!D394)</f>
        <v/>
      </c>
      <c r="AL390" t="str">
        <f>IF('PCA Licitação, Dispensa e Inex.'!H394="","",'PCA Licitação, Dispensa e Inex.'!H394)</f>
        <v/>
      </c>
      <c r="AM390" t="str">
        <f>IF('PCA Licitação, Dispensa e Inex.'!K394="","",'PCA Licitação, Dispensa e Inex.'!K394)</f>
        <v/>
      </c>
      <c r="AN390" t="str">
        <f>IF('PCA Licitação, Dispensa e Inex.'!L394="","",'PCA Licitação, Dispensa e Inex.'!L394)</f>
        <v/>
      </c>
      <c r="AO390" t="str">
        <f>IF('PCA Licitação, Dispensa e Inex.'!M394="","",'PCA Licitação, Dispensa e Inex.'!M394)</f>
        <v/>
      </c>
      <c r="AP390" t="str">
        <f>IF('PCA Licitação, Dispensa e Inex.'!N394="","",'PCA Licitação, Dispensa e Inex.'!N394)</f>
        <v/>
      </c>
      <c r="AQ390" s="88" t="str">
        <f>IF('PCA Licitação, Dispensa e Inex.'!O394="","",'PCA Licitação, Dispensa e Inex.'!O394)</f>
        <v/>
      </c>
      <c r="AR390" s="88" t="str">
        <f>IF('PCA Licitação, Dispensa e Inex.'!P394="","",'PCA Licitação, Dispensa e Inex.'!P394)</f>
        <v/>
      </c>
      <c r="AS390" s="88" t="str">
        <f>IF('PCA Licitação, Dispensa e Inex.'!Q394="","",'PCA Licitação, Dispensa e Inex.'!Q394)</f>
        <v/>
      </c>
      <c r="AT390" s="88" t="str">
        <f>IF('PCA Licitação, Dispensa e Inex.'!R394="","",'PCA Licitação, Dispensa e Inex.'!R394)</f>
        <v/>
      </c>
      <c r="AU390" s="88" t="str">
        <f>IF('PCA Licitação, Dispensa e Inex.'!S394="","",'PCA Licitação, Dispensa e Inex.'!S394)</f>
        <v/>
      </c>
      <c r="AV390" s="88" t="str">
        <f>IFERROR(VLOOKUP(AI390,'Acompanhamento (DMP)'!$B$17:$L$400,10,FALSE),"")</f>
        <v/>
      </c>
      <c r="AW390" t="str">
        <f>IFERROR(IF(VLOOKUP(AI390,'Acompanhamento (DMP)'!$B$17:$V$400,11,FALSE)="","",VLOOKUP(AI390,'Acompanhamento (DMP)'!$B$17:$V$400,11,FALSE)),"")</f>
        <v/>
      </c>
      <c r="AX390" s="88" t="str">
        <f>IFERROR(VLOOKUP(AI390,'Acompanhamento (DMP)'!$B$17:$V$400,12,FALSE),"")</f>
        <v/>
      </c>
      <c r="AY390" s="88" t="str">
        <f>IFERROR(IF(VLOOKUP(AI390,'Acompanhamento (DMP)'!$B$17:$V$400,13,FALSE)="","",VLOOKUP(AI390,'Acompanhamento (DMP)'!$B$17:$V$400,13,FALSE)),"")</f>
        <v/>
      </c>
      <c r="AZ390" t="str">
        <f>IFERROR(IF(VLOOKUP(AI390,'Acompanhamento (DMP)'!$B$17:$V$400,14,FALSE)="","",VLOOKUP(AI390,'Acompanhamento (DMP)'!$B$17:$V$400,14,FALSE)),"")</f>
        <v/>
      </c>
      <c r="BA390" t="str">
        <f>IFERROR(IF(VLOOKUP(AI390,'Acompanhamento (DMP)'!$B$17:$V$400,15,FALSE)="","",VLOOKUP(AI390,'Acompanhamento (DMP)'!$B$17:$V$400,15,FALSE)),"")</f>
        <v/>
      </c>
      <c r="BB390" s="88" t="str">
        <f>IFERROR(IF(VLOOKUP(AI390,'Acompanhamento (DMP)'!$B$17:$V$400,16,FALSE)="","",VLOOKUP(AI390,'Acompanhamento (DMP)'!$B$17:$V$400,16,FALSE)),"")</f>
        <v/>
      </c>
      <c r="BC390" s="88" t="str">
        <f>IFERROR(IF(VLOOKUP(AI390,'Acompanhamento (DMP)'!$B$17:$V$400,17,FALSE)="","",VLOOKUP(AI390,'Acompanhamento (DMP)'!$B$17:$V$400,17,FALSE)),"")</f>
        <v/>
      </c>
      <c r="BD390" s="88" t="str">
        <f>IFERROR(IF(VLOOKUP(AI390,'Acompanhamento (DMP)'!$B$17:$V$400,18,FALSE)="","",VLOOKUP(AI390,'Acompanhamento (DMP)'!$B$17:$V$400,18,FALSE)),"")</f>
        <v/>
      </c>
      <c r="BE390" s="88" t="str">
        <f>IFERROR(IF(VLOOKUP(AI390,'Acompanhamento (DMP)'!$B$17:$V$400,19,FALSE)="","",VLOOKUP(AI390,'Acompanhamento (DMP)'!$B$17:$V$400,19,FALSE)),"")</f>
        <v/>
      </c>
      <c r="BF390" s="88" t="str">
        <f>IFERROR(IF(VLOOKUP(AI390,'Acompanhamento (DMP)'!$B$17:$V$400,20,FALSE)="","",VLOOKUP(AI390,'Acompanhamento (DMP)'!$B$17:$V$400,20,FALSE)),"")</f>
        <v/>
      </c>
      <c r="BG390" s="88" t="str">
        <f>IFERROR(IF(VLOOKUP(AI390,'Acompanhamento (DMP)'!$B$17:$V$400,21,FALSE)="","",VLOOKUP(AI390,'Acompanhamento (DMP)'!$B$17:$V$400,21,FALSE)),"")</f>
        <v/>
      </c>
      <c r="BH390" s="239" t="str">
        <f t="shared" si="6"/>
        <v/>
      </c>
    </row>
    <row r="391" spans="1:60" ht="15" customHeight="1" x14ac:dyDescent="0.2">
      <c r="A391" s="73"/>
      <c r="B391" s="73"/>
      <c r="C391" s="73"/>
      <c r="D391" s="74"/>
      <c r="E391" s="73"/>
      <c r="F391" s="73"/>
      <c r="G391" s="73"/>
      <c r="H391" s="73"/>
      <c r="I391" s="73"/>
      <c r="J391" s="73"/>
      <c r="K391" s="73"/>
      <c r="L391" s="75"/>
      <c r="M391" s="75"/>
      <c r="N391" s="75"/>
      <c r="O391" s="75"/>
      <c r="P391" s="75"/>
      <c r="Q391" s="73" t="e">
        <f>IF(#REF!="","",IF(VLOOKUP(#REF!,#REF!,9,FALSE)="","",VLOOKUP(#REF!,#REF!,9,FALSE)))</f>
        <v>#REF!</v>
      </c>
      <c r="R391" s="75" t="e">
        <f>IF(#REF!="","",IF(VLOOKUP(#REF!,#REF!,10,FALSE)="","",VLOOKUP(#REF!,#REF!,10,FALSE)))</f>
        <v>#REF!</v>
      </c>
      <c r="AD391" s="250">
        <v>378</v>
      </c>
      <c r="AI391" t="str">
        <f>IF('PCA Licitação, Dispensa e Inex.'!B395="","",'PCA Licitação, Dispensa e Inex.'!B395)</f>
        <v/>
      </c>
      <c r="AJ391" t="str">
        <f>IF('PCA Licitação, Dispensa e Inex.'!C395="","",'PCA Licitação, Dispensa e Inex.'!C395)</f>
        <v/>
      </c>
      <c r="AK391" t="str">
        <f>IF('PCA Licitação, Dispensa e Inex.'!D395="","",'PCA Licitação, Dispensa e Inex.'!D395)</f>
        <v/>
      </c>
      <c r="AL391" t="str">
        <f>IF('PCA Licitação, Dispensa e Inex.'!H395="","",'PCA Licitação, Dispensa e Inex.'!H395)</f>
        <v/>
      </c>
      <c r="AM391" t="str">
        <f>IF('PCA Licitação, Dispensa e Inex.'!K395="","",'PCA Licitação, Dispensa e Inex.'!K395)</f>
        <v/>
      </c>
      <c r="AN391" t="str">
        <f>IF('PCA Licitação, Dispensa e Inex.'!L395="","",'PCA Licitação, Dispensa e Inex.'!L395)</f>
        <v/>
      </c>
      <c r="AO391" t="str">
        <f>IF('PCA Licitação, Dispensa e Inex.'!M395="","",'PCA Licitação, Dispensa e Inex.'!M395)</f>
        <v/>
      </c>
      <c r="AP391" t="str">
        <f>IF('PCA Licitação, Dispensa e Inex.'!N395="","",'PCA Licitação, Dispensa e Inex.'!N395)</f>
        <v/>
      </c>
      <c r="AQ391" s="88" t="str">
        <f>IF('PCA Licitação, Dispensa e Inex.'!O395="","",'PCA Licitação, Dispensa e Inex.'!O395)</f>
        <v/>
      </c>
      <c r="AR391" s="88" t="str">
        <f>IF('PCA Licitação, Dispensa e Inex.'!P395="","",'PCA Licitação, Dispensa e Inex.'!P395)</f>
        <v/>
      </c>
      <c r="AS391" s="88" t="str">
        <f>IF('PCA Licitação, Dispensa e Inex.'!Q395="","",'PCA Licitação, Dispensa e Inex.'!Q395)</f>
        <v/>
      </c>
      <c r="AT391" s="88" t="str">
        <f>IF('PCA Licitação, Dispensa e Inex.'!R395="","",'PCA Licitação, Dispensa e Inex.'!R395)</f>
        <v/>
      </c>
      <c r="AU391" s="88" t="str">
        <f>IF('PCA Licitação, Dispensa e Inex.'!S395="","",'PCA Licitação, Dispensa e Inex.'!S395)</f>
        <v/>
      </c>
      <c r="AV391" s="88" t="str">
        <f>IFERROR(VLOOKUP(AI391,'Acompanhamento (DMP)'!$B$17:$L$400,10,FALSE),"")</f>
        <v/>
      </c>
      <c r="AW391" t="str">
        <f>IFERROR(IF(VLOOKUP(AI391,'Acompanhamento (DMP)'!$B$17:$V$400,11,FALSE)="","",VLOOKUP(AI391,'Acompanhamento (DMP)'!$B$17:$V$400,11,FALSE)),"")</f>
        <v/>
      </c>
      <c r="AX391" s="88" t="str">
        <f>IFERROR(VLOOKUP(AI391,'Acompanhamento (DMP)'!$B$17:$V$400,12,FALSE),"")</f>
        <v/>
      </c>
      <c r="AY391" s="88" t="str">
        <f>IFERROR(IF(VLOOKUP(AI391,'Acompanhamento (DMP)'!$B$17:$V$400,13,FALSE)="","",VLOOKUP(AI391,'Acompanhamento (DMP)'!$B$17:$V$400,13,FALSE)),"")</f>
        <v/>
      </c>
      <c r="AZ391" t="str">
        <f>IFERROR(IF(VLOOKUP(AI391,'Acompanhamento (DMP)'!$B$17:$V$400,14,FALSE)="","",VLOOKUP(AI391,'Acompanhamento (DMP)'!$B$17:$V$400,14,FALSE)),"")</f>
        <v/>
      </c>
      <c r="BA391" t="str">
        <f>IFERROR(IF(VLOOKUP(AI391,'Acompanhamento (DMP)'!$B$17:$V$400,15,FALSE)="","",VLOOKUP(AI391,'Acompanhamento (DMP)'!$B$17:$V$400,15,FALSE)),"")</f>
        <v/>
      </c>
      <c r="BB391" s="88" t="str">
        <f>IFERROR(IF(VLOOKUP(AI391,'Acompanhamento (DMP)'!$B$17:$V$400,16,FALSE)="","",VLOOKUP(AI391,'Acompanhamento (DMP)'!$B$17:$V$400,16,FALSE)),"")</f>
        <v/>
      </c>
      <c r="BC391" s="88" t="str">
        <f>IFERROR(IF(VLOOKUP(AI391,'Acompanhamento (DMP)'!$B$17:$V$400,17,FALSE)="","",VLOOKUP(AI391,'Acompanhamento (DMP)'!$B$17:$V$400,17,FALSE)),"")</f>
        <v/>
      </c>
      <c r="BD391" s="88" t="str">
        <f>IFERROR(IF(VLOOKUP(AI391,'Acompanhamento (DMP)'!$B$17:$V$400,18,FALSE)="","",VLOOKUP(AI391,'Acompanhamento (DMP)'!$B$17:$V$400,18,FALSE)),"")</f>
        <v/>
      </c>
      <c r="BE391" s="88" t="str">
        <f>IFERROR(IF(VLOOKUP(AI391,'Acompanhamento (DMP)'!$B$17:$V$400,19,FALSE)="","",VLOOKUP(AI391,'Acompanhamento (DMP)'!$B$17:$V$400,19,FALSE)),"")</f>
        <v/>
      </c>
      <c r="BF391" s="88" t="str">
        <f>IFERROR(IF(VLOOKUP(AI391,'Acompanhamento (DMP)'!$B$17:$V$400,20,FALSE)="","",VLOOKUP(AI391,'Acompanhamento (DMP)'!$B$17:$V$400,20,FALSE)),"")</f>
        <v/>
      </c>
      <c r="BG391" s="88" t="str">
        <f>IFERROR(IF(VLOOKUP(AI391,'Acompanhamento (DMP)'!$B$17:$V$400,21,FALSE)="","",VLOOKUP(AI391,'Acompanhamento (DMP)'!$B$17:$V$400,21,FALSE)),"")</f>
        <v/>
      </c>
      <c r="BH391" s="239" t="str">
        <f t="shared" si="6"/>
        <v/>
      </c>
    </row>
    <row r="392" spans="1:60" ht="15" customHeight="1" x14ac:dyDescent="0.2">
      <c r="A392" s="73"/>
      <c r="B392" s="73"/>
      <c r="C392" s="73"/>
      <c r="D392" s="74"/>
      <c r="E392" s="73"/>
      <c r="F392" s="73"/>
      <c r="G392" s="73"/>
      <c r="H392" s="73"/>
      <c r="I392" s="73"/>
      <c r="J392" s="73"/>
      <c r="K392" s="73"/>
      <c r="L392" s="75"/>
      <c r="M392" s="75"/>
      <c r="N392" s="75"/>
      <c r="O392" s="75"/>
      <c r="P392" s="75"/>
      <c r="Q392" s="73" t="e">
        <f>IF(#REF!="","",IF(VLOOKUP(#REF!,#REF!,9,FALSE)="","",VLOOKUP(#REF!,#REF!,9,FALSE)))</f>
        <v>#REF!</v>
      </c>
      <c r="R392" s="75" t="e">
        <f>IF(#REF!="","",IF(VLOOKUP(#REF!,#REF!,10,FALSE)="","",VLOOKUP(#REF!,#REF!,10,FALSE)))</f>
        <v>#REF!</v>
      </c>
      <c r="AD392" s="249">
        <v>379</v>
      </c>
      <c r="AI392" t="str">
        <f>IF('PCA Licitação, Dispensa e Inex.'!B396="","",'PCA Licitação, Dispensa e Inex.'!B396)</f>
        <v/>
      </c>
      <c r="AJ392" t="str">
        <f>IF('PCA Licitação, Dispensa e Inex.'!C396="","",'PCA Licitação, Dispensa e Inex.'!C396)</f>
        <v/>
      </c>
      <c r="AK392" t="str">
        <f>IF('PCA Licitação, Dispensa e Inex.'!D396="","",'PCA Licitação, Dispensa e Inex.'!D396)</f>
        <v/>
      </c>
      <c r="AL392" t="str">
        <f>IF('PCA Licitação, Dispensa e Inex.'!H396="","",'PCA Licitação, Dispensa e Inex.'!H396)</f>
        <v/>
      </c>
      <c r="AM392" t="str">
        <f>IF('PCA Licitação, Dispensa e Inex.'!K396="","",'PCA Licitação, Dispensa e Inex.'!K396)</f>
        <v/>
      </c>
      <c r="AN392" t="str">
        <f>IF('PCA Licitação, Dispensa e Inex.'!L396="","",'PCA Licitação, Dispensa e Inex.'!L396)</f>
        <v/>
      </c>
      <c r="AO392" t="str">
        <f>IF('PCA Licitação, Dispensa e Inex.'!M396="","",'PCA Licitação, Dispensa e Inex.'!M396)</f>
        <v/>
      </c>
      <c r="AP392" t="str">
        <f>IF('PCA Licitação, Dispensa e Inex.'!N396="","",'PCA Licitação, Dispensa e Inex.'!N396)</f>
        <v/>
      </c>
      <c r="AQ392" s="88" t="str">
        <f>IF('PCA Licitação, Dispensa e Inex.'!O396="","",'PCA Licitação, Dispensa e Inex.'!O396)</f>
        <v/>
      </c>
      <c r="AR392" s="88" t="str">
        <f>IF('PCA Licitação, Dispensa e Inex.'!P396="","",'PCA Licitação, Dispensa e Inex.'!P396)</f>
        <v/>
      </c>
      <c r="AS392" s="88" t="str">
        <f>IF('PCA Licitação, Dispensa e Inex.'!Q396="","",'PCA Licitação, Dispensa e Inex.'!Q396)</f>
        <v/>
      </c>
      <c r="AT392" s="88" t="str">
        <f>IF('PCA Licitação, Dispensa e Inex.'!R396="","",'PCA Licitação, Dispensa e Inex.'!R396)</f>
        <v/>
      </c>
      <c r="AU392" s="88" t="str">
        <f>IF('PCA Licitação, Dispensa e Inex.'!S396="","",'PCA Licitação, Dispensa e Inex.'!S396)</f>
        <v/>
      </c>
      <c r="AV392" s="88" t="str">
        <f>IFERROR(VLOOKUP(AI392,'Acompanhamento (DMP)'!$B$17:$L$400,10,FALSE),"")</f>
        <v/>
      </c>
      <c r="AW392" t="str">
        <f>IFERROR(IF(VLOOKUP(AI392,'Acompanhamento (DMP)'!$B$17:$V$400,11,FALSE)="","",VLOOKUP(AI392,'Acompanhamento (DMP)'!$B$17:$V$400,11,FALSE)),"")</f>
        <v/>
      </c>
      <c r="AX392" s="88" t="str">
        <f>IFERROR(VLOOKUP(AI392,'Acompanhamento (DMP)'!$B$17:$V$400,12,FALSE),"")</f>
        <v/>
      </c>
      <c r="AY392" s="88" t="str">
        <f>IFERROR(IF(VLOOKUP(AI392,'Acompanhamento (DMP)'!$B$17:$V$400,13,FALSE)="","",VLOOKUP(AI392,'Acompanhamento (DMP)'!$B$17:$V$400,13,FALSE)),"")</f>
        <v/>
      </c>
      <c r="AZ392" t="str">
        <f>IFERROR(IF(VLOOKUP(AI392,'Acompanhamento (DMP)'!$B$17:$V$400,14,FALSE)="","",VLOOKUP(AI392,'Acompanhamento (DMP)'!$B$17:$V$400,14,FALSE)),"")</f>
        <v/>
      </c>
      <c r="BA392" t="str">
        <f>IFERROR(IF(VLOOKUP(AI392,'Acompanhamento (DMP)'!$B$17:$V$400,15,FALSE)="","",VLOOKUP(AI392,'Acompanhamento (DMP)'!$B$17:$V$400,15,FALSE)),"")</f>
        <v/>
      </c>
      <c r="BB392" s="88" t="str">
        <f>IFERROR(IF(VLOOKUP(AI392,'Acompanhamento (DMP)'!$B$17:$V$400,16,FALSE)="","",VLOOKUP(AI392,'Acompanhamento (DMP)'!$B$17:$V$400,16,FALSE)),"")</f>
        <v/>
      </c>
      <c r="BC392" s="88" t="str">
        <f>IFERROR(IF(VLOOKUP(AI392,'Acompanhamento (DMP)'!$B$17:$V$400,17,FALSE)="","",VLOOKUP(AI392,'Acompanhamento (DMP)'!$B$17:$V$400,17,FALSE)),"")</f>
        <v/>
      </c>
      <c r="BD392" s="88" t="str">
        <f>IFERROR(IF(VLOOKUP(AI392,'Acompanhamento (DMP)'!$B$17:$V$400,18,FALSE)="","",VLOOKUP(AI392,'Acompanhamento (DMP)'!$B$17:$V$400,18,FALSE)),"")</f>
        <v/>
      </c>
      <c r="BE392" s="88" t="str">
        <f>IFERROR(IF(VLOOKUP(AI392,'Acompanhamento (DMP)'!$B$17:$V$400,19,FALSE)="","",VLOOKUP(AI392,'Acompanhamento (DMP)'!$B$17:$V$400,19,FALSE)),"")</f>
        <v/>
      </c>
      <c r="BF392" s="88" t="str">
        <f>IFERROR(IF(VLOOKUP(AI392,'Acompanhamento (DMP)'!$B$17:$V$400,20,FALSE)="","",VLOOKUP(AI392,'Acompanhamento (DMP)'!$B$17:$V$400,20,FALSE)),"")</f>
        <v/>
      </c>
      <c r="BG392" s="88" t="str">
        <f>IFERROR(IF(VLOOKUP(AI392,'Acompanhamento (DMP)'!$B$17:$V$400,21,FALSE)="","",VLOOKUP(AI392,'Acompanhamento (DMP)'!$B$17:$V$400,21,FALSE)),"")</f>
        <v/>
      </c>
      <c r="BH392" s="239" t="str">
        <f t="shared" si="6"/>
        <v/>
      </c>
    </row>
    <row r="393" spans="1:60" ht="15" customHeight="1" x14ac:dyDescent="0.2">
      <c r="A393" s="73"/>
      <c r="B393" s="73"/>
      <c r="C393" s="73"/>
      <c r="D393" s="74"/>
      <c r="E393" s="73"/>
      <c r="F393" s="73"/>
      <c r="G393" s="73"/>
      <c r="H393" s="73"/>
      <c r="I393" s="73"/>
      <c r="J393" s="73"/>
      <c r="K393" s="73"/>
      <c r="L393" s="75"/>
      <c r="M393" s="75"/>
      <c r="N393" s="75"/>
      <c r="O393" s="75"/>
      <c r="P393" s="75"/>
      <c r="Q393" s="73" t="e">
        <f>IF(#REF!="","",IF(VLOOKUP(#REF!,#REF!,9,FALSE)="","",VLOOKUP(#REF!,#REF!,9,FALSE)))</f>
        <v>#REF!</v>
      </c>
      <c r="R393" s="75" t="e">
        <f>IF(#REF!="","",IF(VLOOKUP(#REF!,#REF!,10,FALSE)="","",VLOOKUP(#REF!,#REF!,10,FALSE)))</f>
        <v>#REF!</v>
      </c>
      <c r="AD393" s="250">
        <v>380</v>
      </c>
      <c r="AI393" t="str">
        <f>IF('PCA Licitação, Dispensa e Inex.'!B397="","",'PCA Licitação, Dispensa e Inex.'!B397)</f>
        <v/>
      </c>
      <c r="AJ393" t="str">
        <f>IF('PCA Licitação, Dispensa e Inex.'!C397="","",'PCA Licitação, Dispensa e Inex.'!C397)</f>
        <v/>
      </c>
      <c r="AK393" t="str">
        <f>IF('PCA Licitação, Dispensa e Inex.'!D397="","",'PCA Licitação, Dispensa e Inex.'!D397)</f>
        <v/>
      </c>
      <c r="AL393" t="str">
        <f>IF('PCA Licitação, Dispensa e Inex.'!H397="","",'PCA Licitação, Dispensa e Inex.'!H397)</f>
        <v/>
      </c>
      <c r="AM393" t="str">
        <f>IF('PCA Licitação, Dispensa e Inex.'!K397="","",'PCA Licitação, Dispensa e Inex.'!K397)</f>
        <v/>
      </c>
      <c r="AN393" t="str">
        <f>IF('PCA Licitação, Dispensa e Inex.'!L397="","",'PCA Licitação, Dispensa e Inex.'!L397)</f>
        <v/>
      </c>
      <c r="AO393" t="str">
        <f>IF('PCA Licitação, Dispensa e Inex.'!M397="","",'PCA Licitação, Dispensa e Inex.'!M397)</f>
        <v/>
      </c>
      <c r="AP393" t="str">
        <f>IF('PCA Licitação, Dispensa e Inex.'!N397="","",'PCA Licitação, Dispensa e Inex.'!N397)</f>
        <v/>
      </c>
      <c r="AQ393" s="88" t="str">
        <f>IF('PCA Licitação, Dispensa e Inex.'!O397="","",'PCA Licitação, Dispensa e Inex.'!O397)</f>
        <v/>
      </c>
      <c r="AR393" s="88" t="str">
        <f>IF('PCA Licitação, Dispensa e Inex.'!P397="","",'PCA Licitação, Dispensa e Inex.'!P397)</f>
        <v/>
      </c>
      <c r="AS393" s="88" t="str">
        <f>IF('PCA Licitação, Dispensa e Inex.'!Q397="","",'PCA Licitação, Dispensa e Inex.'!Q397)</f>
        <v/>
      </c>
      <c r="AT393" s="88" t="str">
        <f>IF('PCA Licitação, Dispensa e Inex.'!R397="","",'PCA Licitação, Dispensa e Inex.'!R397)</f>
        <v/>
      </c>
      <c r="AU393" s="88" t="str">
        <f>IF('PCA Licitação, Dispensa e Inex.'!S397="","",'PCA Licitação, Dispensa e Inex.'!S397)</f>
        <v/>
      </c>
      <c r="AV393" s="88" t="str">
        <f>IFERROR(VLOOKUP(AI393,'Acompanhamento (DMP)'!$B$17:$L$400,10,FALSE),"")</f>
        <v/>
      </c>
      <c r="AW393" t="str">
        <f>IFERROR(IF(VLOOKUP(AI393,'Acompanhamento (DMP)'!$B$17:$V$400,11,FALSE)="","",VLOOKUP(AI393,'Acompanhamento (DMP)'!$B$17:$V$400,11,FALSE)),"")</f>
        <v/>
      </c>
      <c r="AX393" s="88" t="str">
        <f>IFERROR(VLOOKUP(AI393,'Acompanhamento (DMP)'!$B$17:$V$400,12,FALSE),"")</f>
        <v/>
      </c>
      <c r="AY393" s="88" t="str">
        <f>IFERROR(IF(VLOOKUP(AI393,'Acompanhamento (DMP)'!$B$17:$V$400,13,FALSE)="","",VLOOKUP(AI393,'Acompanhamento (DMP)'!$B$17:$V$400,13,FALSE)),"")</f>
        <v/>
      </c>
      <c r="AZ393" t="str">
        <f>IFERROR(IF(VLOOKUP(AI393,'Acompanhamento (DMP)'!$B$17:$V$400,14,FALSE)="","",VLOOKUP(AI393,'Acompanhamento (DMP)'!$B$17:$V$400,14,FALSE)),"")</f>
        <v/>
      </c>
      <c r="BA393" t="str">
        <f>IFERROR(IF(VLOOKUP(AI393,'Acompanhamento (DMP)'!$B$17:$V$400,15,FALSE)="","",VLOOKUP(AI393,'Acompanhamento (DMP)'!$B$17:$V$400,15,FALSE)),"")</f>
        <v/>
      </c>
      <c r="BB393" s="88" t="str">
        <f>IFERROR(IF(VLOOKUP(AI393,'Acompanhamento (DMP)'!$B$17:$V$400,16,FALSE)="","",VLOOKUP(AI393,'Acompanhamento (DMP)'!$B$17:$V$400,16,FALSE)),"")</f>
        <v/>
      </c>
      <c r="BC393" s="88" t="str">
        <f>IFERROR(IF(VLOOKUP(AI393,'Acompanhamento (DMP)'!$B$17:$V$400,17,FALSE)="","",VLOOKUP(AI393,'Acompanhamento (DMP)'!$B$17:$V$400,17,FALSE)),"")</f>
        <v/>
      </c>
      <c r="BD393" s="88" t="str">
        <f>IFERROR(IF(VLOOKUP(AI393,'Acompanhamento (DMP)'!$B$17:$V$400,18,FALSE)="","",VLOOKUP(AI393,'Acompanhamento (DMP)'!$B$17:$V$400,18,FALSE)),"")</f>
        <v/>
      </c>
      <c r="BE393" s="88" t="str">
        <f>IFERROR(IF(VLOOKUP(AI393,'Acompanhamento (DMP)'!$B$17:$V$400,19,FALSE)="","",VLOOKUP(AI393,'Acompanhamento (DMP)'!$B$17:$V$400,19,FALSE)),"")</f>
        <v/>
      </c>
      <c r="BF393" s="88" t="str">
        <f>IFERROR(IF(VLOOKUP(AI393,'Acompanhamento (DMP)'!$B$17:$V$400,20,FALSE)="","",VLOOKUP(AI393,'Acompanhamento (DMP)'!$B$17:$V$400,20,FALSE)),"")</f>
        <v/>
      </c>
      <c r="BG393" s="88" t="str">
        <f>IFERROR(IF(VLOOKUP(AI393,'Acompanhamento (DMP)'!$B$17:$V$400,21,FALSE)="","",VLOOKUP(AI393,'Acompanhamento (DMP)'!$B$17:$V$400,21,FALSE)),"")</f>
        <v/>
      </c>
      <c r="BH393" s="239" t="str">
        <f t="shared" si="6"/>
        <v/>
      </c>
    </row>
    <row r="394" spans="1:60" ht="15" customHeight="1" x14ac:dyDescent="0.2">
      <c r="A394" s="73"/>
      <c r="B394" s="73"/>
      <c r="C394" s="73"/>
      <c r="D394" s="74"/>
      <c r="E394" s="73"/>
      <c r="F394" s="73"/>
      <c r="G394" s="73"/>
      <c r="H394" s="73"/>
      <c r="I394" s="73"/>
      <c r="J394" s="73"/>
      <c r="K394" s="73"/>
      <c r="L394" s="75"/>
      <c r="M394" s="75"/>
      <c r="N394" s="75"/>
      <c r="O394" s="75"/>
      <c r="P394" s="75"/>
      <c r="Q394" s="73" t="e">
        <f>IF(#REF!="","",IF(VLOOKUP(#REF!,#REF!,9,FALSE)="","",VLOOKUP(#REF!,#REF!,9,FALSE)))</f>
        <v>#REF!</v>
      </c>
      <c r="R394" s="75" t="e">
        <f>IF(#REF!="","",IF(VLOOKUP(#REF!,#REF!,10,FALSE)="","",VLOOKUP(#REF!,#REF!,10,FALSE)))</f>
        <v>#REF!</v>
      </c>
      <c r="AD394" s="252">
        <v>381</v>
      </c>
      <c r="AI394" t="str">
        <f>IF('PCA Licitação, Dispensa e Inex.'!B398="","",'PCA Licitação, Dispensa e Inex.'!B398)</f>
        <v/>
      </c>
      <c r="AJ394" t="str">
        <f>IF('PCA Licitação, Dispensa e Inex.'!C398="","",'PCA Licitação, Dispensa e Inex.'!C398)</f>
        <v/>
      </c>
      <c r="AK394" t="str">
        <f>IF('PCA Licitação, Dispensa e Inex.'!D398="","",'PCA Licitação, Dispensa e Inex.'!D398)</f>
        <v/>
      </c>
      <c r="AL394" t="str">
        <f>IF('PCA Licitação, Dispensa e Inex.'!H398="","",'PCA Licitação, Dispensa e Inex.'!H398)</f>
        <v/>
      </c>
      <c r="AM394" t="str">
        <f>IF('PCA Licitação, Dispensa e Inex.'!K398="","",'PCA Licitação, Dispensa e Inex.'!K398)</f>
        <v/>
      </c>
      <c r="AN394" t="str">
        <f>IF('PCA Licitação, Dispensa e Inex.'!L398="","",'PCA Licitação, Dispensa e Inex.'!L398)</f>
        <v/>
      </c>
      <c r="AO394" t="str">
        <f>IF('PCA Licitação, Dispensa e Inex.'!M398="","",'PCA Licitação, Dispensa e Inex.'!M398)</f>
        <v/>
      </c>
      <c r="AP394" t="str">
        <f>IF('PCA Licitação, Dispensa e Inex.'!N398="","",'PCA Licitação, Dispensa e Inex.'!N398)</f>
        <v/>
      </c>
      <c r="AQ394" s="88" t="str">
        <f>IF('PCA Licitação, Dispensa e Inex.'!O398="","",'PCA Licitação, Dispensa e Inex.'!O398)</f>
        <v/>
      </c>
      <c r="AR394" s="88" t="str">
        <f>IF('PCA Licitação, Dispensa e Inex.'!P398="","",'PCA Licitação, Dispensa e Inex.'!P398)</f>
        <v/>
      </c>
      <c r="AS394" s="88" t="str">
        <f>IF('PCA Licitação, Dispensa e Inex.'!Q398="","",'PCA Licitação, Dispensa e Inex.'!Q398)</f>
        <v/>
      </c>
      <c r="AT394" s="88" t="str">
        <f>IF('PCA Licitação, Dispensa e Inex.'!R398="","",'PCA Licitação, Dispensa e Inex.'!R398)</f>
        <v/>
      </c>
      <c r="AU394" s="88" t="str">
        <f>IF('PCA Licitação, Dispensa e Inex.'!S398="","",'PCA Licitação, Dispensa e Inex.'!S398)</f>
        <v/>
      </c>
      <c r="AV394" s="88" t="str">
        <f>IFERROR(VLOOKUP(AI394,'Acompanhamento (DMP)'!$B$17:$L$400,10,FALSE),"")</f>
        <v/>
      </c>
      <c r="AW394" t="str">
        <f>IFERROR(IF(VLOOKUP(AI394,'Acompanhamento (DMP)'!$B$17:$V$400,11,FALSE)="","",VLOOKUP(AI394,'Acompanhamento (DMP)'!$B$17:$V$400,11,FALSE)),"")</f>
        <v/>
      </c>
      <c r="AX394" s="88" t="str">
        <f>IFERROR(VLOOKUP(AI394,'Acompanhamento (DMP)'!$B$17:$V$400,12,FALSE),"")</f>
        <v/>
      </c>
      <c r="AY394" s="88" t="str">
        <f>IFERROR(IF(VLOOKUP(AI394,'Acompanhamento (DMP)'!$B$17:$V$400,13,FALSE)="","",VLOOKUP(AI394,'Acompanhamento (DMP)'!$B$17:$V$400,13,FALSE)),"")</f>
        <v/>
      </c>
      <c r="AZ394" t="str">
        <f>IFERROR(IF(VLOOKUP(AI394,'Acompanhamento (DMP)'!$B$17:$V$400,14,FALSE)="","",VLOOKUP(AI394,'Acompanhamento (DMP)'!$B$17:$V$400,14,FALSE)),"")</f>
        <v/>
      </c>
      <c r="BA394" t="str">
        <f>IFERROR(IF(VLOOKUP(AI394,'Acompanhamento (DMP)'!$B$17:$V$400,15,FALSE)="","",VLOOKUP(AI394,'Acompanhamento (DMP)'!$B$17:$V$400,15,FALSE)),"")</f>
        <v/>
      </c>
      <c r="BB394" s="88" t="str">
        <f>IFERROR(IF(VLOOKUP(AI394,'Acompanhamento (DMP)'!$B$17:$V$400,16,FALSE)="","",VLOOKUP(AI394,'Acompanhamento (DMP)'!$B$17:$V$400,16,FALSE)),"")</f>
        <v/>
      </c>
      <c r="BC394" s="88" t="str">
        <f>IFERROR(IF(VLOOKUP(AI394,'Acompanhamento (DMP)'!$B$17:$V$400,17,FALSE)="","",VLOOKUP(AI394,'Acompanhamento (DMP)'!$B$17:$V$400,17,FALSE)),"")</f>
        <v/>
      </c>
      <c r="BD394" s="88" t="str">
        <f>IFERROR(IF(VLOOKUP(AI394,'Acompanhamento (DMP)'!$B$17:$V$400,18,FALSE)="","",VLOOKUP(AI394,'Acompanhamento (DMP)'!$B$17:$V$400,18,FALSE)),"")</f>
        <v/>
      </c>
      <c r="BE394" s="88" t="str">
        <f>IFERROR(IF(VLOOKUP(AI394,'Acompanhamento (DMP)'!$B$17:$V$400,19,FALSE)="","",VLOOKUP(AI394,'Acompanhamento (DMP)'!$B$17:$V$400,19,FALSE)),"")</f>
        <v/>
      </c>
      <c r="BF394" s="88" t="str">
        <f>IFERROR(IF(VLOOKUP(AI394,'Acompanhamento (DMP)'!$B$17:$V$400,20,FALSE)="","",VLOOKUP(AI394,'Acompanhamento (DMP)'!$B$17:$V$400,20,FALSE)),"")</f>
        <v/>
      </c>
      <c r="BG394" s="88" t="str">
        <f>IFERROR(IF(VLOOKUP(AI394,'Acompanhamento (DMP)'!$B$17:$V$400,21,FALSE)="","",VLOOKUP(AI394,'Acompanhamento (DMP)'!$B$17:$V$400,21,FALSE)),"")</f>
        <v/>
      </c>
      <c r="BH394" s="239" t="str">
        <f t="shared" si="6"/>
        <v/>
      </c>
    </row>
    <row r="395" spans="1:60" ht="15" customHeight="1" x14ac:dyDescent="0.2">
      <c r="A395" s="73"/>
      <c r="B395" s="73"/>
      <c r="C395" s="73"/>
      <c r="D395" s="74"/>
      <c r="E395" s="73"/>
      <c r="F395" s="73"/>
      <c r="G395" s="73"/>
      <c r="H395" s="73"/>
      <c r="I395" s="73"/>
      <c r="J395" s="73"/>
      <c r="K395" s="73"/>
      <c r="L395" s="75"/>
      <c r="M395" s="75"/>
      <c r="N395" s="75"/>
      <c r="O395" s="75"/>
      <c r="P395" s="75"/>
      <c r="Q395" s="73" t="e">
        <f>IF(#REF!="","",IF(VLOOKUP(#REF!,#REF!,9,FALSE)="","",VLOOKUP(#REF!,#REF!,9,FALSE)))</f>
        <v>#REF!</v>
      </c>
      <c r="R395" s="75" t="e">
        <f>IF(#REF!="","",IF(VLOOKUP(#REF!,#REF!,10,FALSE)="","",VLOOKUP(#REF!,#REF!,10,FALSE)))</f>
        <v>#REF!</v>
      </c>
      <c r="AD395" s="251">
        <v>382</v>
      </c>
      <c r="AI395" t="str">
        <f>IF('PCA Licitação, Dispensa e Inex.'!B399="","",'PCA Licitação, Dispensa e Inex.'!B399)</f>
        <v/>
      </c>
      <c r="AJ395" t="str">
        <f>IF('PCA Licitação, Dispensa e Inex.'!C399="","",'PCA Licitação, Dispensa e Inex.'!C399)</f>
        <v/>
      </c>
      <c r="AK395" t="str">
        <f>IF('PCA Licitação, Dispensa e Inex.'!D399="","",'PCA Licitação, Dispensa e Inex.'!D399)</f>
        <v/>
      </c>
      <c r="AL395" t="str">
        <f>IF('PCA Licitação, Dispensa e Inex.'!H399="","",'PCA Licitação, Dispensa e Inex.'!H399)</f>
        <v/>
      </c>
      <c r="AM395" t="str">
        <f>IF('PCA Licitação, Dispensa e Inex.'!K399="","",'PCA Licitação, Dispensa e Inex.'!K399)</f>
        <v/>
      </c>
      <c r="AN395" t="str">
        <f>IF('PCA Licitação, Dispensa e Inex.'!L399="","",'PCA Licitação, Dispensa e Inex.'!L399)</f>
        <v/>
      </c>
      <c r="AO395" t="str">
        <f>IF('PCA Licitação, Dispensa e Inex.'!M399="","",'PCA Licitação, Dispensa e Inex.'!M399)</f>
        <v/>
      </c>
      <c r="AP395" t="str">
        <f>IF('PCA Licitação, Dispensa e Inex.'!N399="","",'PCA Licitação, Dispensa e Inex.'!N399)</f>
        <v/>
      </c>
      <c r="AQ395" s="88" t="str">
        <f>IF('PCA Licitação, Dispensa e Inex.'!O399="","",'PCA Licitação, Dispensa e Inex.'!O399)</f>
        <v/>
      </c>
      <c r="AR395" s="88" t="str">
        <f>IF('PCA Licitação, Dispensa e Inex.'!P399="","",'PCA Licitação, Dispensa e Inex.'!P399)</f>
        <v/>
      </c>
      <c r="AS395" s="88" t="str">
        <f>IF('PCA Licitação, Dispensa e Inex.'!Q399="","",'PCA Licitação, Dispensa e Inex.'!Q399)</f>
        <v/>
      </c>
      <c r="AT395" s="88" t="str">
        <f>IF('PCA Licitação, Dispensa e Inex.'!R399="","",'PCA Licitação, Dispensa e Inex.'!R399)</f>
        <v/>
      </c>
      <c r="AU395" s="88" t="str">
        <f>IF('PCA Licitação, Dispensa e Inex.'!S399="","",'PCA Licitação, Dispensa e Inex.'!S399)</f>
        <v/>
      </c>
      <c r="AV395" s="88" t="str">
        <f>IFERROR(VLOOKUP(AI395,'Acompanhamento (DMP)'!$B$17:$L$400,10,FALSE),"")</f>
        <v/>
      </c>
      <c r="AW395" t="str">
        <f>IFERROR(IF(VLOOKUP(AI395,'Acompanhamento (DMP)'!$B$17:$V$400,11,FALSE)="","",VLOOKUP(AI395,'Acompanhamento (DMP)'!$B$17:$V$400,11,FALSE)),"")</f>
        <v/>
      </c>
      <c r="AX395" s="88" t="str">
        <f>IFERROR(VLOOKUP(AI395,'Acompanhamento (DMP)'!$B$17:$V$400,12,FALSE),"")</f>
        <v/>
      </c>
      <c r="AY395" s="88" t="str">
        <f>IFERROR(IF(VLOOKUP(AI395,'Acompanhamento (DMP)'!$B$17:$V$400,13,FALSE)="","",VLOOKUP(AI395,'Acompanhamento (DMP)'!$B$17:$V$400,13,FALSE)),"")</f>
        <v/>
      </c>
      <c r="AZ395" t="str">
        <f>IFERROR(IF(VLOOKUP(AI395,'Acompanhamento (DMP)'!$B$17:$V$400,14,FALSE)="","",VLOOKUP(AI395,'Acompanhamento (DMP)'!$B$17:$V$400,14,FALSE)),"")</f>
        <v/>
      </c>
      <c r="BA395" t="str">
        <f>IFERROR(IF(VLOOKUP(AI395,'Acompanhamento (DMP)'!$B$17:$V$400,15,FALSE)="","",VLOOKUP(AI395,'Acompanhamento (DMP)'!$B$17:$V$400,15,FALSE)),"")</f>
        <v/>
      </c>
      <c r="BB395" s="88" t="str">
        <f>IFERROR(IF(VLOOKUP(AI395,'Acompanhamento (DMP)'!$B$17:$V$400,16,FALSE)="","",VLOOKUP(AI395,'Acompanhamento (DMP)'!$B$17:$V$400,16,FALSE)),"")</f>
        <v/>
      </c>
      <c r="BC395" s="88" t="str">
        <f>IFERROR(IF(VLOOKUP(AI395,'Acompanhamento (DMP)'!$B$17:$V$400,17,FALSE)="","",VLOOKUP(AI395,'Acompanhamento (DMP)'!$B$17:$V$400,17,FALSE)),"")</f>
        <v/>
      </c>
      <c r="BD395" s="88" t="str">
        <f>IFERROR(IF(VLOOKUP(AI395,'Acompanhamento (DMP)'!$B$17:$V$400,18,FALSE)="","",VLOOKUP(AI395,'Acompanhamento (DMP)'!$B$17:$V$400,18,FALSE)),"")</f>
        <v/>
      </c>
      <c r="BE395" s="88" t="str">
        <f>IFERROR(IF(VLOOKUP(AI395,'Acompanhamento (DMP)'!$B$17:$V$400,19,FALSE)="","",VLOOKUP(AI395,'Acompanhamento (DMP)'!$B$17:$V$400,19,FALSE)),"")</f>
        <v/>
      </c>
      <c r="BF395" s="88" t="str">
        <f>IFERROR(IF(VLOOKUP(AI395,'Acompanhamento (DMP)'!$B$17:$V$400,20,FALSE)="","",VLOOKUP(AI395,'Acompanhamento (DMP)'!$B$17:$V$400,20,FALSE)),"")</f>
        <v/>
      </c>
      <c r="BG395" s="88" t="str">
        <f>IFERROR(IF(VLOOKUP(AI395,'Acompanhamento (DMP)'!$B$17:$V$400,21,FALSE)="","",VLOOKUP(AI395,'Acompanhamento (DMP)'!$B$17:$V$400,21,FALSE)),"")</f>
        <v/>
      </c>
      <c r="BH395" s="239" t="str">
        <f t="shared" si="6"/>
        <v/>
      </c>
    </row>
    <row r="396" spans="1:60" ht="15" customHeight="1" x14ac:dyDescent="0.2">
      <c r="A396" s="73"/>
      <c r="B396" s="73"/>
      <c r="C396" s="73"/>
      <c r="D396" s="74"/>
      <c r="E396" s="73"/>
      <c r="F396" s="73"/>
      <c r="G396" s="73"/>
      <c r="H396" s="73"/>
      <c r="I396" s="73"/>
      <c r="J396" s="73"/>
      <c r="K396" s="73"/>
      <c r="L396" s="75"/>
      <c r="M396" s="75"/>
      <c r="N396" s="75"/>
      <c r="O396" s="75"/>
      <c r="P396" s="75"/>
      <c r="Q396" s="73" t="e">
        <f>IF(#REF!="","",IF(VLOOKUP(#REF!,#REF!,9,FALSE)="","",VLOOKUP(#REF!,#REF!,9,FALSE)))</f>
        <v>#REF!</v>
      </c>
      <c r="R396" s="75" t="e">
        <f>IF(#REF!="","",IF(VLOOKUP(#REF!,#REF!,10,FALSE)="","",VLOOKUP(#REF!,#REF!,10,FALSE)))</f>
        <v>#REF!</v>
      </c>
      <c r="AD396" s="252">
        <v>383</v>
      </c>
      <c r="AI396" t="str">
        <f>IF('PCA Licitação, Dispensa e Inex.'!B400="","",'PCA Licitação, Dispensa e Inex.'!B400)</f>
        <v/>
      </c>
      <c r="AJ396" t="str">
        <f>IF('PCA Licitação, Dispensa e Inex.'!C400="","",'PCA Licitação, Dispensa e Inex.'!C400)</f>
        <v/>
      </c>
      <c r="AK396" t="str">
        <f>IF('PCA Licitação, Dispensa e Inex.'!D400="","",'PCA Licitação, Dispensa e Inex.'!D400)</f>
        <v/>
      </c>
      <c r="AL396" t="str">
        <f>IF('PCA Licitação, Dispensa e Inex.'!H400="","",'PCA Licitação, Dispensa e Inex.'!H400)</f>
        <v/>
      </c>
      <c r="AM396" t="str">
        <f>IF('PCA Licitação, Dispensa e Inex.'!K400="","",'PCA Licitação, Dispensa e Inex.'!K400)</f>
        <v/>
      </c>
      <c r="AN396" t="str">
        <f>IF('PCA Licitação, Dispensa e Inex.'!L400="","",'PCA Licitação, Dispensa e Inex.'!L400)</f>
        <v/>
      </c>
      <c r="AO396" t="str">
        <f>IF('PCA Licitação, Dispensa e Inex.'!M400="","",'PCA Licitação, Dispensa e Inex.'!M400)</f>
        <v/>
      </c>
      <c r="AP396" t="str">
        <f>IF('PCA Licitação, Dispensa e Inex.'!N400="","",'PCA Licitação, Dispensa e Inex.'!N400)</f>
        <v/>
      </c>
      <c r="AQ396" s="88" t="str">
        <f>IF('PCA Licitação, Dispensa e Inex.'!O400="","",'PCA Licitação, Dispensa e Inex.'!O400)</f>
        <v/>
      </c>
      <c r="AR396" s="88" t="str">
        <f>IF('PCA Licitação, Dispensa e Inex.'!P400="","",'PCA Licitação, Dispensa e Inex.'!P400)</f>
        <v/>
      </c>
      <c r="AS396" s="88" t="str">
        <f>IF('PCA Licitação, Dispensa e Inex.'!Q400="","",'PCA Licitação, Dispensa e Inex.'!Q400)</f>
        <v/>
      </c>
      <c r="AT396" s="88" t="str">
        <f>IF('PCA Licitação, Dispensa e Inex.'!R400="","",'PCA Licitação, Dispensa e Inex.'!R400)</f>
        <v/>
      </c>
      <c r="AU396" s="88" t="str">
        <f>IF('PCA Licitação, Dispensa e Inex.'!S400="","",'PCA Licitação, Dispensa e Inex.'!S400)</f>
        <v/>
      </c>
      <c r="AV396" s="88" t="str">
        <f>IFERROR(VLOOKUP(AI396,'Acompanhamento (DMP)'!$B$17:$L$400,10,FALSE),"")</f>
        <v/>
      </c>
      <c r="AW396" t="str">
        <f>IFERROR(IF(VLOOKUP(AI396,'Acompanhamento (DMP)'!$B$17:$V$400,11,FALSE)="","",VLOOKUP(AI396,'Acompanhamento (DMP)'!$B$17:$V$400,11,FALSE)),"")</f>
        <v/>
      </c>
      <c r="AX396" s="88" t="str">
        <f>IFERROR(VLOOKUP(AI396,'Acompanhamento (DMP)'!$B$17:$V$400,12,FALSE),"")</f>
        <v/>
      </c>
      <c r="AY396" s="88" t="str">
        <f>IFERROR(IF(VLOOKUP(AI396,'Acompanhamento (DMP)'!$B$17:$V$400,13,FALSE)="","",VLOOKUP(AI396,'Acompanhamento (DMP)'!$B$17:$V$400,13,FALSE)),"")</f>
        <v/>
      </c>
      <c r="AZ396" t="str">
        <f>IFERROR(IF(VLOOKUP(AI396,'Acompanhamento (DMP)'!$B$17:$V$400,14,FALSE)="","",VLOOKUP(AI396,'Acompanhamento (DMP)'!$B$17:$V$400,14,FALSE)),"")</f>
        <v/>
      </c>
      <c r="BA396" t="str">
        <f>IFERROR(IF(VLOOKUP(AI396,'Acompanhamento (DMP)'!$B$17:$V$400,15,FALSE)="","",VLOOKUP(AI396,'Acompanhamento (DMP)'!$B$17:$V$400,15,FALSE)),"")</f>
        <v/>
      </c>
      <c r="BB396" s="88" t="str">
        <f>IFERROR(IF(VLOOKUP(AI396,'Acompanhamento (DMP)'!$B$17:$V$400,16,FALSE)="","",VLOOKUP(AI396,'Acompanhamento (DMP)'!$B$17:$V$400,16,FALSE)),"")</f>
        <v/>
      </c>
      <c r="BC396" s="88" t="str">
        <f>IFERROR(IF(VLOOKUP(AI396,'Acompanhamento (DMP)'!$B$17:$V$400,17,FALSE)="","",VLOOKUP(AI396,'Acompanhamento (DMP)'!$B$17:$V$400,17,FALSE)),"")</f>
        <v/>
      </c>
      <c r="BD396" s="88" t="str">
        <f>IFERROR(IF(VLOOKUP(AI396,'Acompanhamento (DMP)'!$B$17:$V$400,18,FALSE)="","",VLOOKUP(AI396,'Acompanhamento (DMP)'!$B$17:$V$400,18,FALSE)),"")</f>
        <v/>
      </c>
      <c r="BE396" s="88" t="str">
        <f>IFERROR(IF(VLOOKUP(AI396,'Acompanhamento (DMP)'!$B$17:$V$400,19,FALSE)="","",VLOOKUP(AI396,'Acompanhamento (DMP)'!$B$17:$V$400,19,FALSE)),"")</f>
        <v/>
      </c>
      <c r="BF396" s="88" t="str">
        <f>IFERROR(IF(VLOOKUP(AI396,'Acompanhamento (DMP)'!$B$17:$V$400,20,FALSE)="","",VLOOKUP(AI396,'Acompanhamento (DMP)'!$B$17:$V$400,20,FALSE)),"")</f>
        <v/>
      </c>
      <c r="BG396" s="88" t="str">
        <f>IFERROR(IF(VLOOKUP(AI396,'Acompanhamento (DMP)'!$B$17:$V$400,21,FALSE)="","",VLOOKUP(AI396,'Acompanhamento (DMP)'!$B$17:$V$400,21,FALSE)),"")</f>
        <v/>
      </c>
      <c r="BH396" s="239" t="str">
        <f t="shared" si="6"/>
        <v/>
      </c>
    </row>
    <row r="397" spans="1:60" ht="15" customHeight="1" x14ac:dyDescent="0.2">
      <c r="A397" s="73"/>
      <c r="B397" s="73"/>
      <c r="C397" s="73"/>
      <c r="D397" s="74"/>
      <c r="E397" s="73"/>
      <c r="F397" s="73"/>
      <c r="G397" s="73"/>
      <c r="H397" s="73"/>
      <c r="I397" s="73"/>
      <c r="J397" s="73"/>
      <c r="K397" s="73"/>
      <c r="L397" s="75"/>
      <c r="M397" s="75"/>
      <c r="N397" s="75"/>
      <c r="O397" s="75"/>
      <c r="P397" s="75"/>
      <c r="Q397" s="73" t="e">
        <f>IF(#REF!="","",IF(VLOOKUP(#REF!,#REF!,9,FALSE)="","",VLOOKUP(#REF!,#REF!,9,FALSE)))</f>
        <v>#REF!</v>
      </c>
      <c r="R397" s="75" t="e">
        <f>IF(#REF!="","",IF(VLOOKUP(#REF!,#REF!,10,FALSE)="","",VLOOKUP(#REF!,#REF!,10,FALSE)))</f>
        <v>#REF!</v>
      </c>
      <c r="AD397" s="250">
        <v>384</v>
      </c>
      <c r="AI397" t="str">
        <f>IF('PCA Licitação, Dispensa e Inex.'!B401="","",'PCA Licitação, Dispensa e Inex.'!B401)</f>
        <v/>
      </c>
      <c r="AJ397" t="str">
        <f>IF('PCA Licitação, Dispensa e Inex.'!C401="","",'PCA Licitação, Dispensa e Inex.'!C401)</f>
        <v/>
      </c>
      <c r="AK397" t="str">
        <f>IF('PCA Licitação, Dispensa e Inex.'!D401="","",'PCA Licitação, Dispensa e Inex.'!D401)</f>
        <v/>
      </c>
      <c r="AL397" t="str">
        <f>IF('PCA Licitação, Dispensa e Inex.'!H401="","",'PCA Licitação, Dispensa e Inex.'!H401)</f>
        <v/>
      </c>
      <c r="AM397" t="str">
        <f>IF('PCA Licitação, Dispensa e Inex.'!K401="","",'PCA Licitação, Dispensa e Inex.'!K401)</f>
        <v/>
      </c>
      <c r="AN397" t="str">
        <f>IF('PCA Licitação, Dispensa e Inex.'!L401="","",'PCA Licitação, Dispensa e Inex.'!L401)</f>
        <v/>
      </c>
      <c r="AO397" t="str">
        <f>IF('PCA Licitação, Dispensa e Inex.'!M401="","",'PCA Licitação, Dispensa e Inex.'!M401)</f>
        <v/>
      </c>
      <c r="AP397" t="str">
        <f>IF('PCA Licitação, Dispensa e Inex.'!N401="","",'PCA Licitação, Dispensa e Inex.'!N401)</f>
        <v/>
      </c>
      <c r="AQ397" s="88" t="str">
        <f>IF('PCA Licitação, Dispensa e Inex.'!O401="","",'PCA Licitação, Dispensa e Inex.'!O401)</f>
        <v/>
      </c>
      <c r="AR397" s="88" t="str">
        <f>IF('PCA Licitação, Dispensa e Inex.'!P401="","",'PCA Licitação, Dispensa e Inex.'!P401)</f>
        <v/>
      </c>
      <c r="AS397" s="88" t="str">
        <f>IF('PCA Licitação, Dispensa e Inex.'!Q401="","",'PCA Licitação, Dispensa e Inex.'!Q401)</f>
        <v/>
      </c>
      <c r="AT397" s="88" t="str">
        <f>IF('PCA Licitação, Dispensa e Inex.'!R401="","",'PCA Licitação, Dispensa e Inex.'!R401)</f>
        <v/>
      </c>
      <c r="AU397" s="88" t="str">
        <f>IF('PCA Licitação, Dispensa e Inex.'!S401="","",'PCA Licitação, Dispensa e Inex.'!S401)</f>
        <v/>
      </c>
      <c r="AV397" s="88" t="str">
        <f>IFERROR(VLOOKUP(AI397,'Acompanhamento (DMP)'!$B$17:$L$400,10,FALSE),"")</f>
        <v/>
      </c>
      <c r="AW397" t="str">
        <f>IFERROR(IF(VLOOKUP(AI397,'Acompanhamento (DMP)'!$B$17:$V$400,11,FALSE)="","",VLOOKUP(AI397,'Acompanhamento (DMP)'!$B$17:$V$400,11,FALSE)),"")</f>
        <v/>
      </c>
      <c r="AX397" s="88" t="str">
        <f>IFERROR(VLOOKUP(AI397,'Acompanhamento (DMP)'!$B$17:$V$400,12,FALSE),"")</f>
        <v/>
      </c>
      <c r="AY397" s="88" t="str">
        <f>IFERROR(IF(VLOOKUP(AI397,'Acompanhamento (DMP)'!$B$17:$V$400,13,FALSE)="","",VLOOKUP(AI397,'Acompanhamento (DMP)'!$B$17:$V$400,13,FALSE)),"")</f>
        <v/>
      </c>
      <c r="AZ397" t="str">
        <f>IFERROR(IF(VLOOKUP(AI397,'Acompanhamento (DMP)'!$B$17:$V$400,14,FALSE)="","",VLOOKUP(AI397,'Acompanhamento (DMP)'!$B$17:$V$400,14,FALSE)),"")</f>
        <v/>
      </c>
      <c r="BA397" t="str">
        <f>IFERROR(IF(VLOOKUP(AI397,'Acompanhamento (DMP)'!$B$17:$V$400,15,FALSE)="","",VLOOKUP(AI397,'Acompanhamento (DMP)'!$B$17:$V$400,15,FALSE)),"")</f>
        <v/>
      </c>
      <c r="BB397" s="88" t="str">
        <f>IFERROR(IF(VLOOKUP(AI397,'Acompanhamento (DMP)'!$B$17:$V$400,16,FALSE)="","",VLOOKUP(AI397,'Acompanhamento (DMP)'!$B$17:$V$400,16,FALSE)),"")</f>
        <v/>
      </c>
      <c r="BC397" s="88" t="str">
        <f>IFERROR(IF(VLOOKUP(AI397,'Acompanhamento (DMP)'!$B$17:$V$400,17,FALSE)="","",VLOOKUP(AI397,'Acompanhamento (DMP)'!$B$17:$V$400,17,FALSE)),"")</f>
        <v/>
      </c>
      <c r="BD397" s="88" t="str">
        <f>IFERROR(IF(VLOOKUP(AI397,'Acompanhamento (DMP)'!$B$17:$V$400,18,FALSE)="","",VLOOKUP(AI397,'Acompanhamento (DMP)'!$B$17:$V$400,18,FALSE)),"")</f>
        <v/>
      </c>
      <c r="BE397" s="88" t="str">
        <f>IFERROR(IF(VLOOKUP(AI397,'Acompanhamento (DMP)'!$B$17:$V$400,19,FALSE)="","",VLOOKUP(AI397,'Acompanhamento (DMP)'!$B$17:$V$400,19,FALSE)),"")</f>
        <v/>
      </c>
      <c r="BF397" s="88" t="str">
        <f>IFERROR(IF(VLOOKUP(AI397,'Acompanhamento (DMP)'!$B$17:$V$400,20,FALSE)="","",VLOOKUP(AI397,'Acompanhamento (DMP)'!$B$17:$V$400,20,FALSE)),"")</f>
        <v/>
      </c>
      <c r="BG397" s="88" t="str">
        <f>IFERROR(IF(VLOOKUP(AI397,'Acompanhamento (DMP)'!$B$17:$V$400,21,FALSE)="","",VLOOKUP(AI397,'Acompanhamento (DMP)'!$B$17:$V$400,21,FALSE)),"")</f>
        <v/>
      </c>
      <c r="BH397" s="239" t="str">
        <f t="shared" si="6"/>
        <v/>
      </c>
    </row>
    <row r="398" spans="1:60" ht="15" customHeight="1" x14ac:dyDescent="0.2">
      <c r="A398" s="73"/>
      <c r="B398" s="73"/>
      <c r="C398" s="73"/>
      <c r="D398" s="74"/>
      <c r="E398" s="73"/>
      <c r="F398" s="73"/>
      <c r="G398" s="73"/>
      <c r="H398" s="73"/>
      <c r="I398" s="73"/>
      <c r="J398" s="73"/>
      <c r="K398" s="73"/>
      <c r="L398" s="75"/>
      <c r="M398" s="75"/>
      <c r="N398" s="75"/>
      <c r="O398" s="75"/>
      <c r="P398" s="75"/>
      <c r="Q398" s="73" t="e">
        <f>IF(#REF!="","",IF(VLOOKUP(#REF!,#REF!,9,FALSE)="","",VLOOKUP(#REF!,#REF!,9,FALSE)))</f>
        <v>#REF!</v>
      </c>
      <c r="R398" s="75" t="e">
        <f>IF(#REF!="","",IF(VLOOKUP(#REF!,#REF!,10,FALSE)="","",VLOOKUP(#REF!,#REF!,10,FALSE)))</f>
        <v>#REF!</v>
      </c>
      <c r="AD398" s="249">
        <v>385</v>
      </c>
      <c r="AI398" t="str">
        <f>IF('PCA Licitação, Dispensa e Inex.'!B402="","",'PCA Licitação, Dispensa e Inex.'!B402)</f>
        <v/>
      </c>
      <c r="AJ398" t="str">
        <f>IF('PCA Licitação, Dispensa e Inex.'!C402="","",'PCA Licitação, Dispensa e Inex.'!C402)</f>
        <v/>
      </c>
      <c r="AK398" t="str">
        <f>IF('PCA Licitação, Dispensa e Inex.'!D402="","",'PCA Licitação, Dispensa e Inex.'!D402)</f>
        <v/>
      </c>
      <c r="AL398" t="str">
        <f>IF('PCA Licitação, Dispensa e Inex.'!H402="","",'PCA Licitação, Dispensa e Inex.'!H402)</f>
        <v/>
      </c>
      <c r="AM398" t="str">
        <f>IF('PCA Licitação, Dispensa e Inex.'!K402="","",'PCA Licitação, Dispensa e Inex.'!K402)</f>
        <v/>
      </c>
      <c r="AN398" t="str">
        <f>IF('PCA Licitação, Dispensa e Inex.'!L402="","",'PCA Licitação, Dispensa e Inex.'!L402)</f>
        <v/>
      </c>
      <c r="AO398" t="str">
        <f>IF('PCA Licitação, Dispensa e Inex.'!M402="","",'PCA Licitação, Dispensa e Inex.'!M402)</f>
        <v/>
      </c>
      <c r="AP398" t="str">
        <f>IF('PCA Licitação, Dispensa e Inex.'!N402="","",'PCA Licitação, Dispensa e Inex.'!N402)</f>
        <v/>
      </c>
      <c r="AQ398" s="88" t="str">
        <f>IF('PCA Licitação, Dispensa e Inex.'!O402="","",'PCA Licitação, Dispensa e Inex.'!O402)</f>
        <v/>
      </c>
      <c r="AR398" s="88" t="str">
        <f>IF('PCA Licitação, Dispensa e Inex.'!P402="","",'PCA Licitação, Dispensa e Inex.'!P402)</f>
        <v/>
      </c>
      <c r="AS398" s="88" t="str">
        <f>IF('PCA Licitação, Dispensa e Inex.'!Q402="","",'PCA Licitação, Dispensa e Inex.'!Q402)</f>
        <v/>
      </c>
      <c r="AT398" s="88" t="str">
        <f>IF('PCA Licitação, Dispensa e Inex.'!R402="","",'PCA Licitação, Dispensa e Inex.'!R402)</f>
        <v/>
      </c>
      <c r="AU398" s="88" t="str">
        <f>IF('PCA Licitação, Dispensa e Inex.'!S402="","",'PCA Licitação, Dispensa e Inex.'!S402)</f>
        <v/>
      </c>
      <c r="AV398" s="88" t="str">
        <f>IFERROR(VLOOKUP(AI398,'Acompanhamento (DMP)'!$B$17:$L$400,10,FALSE),"")</f>
        <v/>
      </c>
      <c r="AW398" t="str">
        <f>IFERROR(IF(VLOOKUP(AI398,'Acompanhamento (DMP)'!$B$17:$V$400,11,FALSE)="","",VLOOKUP(AI398,'Acompanhamento (DMP)'!$B$17:$V$400,11,FALSE)),"")</f>
        <v/>
      </c>
      <c r="AX398" s="88" t="str">
        <f>IFERROR(VLOOKUP(AI398,'Acompanhamento (DMP)'!$B$17:$V$400,12,FALSE),"")</f>
        <v/>
      </c>
      <c r="AY398" s="88" t="str">
        <f>IFERROR(IF(VLOOKUP(AI398,'Acompanhamento (DMP)'!$B$17:$V$400,13,FALSE)="","",VLOOKUP(AI398,'Acompanhamento (DMP)'!$B$17:$V$400,13,FALSE)),"")</f>
        <v/>
      </c>
      <c r="AZ398" t="str">
        <f>IFERROR(IF(VLOOKUP(AI398,'Acompanhamento (DMP)'!$B$17:$V$400,14,FALSE)="","",VLOOKUP(AI398,'Acompanhamento (DMP)'!$B$17:$V$400,14,FALSE)),"")</f>
        <v/>
      </c>
      <c r="BA398" t="str">
        <f>IFERROR(IF(VLOOKUP(AI398,'Acompanhamento (DMP)'!$B$17:$V$400,15,FALSE)="","",VLOOKUP(AI398,'Acompanhamento (DMP)'!$B$17:$V$400,15,FALSE)),"")</f>
        <v/>
      </c>
      <c r="BB398" s="88" t="str">
        <f>IFERROR(IF(VLOOKUP(AI398,'Acompanhamento (DMP)'!$B$17:$V$400,16,FALSE)="","",VLOOKUP(AI398,'Acompanhamento (DMP)'!$B$17:$V$400,16,FALSE)),"")</f>
        <v/>
      </c>
      <c r="BC398" s="88" t="str">
        <f>IFERROR(IF(VLOOKUP(AI398,'Acompanhamento (DMP)'!$B$17:$V$400,17,FALSE)="","",VLOOKUP(AI398,'Acompanhamento (DMP)'!$B$17:$V$400,17,FALSE)),"")</f>
        <v/>
      </c>
      <c r="BD398" s="88" t="str">
        <f>IFERROR(IF(VLOOKUP(AI398,'Acompanhamento (DMP)'!$B$17:$V$400,18,FALSE)="","",VLOOKUP(AI398,'Acompanhamento (DMP)'!$B$17:$V$400,18,FALSE)),"")</f>
        <v/>
      </c>
      <c r="BE398" s="88" t="str">
        <f>IFERROR(IF(VLOOKUP(AI398,'Acompanhamento (DMP)'!$B$17:$V$400,19,FALSE)="","",VLOOKUP(AI398,'Acompanhamento (DMP)'!$B$17:$V$400,19,FALSE)),"")</f>
        <v/>
      </c>
      <c r="BF398" s="88" t="str">
        <f>IFERROR(IF(VLOOKUP(AI398,'Acompanhamento (DMP)'!$B$17:$V$400,20,FALSE)="","",VLOOKUP(AI398,'Acompanhamento (DMP)'!$B$17:$V$400,20,FALSE)),"")</f>
        <v/>
      </c>
      <c r="BG398" s="88" t="str">
        <f>IFERROR(IF(VLOOKUP(AI398,'Acompanhamento (DMP)'!$B$17:$V$400,21,FALSE)="","",VLOOKUP(AI398,'Acompanhamento (DMP)'!$B$17:$V$400,21,FALSE)),"")</f>
        <v/>
      </c>
      <c r="BH398" s="239" t="str">
        <f t="shared" si="6"/>
        <v/>
      </c>
    </row>
    <row r="399" spans="1:60" ht="15" customHeight="1" x14ac:dyDescent="0.2">
      <c r="A399" s="73"/>
      <c r="B399" s="73"/>
      <c r="C399" s="73"/>
      <c r="D399" s="74"/>
      <c r="E399" s="73"/>
      <c r="F399" s="73"/>
      <c r="G399" s="73"/>
      <c r="H399" s="73"/>
      <c r="I399" s="73"/>
      <c r="J399" s="73"/>
      <c r="K399" s="73"/>
      <c r="L399" s="75"/>
      <c r="M399" s="75"/>
      <c r="N399" s="75"/>
      <c r="O399" s="75"/>
      <c r="P399" s="75"/>
      <c r="Q399" s="73" t="e">
        <f>IF(#REF!="","",IF(VLOOKUP(#REF!,#REF!,9,FALSE)="","",VLOOKUP(#REF!,#REF!,9,FALSE)))</f>
        <v>#REF!</v>
      </c>
      <c r="R399" s="75" t="e">
        <f>IF(#REF!="","",IF(VLOOKUP(#REF!,#REF!,10,FALSE)="","",VLOOKUP(#REF!,#REF!,10,FALSE)))</f>
        <v>#REF!</v>
      </c>
      <c r="AD399" s="250">
        <v>386</v>
      </c>
      <c r="AI399" t="str">
        <f>IF('PCA Licitação, Dispensa e Inex.'!B403="","",'PCA Licitação, Dispensa e Inex.'!B403)</f>
        <v/>
      </c>
      <c r="AJ399" t="str">
        <f>IF('PCA Licitação, Dispensa e Inex.'!C403="","",'PCA Licitação, Dispensa e Inex.'!C403)</f>
        <v/>
      </c>
      <c r="AK399" t="str">
        <f>IF('PCA Licitação, Dispensa e Inex.'!D403="","",'PCA Licitação, Dispensa e Inex.'!D403)</f>
        <v/>
      </c>
      <c r="AL399" t="str">
        <f>IF('PCA Licitação, Dispensa e Inex.'!H403="","",'PCA Licitação, Dispensa e Inex.'!H403)</f>
        <v/>
      </c>
      <c r="AM399" t="str">
        <f>IF('PCA Licitação, Dispensa e Inex.'!K403="","",'PCA Licitação, Dispensa e Inex.'!K403)</f>
        <v/>
      </c>
      <c r="AN399" t="str">
        <f>IF('PCA Licitação, Dispensa e Inex.'!L403="","",'PCA Licitação, Dispensa e Inex.'!L403)</f>
        <v/>
      </c>
      <c r="AO399" t="str">
        <f>IF('PCA Licitação, Dispensa e Inex.'!M403="","",'PCA Licitação, Dispensa e Inex.'!M403)</f>
        <v/>
      </c>
      <c r="AP399" t="str">
        <f>IF('PCA Licitação, Dispensa e Inex.'!N403="","",'PCA Licitação, Dispensa e Inex.'!N403)</f>
        <v/>
      </c>
      <c r="AQ399" s="88" t="str">
        <f>IF('PCA Licitação, Dispensa e Inex.'!O403="","",'PCA Licitação, Dispensa e Inex.'!O403)</f>
        <v/>
      </c>
      <c r="AR399" s="88" t="str">
        <f>IF('PCA Licitação, Dispensa e Inex.'!P403="","",'PCA Licitação, Dispensa e Inex.'!P403)</f>
        <v/>
      </c>
      <c r="AS399" s="88" t="str">
        <f>IF('PCA Licitação, Dispensa e Inex.'!Q403="","",'PCA Licitação, Dispensa e Inex.'!Q403)</f>
        <v/>
      </c>
      <c r="AT399" s="88" t="str">
        <f>IF('PCA Licitação, Dispensa e Inex.'!R403="","",'PCA Licitação, Dispensa e Inex.'!R403)</f>
        <v/>
      </c>
      <c r="AU399" s="88" t="str">
        <f>IF('PCA Licitação, Dispensa e Inex.'!S403="","",'PCA Licitação, Dispensa e Inex.'!S403)</f>
        <v/>
      </c>
      <c r="AV399" s="88" t="str">
        <f>IFERROR(VLOOKUP(AI399,'Acompanhamento (DMP)'!$B$17:$L$400,10,FALSE),"")</f>
        <v/>
      </c>
      <c r="AW399" t="str">
        <f>IFERROR(IF(VLOOKUP(AI399,'Acompanhamento (DMP)'!$B$17:$V$400,11,FALSE)="","",VLOOKUP(AI399,'Acompanhamento (DMP)'!$B$17:$V$400,11,FALSE)),"")</f>
        <v/>
      </c>
      <c r="AX399" s="88" t="str">
        <f>IFERROR(VLOOKUP(AI399,'Acompanhamento (DMP)'!$B$17:$V$400,12,FALSE),"")</f>
        <v/>
      </c>
      <c r="AY399" s="88" t="str">
        <f>IFERROR(IF(VLOOKUP(AI399,'Acompanhamento (DMP)'!$B$17:$V$400,13,FALSE)="","",VLOOKUP(AI399,'Acompanhamento (DMP)'!$B$17:$V$400,13,FALSE)),"")</f>
        <v/>
      </c>
      <c r="AZ399" t="str">
        <f>IFERROR(IF(VLOOKUP(AI399,'Acompanhamento (DMP)'!$B$17:$V$400,14,FALSE)="","",VLOOKUP(AI399,'Acompanhamento (DMP)'!$B$17:$V$400,14,FALSE)),"")</f>
        <v/>
      </c>
      <c r="BA399" t="str">
        <f>IFERROR(IF(VLOOKUP(AI399,'Acompanhamento (DMP)'!$B$17:$V$400,15,FALSE)="","",VLOOKUP(AI399,'Acompanhamento (DMP)'!$B$17:$V$400,15,FALSE)),"")</f>
        <v/>
      </c>
      <c r="BB399" s="88" t="str">
        <f>IFERROR(IF(VLOOKUP(AI399,'Acompanhamento (DMP)'!$B$17:$V$400,16,FALSE)="","",VLOOKUP(AI399,'Acompanhamento (DMP)'!$B$17:$V$400,16,FALSE)),"")</f>
        <v/>
      </c>
      <c r="BC399" s="88" t="str">
        <f>IFERROR(IF(VLOOKUP(AI399,'Acompanhamento (DMP)'!$B$17:$V$400,17,FALSE)="","",VLOOKUP(AI399,'Acompanhamento (DMP)'!$B$17:$V$400,17,FALSE)),"")</f>
        <v/>
      </c>
      <c r="BD399" s="88" t="str">
        <f>IFERROR(IF(VLOOKUP(AI399,'Acompanhamento (DMP)'!$B$17:$V$400,18,FALSE)="","",VLOOKUP(AI399,'Acompanhamento (DMP)'!$B$17:$V$400,18,FALSE)),"")</f>
        <v/>
      </c>
      <c r="BE399" s="88" t="str">
        <f>IFERROR(IF(VLOOKUP(AI399,'Acompanhamento (DMP)'!$B$17:$V$400,19,FALSE)="","",VLOOKUP(AI399,'Acompanhamento (DMP)'!$B$17:$V$400,19,FALSE)),"")</f>
        <v/>
      </c>
      <c r="BF399" s="88" t="str">
        <f>IFERROR(IF(VLOOKUP(AI399,'Acompanhamento (DMP)'!$B$17:$V$400,20,FALSE)="","",VLOOKUP(AI399,'Acompanhamento (DMP)'!$B$17:$V$400,20,FALSE)),"")</f>
        <v/>
      </c>
      <c r="BG399" s="88" t="str">
        <f>IFERROR(IF(VLOOKUP(AI399,'Acompanhamento (DMP)'!$B$17:$V$400,21,FALSE)="","",VLOOKUP(AI399,'Acompanhamento (DMP)'!$B$17:$V$400,21,FALSE)),"")</f>
        <v/>
      </c>
      <c r="BH399" s="239" t="str">
        <f t="shared" si="6"/>
        <v/>
      </c>
    </row>
    <row r="400" spans="1:60" ht="15" customHeight="1" x14ac:dyDescent="0.2">
      <c r="A400" s="73"/>
      <c r="B400" s="73"/>
      <c r="C400" s="73"/>
      <c r="D400" s="74"/>
      <c r="E400" s="73"/>
      <c r="F400" s="73"/>
      <c r="G400" s="73"/>
      <c r="H400" s="73"/>
      <c r="I400" s="73"/>
      <c r="J400" s="73"/>
      <c r="K400" s="73"/>
      <c r="L400" s="75"/>
      <c r="M400" s="75"/>
      <c r="N400" s="75"/>
      <c r="O400" s="75"/>
      <c r="P400" s="75"/>
      <c r="Q400" s="73" t="e">
        <f>IF(#REF!="","",IF(VLOOKUP(#REF!,#REF!,9,FALSE)="","",VLOOKUP(#REF!,#REF!,9,FALSE)))</f>
        <v>#REF!</v>
      </c>
      <c r="R400" s="75" t="e">
        <f>IF(#REF!="","",IF(VLOOKUP(#REF!,#REF!,10,FALSE)="","",VLOOKUP(#REF!,#REF!,10,FALSE)))</f>
        <v>#REF!</v>
      </c>
      <c r="AD400" s="252">
        <v>387</v>
      </c>
      <c r="AI400" t="str">
        <f>IF('PCA Licitação, Dispensa e Inex.'!B404="","",'PCA Licitação, Dispensa e Inex.'!B404)</f>
        <v/>
      </c>
      <c r="AJ400" t="str">
        <f>IF('PCA Licitação, Dispensa e Inex.'!C404="","",'PCA Licitação, Dispensa e Inex.'!C404)</f>
        <v/>
      </c>
      <c r="AK400" t="str">
        <f>IF('PCA Licitação, Dispensa e Inex.'!D404="","",'PCA Licitação, Dispensa e Inex.'!D404)</f>
        <v/>
      </c>
      <c r="AL400" t="str">
        <f>IF('PCA Licitação, Dispensa e Inex.'!H404="","",'PCA Licitação, Dispensa e Inex.'!H404)</f>
        <v/>
      </c>
      <c r="AM400" t="str">
        <f>IF('PCA Licitação, Dispensa e Inex.'!K404="","",'PCA Licitação, Dispensa e Inex.'!K404)</f>
        <v/>
      </c>
      <c r="AN400" t="str">
        <f>IF('PCA Licitação, Dispensa e Inex.'!L404="","",'PCA Licitação, Dispensa e Inex.'!L404)</f>
        <v/>
      </c>
      <c r="AO400" t="str">
        <f>IF('PCA Licitação, Dispensa e Inex.'!M404="","",'PCA Licitação, Dispensa e Inex.'!M404)</f>
        <v/>
      </c>
      <c r="AP400" t="str">
        <f>IF('PCA Licitação, Dispensa e Inex.'!N404="","",'PCA Licitação, Dispensa e Inex.'!N404)</f>
        <v/>
      </c>
      <c r="AQ400" s="88" t="str">
        <f>IF('PCA Licitação, Dispensa e Inex.'!O404="","",'PCA Licitação, Dispensa e Inex.'!O404)</f>
        <v/>
      </c>
      <c r="AR400" s="88" t="str">
        <f>IF('PCA Licitação, Dispensa e Inex.'!P404="","",'PCA Licitação, Dispensa e Inex.'!P404)</f>
        <v/>
      </c>
      <c r="AS400" s="88" t="str">
        <f>IF('PCA Licitação, Dispensa e Inex.'!Q404="","",'PCA Licitação, Dispensa e Inex.'!Q404)</f>
        <v/>
      </c>
      <c r="AT400" s="88" t="str">
        <f>IF('PCA Licitação, Dispensa e Inex.'!R404="","",'PCA Licitação, Dispensa e Inex.'!R404)</f>
        <v/>
      </c>
      <c r="AU400" s="88" t="str">
        <f>IF('PCA Licitação, Dispensa e Inex.'!S404="","",'PCA Licitação, Dispensa e Inex.'!S404)</f>
        <v/>
      </c>
      <c r="AV400" s="88" t="str">
        <f>IFERROR(VLOOKUP(AI400,'Acompanhamento (DMP)'!$B$17:$L$400,10,FALSE),"")</f>
        <v/>
      </c>
      <c r="AW400" t="str">
        <f>IFERROR(IF(VLOOKUP(AI400,'Acompanhamento (DMP)'!$B$17:$V$400,11,FALSE)="","",VLOOKUP(AI400,'Acompanhamento (DMP)'!$B$17:$V$400,11,FALSE)),"")</f>
        <v/>
      </c>
      <c r="AX400" s="88" t="str">
        <f>IFERROR(VLOOKUP(AI400,'Acompanhamento (DMP)'!$B$17:$V$400,12,FALSE),"")</f>
        <v/>
      </c>
      <c r="AY400" s="88" t="str">
        <f>IFERROR(IF(VLOOKUP(AI400,'Acompanhamento (DMP)'!$B$17:$V$400,13,FALSE)="","",VLOOKUP(AI400,'Acompanhamento (DMP)'!$B$17:$V$400,13,FALSE)),"")</f>
        <v/>
      </c>
      <c r="AZ400" t="str">
        <f>IFERROR(IF(VLOOKUP(AI400,'Acompanhamento (DMP)'!$B$17:$V$400,14,FALSE)="","",VLOOKUP(AI400,'Acompanhamento (DMP)'!$B$17:$V$400,14,FALSE)),"")</f>
        <v/>
      </c>
      <c r="BA400" t="str">
        <f>IFERROR(IF(VLOOKUP(AI400,'Acompanhamento (DMP)'!$B$17:$V$400,15,FALSE)="","",VLOOKUP(AI400,'Acompanhamento (DMP)'!$B$17:$V$400,15,FALSE)),"")</f>
        <v/>
      </c>
      <c r="BB400" s="88" t="str">
        <f>IFERROR(IF(VLOOKUP(AI400,'Acompanhamento (DMP)'!$B$17:$V$400,16,FALSE)="","",VLOOKUP(AI400,'Acompanhamento (DMP)'!$B$17:$V$400,16,FALSE)),"")</f>
        <v/>
      </c>
      <c r="BC400" s="88" t="str">
        <f>IFERROR(IF(VLOOKUP(AI400,'Acompanhamento (DMP)'!$B$17:$V$400,17,FALSE)="","",VLOOKUP(AI400,'Acompanhamento (DMP)'!$B$17:$V$400,17,FALSE)),"")</f>
        <v/>
      </c>
      <c r="BD400" s="88" t="str">
        <f>IFERROR(IF(VLOOKUP(AI400,'Acompanhamento (DMP)'!$B$17:$V$400,18,FALSE)="","",VLOOKUP(AI400,'Acompanhamento (DMP)'!$B$17:$V$400,18,FALSE)),"")</f>
        <v/>
      </c>
      <c r="BE400" s="88" t="str">
        <f>IFERROR(IF(VLOOKUP(AI400,'Acompanhamento (DMP)'!$B$17:$V$400,19,FALSE)="","",VLOOKUP(AI400,'Acompanhamento (DMP)'!$B$17:$V$400,19,FALSE)),"")</f>
        <v/>
      </c>
      <c r="BF400" s="88" t="str">
        <f>IFERROR(IF(VLOOKUP(AI400,'Acompanhamento (DMP)'!$B$17:$V$400,20,FALSE)="","",VLOOKUP(AI400,'Acompanhamento (DMP)'!$B$17:$V$400,20,FALSE)),"")</f>
        <v/>
      </c>
      <c r="BG400" s="88" t="str">
        <f>IFERROR(IF(VLOOKUP(AI400,'Acompanhamento (DMP)'!$B$17:$V$400,21,FALSE)="","",VLOOKUP(AI400,'Acompanhamento (DMP)'!$B$17:$V$400,21,FALSE)),"")</f>
        <v/>
      </c>
      <c r="BH400" s="239" t="str">
        <f t="shared" si="6"/>
        <v/>
      </c>
    </row>
    <row r="401" spans="1:60" ht="15" customHeight="1" x14ac:dyDescent="0.2">
      <c r="A401" s="73"/>
      <c r="B401" s="73"/>
      <c r="C401" s="73"/>
      <c r="D401" s="74"/>
      <c r="E401" s="73"/>
      <c r="F401" s="73"/>
      <c r="G401" s="73"/>
      <c r="H401" s="73"/>
      <c r="I401" s="73"/>
      <c r="J401" s="73"/>
      <c r="K401" s="73"/>
      <c r="L401" s="75"/>
      <c r="M401" s="75"/>
      <c r="N401" s="75"/>
      <c r="O401" s="75"/>
      <c r="P401" s="75"/>
      <c r="Q401" s="73" t="e">
        <f>IF(#REF!="","",IF(VLOOKUP(#REF!,#REF!,9,FALSE)="","",VLOOKUP(#REF!,#REF!,9,FALSE)))</f>
        <v>#REF!</v>
      </c>
      <c r="R401" s="75" t="e">
        <f>IF(#REF!="","",IF(VLOOKUP(#REF!,#REF!,10,FALSE)="","",VLOOKUP(#REF!,#REF!,10,FALSE)))</f>
        <v>#REF!</v>
      </c>
      <c r="AD401" s="251">
        <v>388</v>
      </c>
      <c r="AI401" t="str">
        <f>IF('PCA Licitação, Dispensa e Inex.'!B405="","",'PCA Licitação, Dispensa e Inex.'!B405)</f>
        <v/>
      </c>
      <c r="AJ401" t="str">
        <f>IF('PCA Licitação, Dispensa e Inex.'!C405="","",'PCA Licitação, Dispensa e Inex.'!C405)</f>
        <v/>
      </c>
      <c r="AK401" t="str">
        <f>IF('PCA Licitação, Dispensa e Inex.'!D405="","",'PCA Licitação, Dispensa e Inex.'!D405)</f>
        <v/>
      </c>
      <c r="AL401" t="str">
        <f>IF('PCA Licitação, Dispensa e Inex.'!H405="","",'PCA Licitação, Dispensa e Inex.'!H405)</f>
        <v/>
      </c>
      <c r="AM401" t="str">
        <f>IF('PCA Licitação, Dispensa e Inex.'!K405="","",'PCA Licitação, Dispensa e Inex.'!K405)</f>
        <v/>
      </c>
      <c r="AN401" t="str">
        <f>IF('PCA Licitação, Dispensa e Inex.'!L405="","",'PCA Licitação, Dispensa e Inex.'!L405)</f>
        <v/>
      </c>
      <c r="AO401" t="str">
        <f>IF('PCA Licitação, Dispensa e Inex.'!M405="","",'PCA Licitação, Dispensa e Inex.'!M405)</f>
        <v/>
      </c>
      <c r="AP401" t="str">
        <f>IF('PCA Licitação, Dispensa e Inex.'!N405="","",'PCA Licitação, Dispensa e Inex.'!N405)</f>
        <v/>
      </c>
      <c r="AQ401" s="88" t="str">
        <f>IF('PCA Licitação, Dispensa e Inex.'!O405="","",'PCA Licitação, Dispensa e Inex.'!O405)</f>
        <v/>
      </c>
      <c r="AR401" s="88" t="str">
        <f>IF('PCA Licitação, Dispensa e Inex.'!P405="","",'PCA Licitação, Dispensa e Inex.'!P405)</f>
        <v/>
      </c>
      <c r="AS401" s="88" t="str">
        <f>IF('PCA Licitação, Dispensa e Inex.'!Q405="","",'PCA Licitação, Dispensa e Inex.'!Q405)</f>
        <v/>
      </c>
      <c r="AT401" s="88" t="str">
        <f>IF('PCA Licitação, Dispensa e Inex.'!R405="","",'PCA Licitação, Dispensa e Inex.'!R405)</f>
        <v/>
      </c>
      <c r="AU401" s="88" t="str">
        <f>IF('PCA Licitação, Dispensa e Inex.'!S405="","",'PCA Licitação, Dispensa e Inex.'!S405)</f>
        <v/>
      </c>
      <c r="AV401" s="88" t="str">
        <f>IFERROR(VLOOKUP(AI401,'Acompanhamento (DMP)'!$B$17:$L$400,10,FALSE),"")</f>
        <v/>
      </c>
      <c r="AW401" t="str">
        <f>IFERROR(IF(VLOOKUP(AI401,'Acompanhamento (DMP)'!$B$17:$V$400,11,FALSE)="","",VLOOKUP(AI401,'Acompanhamento (DMP)'!$B$17:$V$400,11,FALSE)),"")</f>
        <v/>
      </c>
      <c r="AX401" s="88" t="str">
        <f>IFERROR(VLOOKUP(AI401,'Acompanhamento (DMP)'!$B$17:$V$400,12,FALSE),"")</f>
        <v/>
      </c>
      <c r="AY401" s="88" t="str">
        <f>IFERROR(IF(VLOOKUP(AI401,'Acompanhamento (DMP)'!$B$17:$V$400,13,FALSE)="","",VLOOKUP(AI401,'Acompanhamento (DMP)'!$B$17:$V$400,13,FALSE)),"")</f>
        <v/>
      </c>
      <c r="AZ401" t="str">
        <f>IFERROR(IF(VLOOKUP(AI401,'Acompanhamento (DMP)'!$B$17:$V$400,14,FALSE)="","",VLOOKUP(AI401,'Acompanhamento (DMP)'!$B$17:$V$400,14,FALSE)),"")</f>
        <v/>
      </c>
      <c r="BA401" t="str">
        <f>IFERROR(IF(VLOOKUP(AI401,'Acompanhamento (DMP)'!$B$17:$V$400,15,FALSE)="","",VLOOKUP(AI401,'Acompanhamento (DMP)'!$B$17:$V$400,15,FALSE)),"")</f>
        <v/>
      </c>
      <c r="BB401" s="88" t="str">
        <f>IFERROR(IF(VLOOKUP(AI401,'Acompanhamento (DMP)'!$B$17:$V$400,16,FALSE)="","",VLOOKUP(AI401,'Acompanhamento (DMP)'!$B$17:$V$400,16,FALSE)),"")</f>
        <v/>
      </c>
      <c r="BC401" s="88" t="str">
        <f>IFERROR(IF(VLOOKUP(AI401,'Acompanhamento (DMP)'!$B$17:$V$400,17,FALSE)="","",VLOOKUP(AI401,'Acompanhamento (DMP)'!$B$17:$V$400,17,FALSE)),"")</f>
        <v/>
      </c>
      <c r="BD401" s="88" t="str">
        <f>IFERROR(IF(VLOOKUP(AI401,'Acompanhamento (DMP)'!$B$17:$V$400,18,FALSE)="","",VLOOKUP(AI401,'Acompanhamento (DMP)'!$B$17:$V$400,18,FALSE)),"")</f>
        <v/>
      </c>
      <c r="BE401" s="88" t="str">
        <f>IFERROR(IF(VLOOKUP(AI401,'Acompanhamento (DMP)'!$B$17:$V$400,19,FALSE)="","",VLOOKUP(AI401,'Acompanhamento (DMP)'!$B$17:$V$400,19,FALSE)),"")</f>
        <v/>
      </c>
      <c r="BF401" s="88" t="str">
        <f>IFERROR(IF(VLOOKUP(AI401,'Acompanhamento (DMP)'!$B$17:$V$400,20,FALSE)="","",VLOOKUP(AI401,'Acompanhamento (DMP)'!$B$17:$V$400,20,FALSE)),"")</f>
        <v/>
      </c>
      <c r="BG401" s="88" t="str">
        <f>IFERROR(IF(VLOOKUP(AI401,'Acompanhamento (DMP)'!$B$17:$V$400,21,FALSE)="","",VLOOKUP(AI401,'Acompanhamento (DMP)'!$B$17:$V$400,21,FALSE)),"")</f>
        <v/>
      </c>
      <c r="BH401" s="239" t="str">
        <f t="shared" si="6"/>
        <v/>
      </c>
    </row>
    <row r="402" spans="1:60" ht="15" customHeight="1" x14ac:dyDescent="0.2">
      <c r="A402" s="73"/>
      <c r="B402" s="73"/>
      <c r="C402" s="73"/>
      <c r="D402" s="74"/>
      <c r="E402" s="73"/>
      <c r="F402" s="73"/>
      <c r="G402" s="73"/>
      <c r="H402" s="73"/>
      <c r="I402" s="73"/>
      <c r="J402" s="73"/>
      <c r="K402" s="73"/>
      <c r="L402" s="75"/>
      <c r="M402" s="75"/>
      <c r="N402" s="75"/>
      <c r="O402" s="75"/>
      <c r="P402" s="75"/>
      <c r="Q402" s="73" t="e">
        <f>IF(#REF!="","",IF(VLOOKUP(#REF!,#REF!,9,FALSE)="","",VLOOKUP(#REF!,#REF!,9,FALSE)))</f>
        <v>#REF!</v>
      </c>
      <c r="R402" s="75" t="e">
        <f>IF(#REF!="","",IF(VLOOKUP(#REF!,#REF!,10,FALSE)="","",VLOOKUP(#REF!,#REF!,10,FALSE)))</f>
        <v>#REF!</v>
      </c>
      <c r="AD402" s="252">
        <v>389</v>
      </c>
      <c r="AI402" t="str">
        <f>IF('PCA Licitação, Dispensa e Inex.'!B406="","",'PCA Licitação, Dispensa e Inex.'!B406)</f>
        <v/>
      </c>
      <c r="AJ402" t="str">
        <f>IF('PCA Licitação, Dispensa e Inex.'!C406="","",'PCA Licitação, Dispensa e Inex.'!C406)</f>
        <v/>
      </c>
      <c r="AK402" t="str">
        <f>IF('PCA Licitação, Dispensa e Inex.'!D406="","",'PCA Licitação, Dispensa e Inex.'!D406)</f>
        <v/>
      </c>
      <c r="AL402" t="str">
        <f>IF('PCA Licitação, Dispensa e Inex.'!H406="","",'PCA Licitação, Dispensa e Inex.'!H406)</f>
        <v/>
      </c>
      <c r="AM402" t="str">
        <f>IF('PCA Licitação, Dispensa e Inex.'!K406="","",'PCA Licitação, Dispensa e Inex.'!K406)</f>
        <v/>
      </c>
      <c r="AN402" t="str">
        <f>IF('PCA Licitação, Dispensa e Inex.'!L406="","",'PCA Licitação, Dispensa e Inex.'!L406)</f>
        <v/>
      </c>
      <c r="AO402" t="str">
        <f>IF('PCA Licitação, Dispensa e Inex.'!M406="","",'PCA Licitação, Dispensa e Inex.'!M406)</f>
        <v/>
      </c>
      <c r="AP402" t="str">
        <f>IF('PCA Licitação, Dispensa e Inex.'!N406="","",'PCA Licitação, Dispensa e Inex.'!N406)</f>
        <v/>
      </c>
      <c r="AQ402" s="88" t="str">
        <f>IF('PCA Licitação, Dispensa e Inex.'!O406="","",'PCA Licitação, Dispensa e Inex.'!O406)</f>
        <v/>
      </c>
      <c r="AR402" s="88" t="str">
        <f>IF('PCA Licitação, Dispensa e Inex.'!P406="","",'PCA Licitação, Dispensa e Inex.'!P406)</f>
        <v/>
      </c>
      <c r="AS402" s="88" t="str">
        <f>IF('PCA Licitação, Dispensa e Inex.'!Q406="","",'PCA Licitação, Dispensa e Inex.'!Q406)</f>
        <v/>
      </c>
      <c r="AT402" s="88" t="str">
        <f>IF('PCA Licitação, Dispensa e Inex.'!R406="","",'PCA Licitação, Dispensa e Inex.'!R406)</f>
        <v/>
      </c>
      <c r="AU402" s="88" t="str">
        <f>IF('PCA Licitação, Dispensa e Inex.'!S406="","",'PCA Licitação, Dispensa e Inex.'!S406)</f>
        <v/>
      </c>
      <c r="AV402" s="88" t="str">
        <f>IFERROR(VLOOKUP(AI402,'Acompanhamento (DMP)'!$B$17:$L$400,10,FALSE),"")</f>
        <v/>
      </c>
      <c r="AW402" t="str">
        <f>IFERROR(IF(VLOOKUP(AI402,'Acompanhamento (DMP)'!$B$17:$V$400,11,FALSE)="","",VLOOKUP(AI402,'Acompanhamento (DMP)'!$B$17:$V$400,11,FALSE)),"")</f>
        <v/>
      </c>
      <c r="AX402" s="88" t="str">
        <f>IFERROR(VLOOKUP(AI402,'Acompanhamento (DMP)'!$B$17:$V$400,12,FALSE),"")</f>
        <v/>
      </c>
      <c r="AY402" s="88" t="str">
        <f>IFERROR(IF(VLOOKUP(AI402,'Acompanhamento (DMP)'!$B$17:$V$400,13,FALSE)="","",VLOOKUP(AI402,'Acompanhamento (DMP)'!$B$17:$V$400,13,FALSE)),"")</f>
        <v/>
      </c>
      <c r="AZ402" t="str">
        <f>IFERROR(IF(VLOOKUP(AI402,'Acompanhamento (DMP)'!$B$17:$V$400,14,FALSE)="","",VLOOKUP(AI402,'Acompanhamento (DMP)'!$B$17:$V$400,14,FALSE)),"")</f>
        <v/>
      </c>
      <c r="BA402" t="str">
        <f>IFERROR(IF(VLOOKUP(AI402,'Acompanhamento (DMP)'!$B$17:$V$400,15,FALSE)="","",VLOOKUP(AI402,'Acompanhamento (DMP)'!$B$17:$V$400,15,FALSE)),"")</f>
        <v/>
      </c>
      <c r="BB402" s="88" t="str">
        <f>IFERROR(IF(VLOOKUP(AI402,'Acompanhamento (DMP)'!$B$17:$V$400,16,FALSE)="","",VLOOKUP(AI402,'Acompanhamento (DMP)'!$B$17:$V$400,16,FALSE)),"")</f>
        <v/>
      </c>
      <c r="BC402" s="88" t="str">
        <f>IFERROR(IF(VLOOKUP(AI402,'Acompanhamento (DMP)'!$B$17:$V$400,17,FALSE)="","",VLOOKUP(AI402,'Acompanhamento (DMP)'!$B$17:$V$400,17,FALSE)),"")</f>
        <v/>
      </c>
      <c r="BD402" s="88" t="str">
        <f>IFERROR(IF(VLOOKUP(AI402,'Acompanhamento (DMP)'!$B$17:$V$400,18,FALSE)="","",VLOOKUP(AI402,'Acompanhamento (DMP)'!$B$17:$V$400,18,FALSE)),"")</f>
        <v/>
      </c>
      <c r="BE402" s="88" t="str">
        <f>IFERROR(IF(VLOOKUP(AI402,'Acompanhamento (DMP)'!$B$17:$V$400,19,FALSE)="","",VLOOKUP(AI402,'Acompanhamento (DMP)'!$B$17:$V$400,19,FALSE)),"")</f>
        <v/>
      </c>
      <c r="BF402" s="88" t="str">
        <f>IFERROR(IF(VLOOKUP(AI402,'Acompanhamento (DMP)'!$B$17:$V$400,20,FALSE)="","",VLOOKUP(AI402,'Acompanhamento (DMP)'!$B$17:$V$400,20,FALSE)),"")</f>
        <v/>
      </c>
      <c r="BG402" s="88" t="str">
        <f>IFERROR(IF(VLOOKUP(AI402,'Acompanhamento (DMP)'!$B$17:$V$400,21,FALSE)="","",VLOOKUP(AI402,'Acompanhamento (DMP)'!$B$17:$V$400,21,FALSE)),"")</f>
        <v/>
      </c>
      <c r="BH402" s="239" t="str">
        <f t="shared" si="6"/>
        <v/>
      </c>
    </row>
    <row r="403" spans="1:60" ht="15" customHeight="1" x14ac:dyDescent="0.2">
      <c r="A403" s="73"/>
      <c r="B403" s="73"/>
      <c r="C403" s="73"/>
      <c r="D403" s="74"/>
      <c r="E403" s="73"/>
      <c r="F403" s="73"/>
      <c r="G403" s="73"/>
      <c r="H403" s="73"/>
      <c r="I403" s="73"/>
      <c r="J403" s="73"/>
      <c r="K403" s="73"/>
      <c r="L403" s="75"/>
      <c r="M403" s="75"/>
      <c r="N403" s="75"/>
      <c r="O403" s="75"/>
      <c r="P403" s="75"/>
      <c r="Q403" s="73" t="e">
        <f>IF(#REF!="","",IF(VLOOKUP(#REF!,#REF!,9,FALSE)="","",VLOOKUP(#REF!,#REF!,9,FALSE)))</f>
        <v>#REF!</v>
      </c>
      <c r="R403" s="75" t="e">
        <f>IF(#REF!="","",IF(VLOOKUP(#REF!,#REF!,10,FALSE)="","",VLOOKUP(#REF!,#REF!,10,FALSE)))</f>
        <v>#REF!</v>
      </c>
      <c r="AI403" t="str">
        <f>IF('PCA Licitação, Dispensa e Inex.'!B114="","",'PCA Licitação, Dispensa e Inex.'!B114)</f>
        <v>NIS005</v>
      </c>
      <c r="AJ403" t="str">
        <f>IF('PCA Licitação, Dispensa e Inex.'!C114="","",'PCA Licitação, Dispensa e Inex.'!C114)</f>
        <v>NIS</v>
      </c>
      <c r="AK403" t="str">
        <f>IF('PCA Licitação, Dispensa e Inex.'!D114="","",'PCA Licitação, Dispensa e Inex.'!D114)</f>
        <v>Aquisição de mobiliario para o Centro Integrado de Segurança e Monitoramento (CISM)</v>
      </c>
      <c r="AL403" t="str">
        <f>IF('PCA Licitação, Dispensa e Inex.'!H114="","",'PCA Licitação, Dispensa e Inex.'!H114)</f>
        <v>Pregão</v>
      </c>
      <c r="AM403" t="str">
        <f>IF('PCA Licitação, Dispensa e Inex.'!K114="","",'PCA Licitação, Dispensa e Inex.'!K114)</f>
        <v>Não</v>
      </c>
      <c r="AN403" t="str">
        <f>IF('PCA Licitação, Dispensa e Inex.'!L114="","",'PCA Licitação, Dispensa e Inex.'!L114)</f>
        <v>Não</v>
      </c>
      <c r="AO403" t="str">
        <f>IF('PCA Licitação, Dispensa e Inex.'!M114="","",'PCA Licitação, Dispensa e Inex.'!M114)</f>
        <v>Sim</v>
      </c>
      <c r="AP403" t="str">
        <f>IF('PCA Licitação, Dispensa e Inex.'!N114="","",'PCA Licitação, Dispensa e Inex.'!N114)</f>
        <v>Alto</v>
      </c>
      <c r="AQ403" s="88">
        <f>IF('PCA Licitação, Dispensa e Inex.'!O114="","",'PCA Licitação, Dispensa e Inex.'!O114)</f>
        <v>46082</v>
      </c>
      <c r="AR403" s="88">
        <f>IF('PCA Licitação, Dispensa e Inex.'!P114="","",'PCA Licitação, Dispensa e Inex.'!P114)</f>
        <v>46113</v>
      </c>
      <c r="AS403" s="88">
        <f>IF('PCA Licitação, Dispensa e Inex.'!Q114="","",'PCA Licitação, Dispensa e Inex.'!Q114)</f>
        <v>46143</v>
      </c>
      <c r="AT403" s="88">
        <f>IF('PCA Licitação, Dispensa e Inex.'!R114="","",'PCA Licitação, Dispensa e Inex.'!R114)</f>
        <v>46174</v>
      </c>
      <c r="AU403" s="88">
        <f>IF('PCA Licitação, Dispensa e Inex.'!S114="","",'PCA Licitação, Dispensa e Inex.'!S114)</f>
        <v>46235</v>
      </c>
      <c r="AV403" s="88" t="str">
        <f>IFERROR(VLOOKUP(AI403,'Acompanhamento (DMP)'!$B$17:$L$400,10,FALSE),"")</f>
        <v>Fabiana</v>
      </c>
      <c r="AW403" t="str">
        <f>IFERROR(IF(VLOOKUP(AI403,'Acompanhamento (DMP)'!$B$17:$V$400,11,FALSE)="","",VLOOKUP(AI403,'Acompanhamento (DMP)'!$B$17:$V$400,11,FALSE)),"")</f>
        <v/>
      </c>
      <c r="AX403" s="88" t="str">
        <f>IFERROR(VLOOKUP(AI403,'Acompanhamento (DMP)'!$B$17:$V$400,12,FALSE),"")</f>
        <v>Não se aplica</v>
      </c>
      <c r="AY403" s="88" t="str">
        <f>IFERROR(IF(VLOOKUP(AI403,'Acompanhamento (DMP)'!$B$17:$V$400,13,FALSE)="","",VLOOKUP(AI403,'Acompanhamento (DMP)'!$B$17:$V$400,13,FALSE)),"")</f>
        <v/>
      </c>
      <c r="AZ403" t="str">
        <f>IFERROR(IF(VLOOKUP(AI403,'Acompanhamento (DMP)'!$B$17:$V$400,14,FALSE)="","",VLOOKUP(AI403,'Acompanhamento (DMP)'!$B$17:$V$400,14,FALSE)),"")</f>
        <v/>
      </c>
      <c r="BA403" t="str">
        <f>IFERROR(IF(VLOOKUP(AI403,'Acompanhamento (DMP)'!$B$17:$V$400,15,FALSE)="","",VLOOKUP(AI403,'Acompanhamento (DMP)'!$B$17:$V$400,15,FALSE)),"")</f>
        <v/>
      </c>
      <c r="BB403" s="88" t="str">
        <f>IFERROR(IF(VLOOKUP(AI403,'Acompanhamento (DMP)'!$B$17:$V$400,16,FALSE)="","",VLOOKUP(AI403,'Acompanhamento (DMP)'!$B$17:$V$400,16,FALSE)),"")</f>
        <v/>
      </c>
      <c r="BC403" s="88" t="str">
        <f>IFERROR(IF(VLOOKUP(AI403,'Acompanhamento (DMP)'!$B$17:$V$400,17,FALSE)="","",VLOOKUP(AI403,'Acompanhamento (DMP)'!$B$17:$V$400,17,FALSE)),"")</f>
        <v/>
      </c>
      <c r="BD403" s="88" t="str">
        <f>IFERROR(IF(VLOOKUP(AI403,'Acompanhamento (DMP)'!$B$17:$V$400,18,FALSE)="","",VLOOKUP(AI403,'Acompanhamento (DMP)'!$B$17:$V$400,18,FALSE)),"")</f>
        <v/>
      </c>
      <c r="BE403" s="88" t="str">
        <f>IFERROR(IF(VLOOKUP(AI403,'Acompanhamento (DMP)'!$B$17:$V$400,19,FALSE)="","",VLOOKUP(AI403,'Acompanhamento (DMP)'!$B$17:$V$400,19,FALSE)),"")</f>
        <v/>
      </c>
      <c r="BF403" s="88" t="str">
        <f>IFERROR(IF(VLOOKUP(AI403,'Acompanhamento (DMP)'!$B$17:$V$400,20,FALSE)="","",VLOOKUP(AI403,'Acompanhamento (DMP)'!$B$17:$V$400,20,FALSE)),"")</f>
        <v/>
      </c>
      <c r="BG403" s="88" t="str">
        <f>IFERROR(IF(VLOOKUP(AI403,'Acompanhamento (DMP)'!$B$17:$V$400,21,FALSE)="","",VLOOKUP(AI403,'Acompanhamento (DMP)'!$B$17:$V$400,21,FALSE)),"")</f>
        <v/>
      </c>
      <c r="BH403" s="239" t="str">
        <f t="shared" si="6"/>
        <v/>
      </c>
    </row>
    <row r="404" spans="1:60" ht="15" customHeight="1" x14ac:dyDescent="0.2">
      <c r="A404" s="73"/>
      <c r="B404" s="73"/>
      <c r="C404" s="73"/>
      <c r="D404" s="74"/>
      <c r="E404" s="73"/>
      <c r="F404" s="73"/>
      <c r="G404" s="73"/>
      <c r="H404" s="73"/>
      <c r="I404" s="73"/>
      <c r="J404" s="73"/>
      <c r="K404" s="73"/>
      <c r="L404" s="75"/>
      <c r="M404" s="75"/>
      <c r="N404" s="75"/>
      <c r="O404" s="75"/>
      <c r="P404" s="75"/>
      <c r="Q404" s="73" t="e">
        <f>IF(#REF!="","",IF(VLOOKUP(#REF!,#REF!,9,FALSE)="","",VLOOKUP(#REF!,#REF!,9,FALSE)))</f>
        <v>#REF!</v>
      </c>
      <c r="R404" s="75" t="e">
        <f>IF(#REF!="","",IF(VLOOKUP(#REF!,#REF!,10,FALSE)="","",VLOOKUP(#REF!,#REF!,10,FALSE)))</f>
        <v>#REF!</v>
      </c>
      <c r="AI404" t="str">
        <f>IF('PCA Licitação, Dispensa e Inex.'!B407="","",'PCA Licitação, Dispensa e Inex.'!B407)</f>
        <v/>
      </c>
      <c r="AJ404" t="str">
        <f>IF('PCA Licitação, Dispensa e Inex.'!C407="","",'PCA Licitação, Dispensa e Inex.'!C407)</f>
        <v/>
      </c>
      <c r="AK404" t="str">
        <f>IF('PCA Licitação, Dispensa e Inex.'!D407="","",'PCA Licitação, Dispensa e Inex.'!D407)</f>
        <v/>
      </c>
      <c r="AL404" t="str">
        <f>IF('PCA Licitação, Dispensa e Inex.'!H407="","",'PCA Licitação, Dispensa e Inex.'!H407)</f>
        <v/>
      </c>
      <c r="AM404" t="str">
        <f>IF('PCA Licitação, Dispensa e Inex.'!K407="","",'PCA Licitação, Dispensa e Inex.'!K407)</f>
        <v/>
      </c>
      <c r="AN404" t="str">
        <f>IF('PCA Licitação, Dispensa e Inex.'!L407="","",'PCA Licitação, Dispensa e Inex.'!L407)</f>
        <v/>
      </c>
      <c r="AO404" t="str">
        <f>IF('PCA Licitação, Dispensa e Inex.'!M407="","",'PCA Licitação, Dispensa e Inex.'!M407)</f>
        <v/>
      </c>
      <c r="AP404" t="str">
        <f>IF('PCA Licitação, Dispensa e Inex.'!N407="","",'PCA Licitação, Dispensa e Inex.'!N407)</f>
        <v/>
      </c>
      <c r="AQ404" s="88" t="str">
        <f>IF('PCA Licitação, Dispensa e Inex.'!O407="","",'PCA Licitação, Dispensa e Inex.'!O407)</f>
        <v/>
      </c>
      <c r="AR404" s="88" t="str">
        <f>IF('PCA Licitação, Dispensa e Inex.'!P407="","",'PCA Licitação, Dispensa e Inex.'!P407)</f>
        <v/>
      </c>
      <c r="AS404" s="88" t="str">
        <f>IF('PCA Licitação, Dispensa e Inex.'!Q407="","",'PCA Licitação, Dispensa e Inex.'!Q407)</f>
        <v/>
      </c>
      <c r="AT404" s="88" t="str">
        <f>IF('PCA Licitação, Dispensa e Inex.'!R407="","",'PCA Licitação, Dispensa e Inex.'!R407)</f>
        <v/>
      </c>
      <c r="AU404" s="88" t="str">
        <f>IF('PCA Licitação, Dispensa e Inex.'!S407="","",'PCA Licitação, Dispensa e Inex.'!S407)</f>
        <v/>
      </c>
      <c r="AV404" s="88" t="str">
        <f>IFERROR(VLOOKUP(AI404,'Acompanhamento (DMP)'!$B$17:$L$400,10,FALSE),"")</f>
        <v/>
      </c>
      <c r="AW404" t="str">
        <f>IFERROR(IF(VLOOKUP(AI404,'Acompanhamento (DMP)'!$B$17:$V$400,11,FALSE)="","",VLOOKUP(AI404,'Acompanhamento (DMP)'!$B$17:$V$400,11,FALSE)),"")</f>
        <v/>
      </c>
      <c r="AX404" s="88" t="str">
        <f>IFERROR(VLOOKUP(AI404,'Acompanhamento (DMP)'!$B$17:$V$400,12,FALSE),"")</f>
        <v/>
      </c>
      <c r="AY404" s="88" t="str">
        <f>IFERROR(IF(VLOOKUP(AI404,'Acompanhamento (DMP)'!$B$17:$V$400,13,FALSE)="","",VLOOKUP(AI404,'Acompanhamento (DMP)'!$B$17:$V$400,13,FALSE)),"")</f>
        <v/>
      </c>
      <c r="AZ404" t="str">
        <f>IFERROR(IF(VLOOKUP(AI404,'Acompanhamento (DMP)'!$B$17:$V$400,14,FALSE)="","",VLOOKUP(AI404,'Acompanhamento (DMP)'!$B$17:$V$400,14,FALSE)),"")</f>
        <v/>
      </c>
      <c r="BA404" t="str">
        <f>IFERROR(IF(VLOOKUP(AI404,'Acompanhamento (DMP)'!$B$17:$V$400,15,FALSE)="","",VLOOKUP(AI404,'Acompanhamento (DMP)'!$B$17:$V$400,15,FALSE)),"")</f>
        <v/>
      </c>
      <c r="BB404" s="88" t="str">
        <f>IFERROR(IF(VLOOKUP(AI404,'Acompanhamento (DMP)'!$B$17:$V$400,16,FALSE)="","",VLOOKUP(AI404,'Acompanhamento (DMP)'!$B$17:$V$400,16,FALSE)),"")</f>
        <v/>
      </c>
      <c r="BC404" s="88" t="str">
        <f>IFERROR(IF(VLOOKUP(AI404,'Acompanhamento (DMP)'!$B$17:$V$400,17,FALSE)="","",VLOOKUP(AI404,'Acompanhamento (DMP)'!$B$17:$V$400,17,FALSE)),"")</f>
        <v/>
      </c>
      <c r="BD404" s="88" t="str">
        <f>IFERROR(IF(VLOOKUP(AI404,'Acompanhamento (DMP)'!$B$17:$V$400,18,FALSE)="","",VLOOKUP(AI404,'Acompanhamento (DMP)'!$B$17:$V$400,18,FALSE)),"")</f>
        <v/>
      </c>
      <c r="BE404" s="88" t="str">
        <f>IFERROR(IF(VLOOKUP(AI404,'Acompanhamento (DMP)'!$B$17:$V$400,19,FALSE)="","",VLOOKUP(AI404,'Acompanhamento (DMP)'!$B$17:$V$400,19,FALSE)),"")</f>
        <v/>
      </c>
      <c r="BF404" s="88" t="str">
        <f>IFERROR(IF(VLOOKUP(AI404,'Acompanhamento (DMP)'!$B$17:$V$400,20,FALSE)="","",VLOOKUP(AI404,'Acompanhamento (DMP)'!$B$17:$V$400,20,FALSE)),"")</f>
        <v/>
      </c>
      <c r="BG404" s="88" t="str">
        <f>IFERROR(IF(VLOOKUP(AI404,'Acompanhamento (DMP)'!$B$17:$V$400,21,FALSE)="","",VLOOKUP(AI404,'Acompanhamento (DMP)'!$B$17:$V$400,21,FALSE)),"")</f>
        <v/>
      </c>
      <c r="BH404" s="239" t="str">
        <f t="shared" si="6"/>
        <v/>
      </c>
    </row>
    <row r="405" spans="1:60" ht="15" customHeight="1" x14ac:dyDescent="0.2">
      <c r="A405" s="73"/>
      <c r="B405" s="73"/>
      <c r="C405" s="73"/>
      <c r="D405" s="74"/>
      <c r="E405" s="73"/>
      <c r="F405" s="73"/>
      <c r="G405" s="73"/>
      <c r="H405" s="73"/>
      <c r="I405" s="73"/>
      <c r="J405" s="73"/>
      <c r="K405" s="73"/>
      <c r="L405" s="75"/>
      <c r="M405" s="75"/>
      <c r="N405" s="75"/>
      <c r="O405" s="75"/>
      <c r="P405" s="75"/>
      <c r="Q405" s="73" t="e">
        <f>IF(#REF!="","",IF(VLOOKUP(#REF!,#REF!,9,FALSE)="","",VLOOKUP(#REF!,#REF!,9,FALSE)))</f>
        <v>#REF!</v>
      </c>
      <c r="R405" s="75" t="e">
        <f>IF(#REF!="","",IF(VLOOKUP(#REF!,#REF!,10,FALSE)="","",VLOOKUP(#REF!,#REF!,10,FALSE)))</f>
        <v>#REF!</v>
      </c>
      <c r="AI405" t="str">
        <f>IF('PCA Licitação, Dispensa e Inex.'!B408="","",'PCA Licitação, Dispensa e Inex.'!B408)</f>
        <v/>
      </c>
      <c r="AJ405" t="str">
        <f>IF('PCA Licitação, Dispensa e Inex.'!C408="","",'PCA Licitação, Dispensa e Inex.'!C408)</f>
        <v/>
      </c>
      <c r="AK405" t="str">
        <f>IF('PCA Licitação, Dispensa e Inex.'!D408="","",'PCA Licitação, Dispensa e Inex.'!D408)</f>
        <v/>
      </c>
      <c r="AL405" t="str">
        <f>IF('PCA Licitação, Dispensa e Inex.'!H408="","",'PCA Licitação, Dispensa e Inex.'!H408)</f>
        <v/>
      </c>
      <c r="AM405" t="str">
        <f>IF('PCA Licitação, Dispensa e Inex.'!K408="","",'PCA Licitação, Dispensa e Inex.'!K408)</f>
        <v/>
      </c>
      <c r="AN405" t="str">
        <f>IF('PCA Licitação, Dispensa e Inex.'!L408="","",'PCA Licitação, Dispensa e Inex.'!L408)</f>
        <v/>
      </c>
      <c r="AO405" t="str">
        <f>IF('PCA Licitação, Dispensa e Inex.'!M408="","",'PCA Licitação, Dispensa e Inex.'!M408)</f>
        <v/>
      </c>
      <c r="AP405" t="str">
        <f>IF('PCA Licitação, Dispensa e Inex.'!N408="","",'PCA Licitação, Dispensa e Inex.'!N408)</f>
        <v/>
      </c>
      <c r="AQ405" s="88" t="str">
        <f>IF('PCA Licitação, Dispensa e Inex.'!O408="","",'PCA Licitação, Dispensa e Inex.'!O408)</f>
        <v/>
      </c>
      <c r="AR405" s="88" t="str">
        <f>IF('PCA Licitação, Dispensa e Inex.'!P408="","",'PCA Licitação, Dispensa e Inex.'!P408)</f>
        <v/>
      </c>
      <c r="AS405" s="88" t="str">
        <f>IF('PCA Licitação, Dispensa e Inex.'!Q408="","",'PCA Licitação, Dispensa e Inex.'!Q408)</f>
        <v/>
      </c>
      <c r="AT405" s="88" t="str">
        <f>IF('PCA Licitação, Dispensa e Inex.'!R408="","",'PCA Licitação, Dispensa e Inex.'!R408)</f>
        <v/>
      </c>
      <c r="AU405" s="88" t="str">
        <f>IF('PCA Licitação, Dispensa e Inex.'!S408="","",'PCA Licitação, Dispensa e Inex.'!S408)</f>
        <v/>
      </c>
      <c r="AV405" s="88" t="str">
        <f>IFERROR(VLOOKUP(AI405,'Acompanhamento (DMP)'!$B$17:$L$400,10,FALSE),"")</f>
        <v/>
      </c>
      <c r="AW405" t="str">
        <f>IFERROR(IF(VLOOKUP(AI405,'Acompanhamento (DMP)'!$B$17:$V$400,11,FALSE)="","",VLOOKUP(AI405,'Acompanhamento (DMP)'!$B$17:$V$400,11,FALSE)),"")</f>
        <v/>
      </c>
      <c r="AX405" s="88" t="str">
        <f>IFERROR(VLOOKUP(AI405,'Acompanhamento (DMP)'!$B$17:$V$400,12,FALSE),"")</f>
        <v/>
      </c>
      <c r="AY405" s="88" t="str">
        <f>IFERROR(IF(VLOOKUP(AI405,'Acompanhamento (DMP)'!$B$17:$V$400,13,FALSE)="","",VLOOKUP(AI405,'Acompanhamento (DMP)'!$B$17:$V$400,13,FALSE)),"")</f>
        <v/>
      </c>
      <c r="AZ405" t="str">
        <f>IFERROR(IF(VLOOKUP(AI405,'Acompanhamento (DMP)'!$B$17:$V$400,14,FALSE)="","",VLOOKUP(AI405,'Acompanhamento (DMP)'!$B$17:$V$400,14,FALSE)),"")</f>
        <v/>
      </c>
      <c r="BA405" t="str">
        <f>IFERROR(IF(VLOOKUP(AI405,'Acompanhamento (DMP)'!$B$17:$V$400,15,FALSE)="","",VLOOKUP(AI405,'Acompanhamento (DMP)'!$B$17:$V$400,15,FALSE)),"")</f>
        <v/>
      </c>
      <c r="BB405" s="88" t="str">
        <f>IFERROR(IF(VLOOKUP(AI405,'Acompanhamento (DMP)'!$B$17:$V$400,16,FALSE)="","",VLOOKUP(AI405,'Acompanhamento (DMP)'!$B$17:$V$400,16,FALSE)),"")</f>
        <v/>
      </c>
      <c r="BC405" s="88" t="str">
        <f>IFERROR(IF(VLOOKUP(AI405,'Acompanhamento (DMP)'!$B$17:$V$400,17,FALSE)="","",VLOOKUP(AI405,'Acompanhamento (DMP)'!$B$17:$V$400,17,FALSE)),"")</f>
        <v/>
      </c>
      <c r="BD405" s="88" t="str">
        <f>IFERROR(IF(VLOOKUP(AI405,'Acompanhamento (DMP)'!$B$17:$V$400,18,FALSE)="","",VLOOKUP(AI405,'Acompanhamento (DMP)'!$B$17:$V$400,18,FALSE)),"")</f>
        <v/>
      </c>
      <c r="BE405" s="88" t="str">
        <f>IFERROR(IF(VLOOKUP(AI405,'Acompanhamento (DMP)'!$B$17:$V$400,19,FALSE)="","",VLOOKUP(AI405,'Acompanhamento (DMP)'!$B$17:$V$400,19,FALSE)),"")</f>
        <v/>
      </c>
      <c r="BF405" s="88" t="str">
        <f>IFERROR(IF(VLOOKUP(AI405,'Acompanhamento (DMP)'!$B$17:$V$400,20,FALSE)="","",VLOOKUP(AI405,'Acompanhamento (DMP)'!$B$17:$V$400,20,FALSE)),"")</f>
        <v/>
      </c>
      <c r="BG405" s="88" t="str">
        <f>IFERROR(IF(VLOOKUP(AI405,'Acompanhamento (DMP)'!$B$17:$V$400,21,FALSE)="","",VLOOKUP(AI405,'Acompanhamento (DMP)'!$B$17:$V$400,21,FALSE)),"")</f>
        <v/>
      </c>
      <c r="BH405" s="239" t="str">
        <f t="shared" si="6"/>
        <v/>
      </c>
    </row>
    <row r="406" spans="1:60" ht="15" customHeight="1" x14ac:dyDescent="0.2">
      <c r="A406" s="73"/>
      <c r="B406" s="73"/>
      <c r="C406" s="73"/>
      <c r="D406" s="74"/>
      <c r="E406" s="73"/>
      <c r="F406" s="73"/>
      <c r="G406" s="73"/>
      <c r="H406" s="73"/>
      <c r="I406" s="73"/>
      <c r="J406" s="73"/>
      <c r="K406" s="73"/>
      <c r="L406" s="75"/>
      <c r="M406" s="75"/>
      <c r="N406" s="75"/>
      <c r="O406" s="75"/>
      <c r="P406" s="75"/>
      <c r="Q406" s="73" t="e">
        <f>IF(#REF!="","",IF(VLOOKUP(#REF!,#REF!,9,FALSE)="","",VLOOKUP(#REF!,#REF!,9,FALSE)))</f>
        <v>#REF!</v>
      </c>
      <c r="R406" s="75" t="e">
        <f>IF(#REF!="","",IF(VLOOKUP(#REF!,#REF!,10,FALSE)="","",VLOOKUP(#REF!,#REF!,10,FALSE)))</f>
        <v>#REF!</v>
      </c>
      <c r="AI406" t="str">
        <f>IF('PCA Licitação, Dispensa e Inex.'!B409="","",'PCA Licitação, Dispensa e Inex.'!B409)</f>
        <v/>
      </c>
      <c r="AJ406" t="str">
        <f>IF('PCA Licitação, Dispensa e Inex.'!C409="","",'PCA Licitação, Dispensa e Inex.'!C409)</f>
        <v/>
      </c>
      <c r="AK406" t="str">
        <f>IF('PCA Licitação, Dispensa e Inex.'!D409="","",'PCA Licitação, Dispensa e Inex.'!D409)</f>
        <v/>
      </c>
      <c r="AL406" t="str">
        <f>IF('PCA Licitação, Dispensa e Inex.'!H409="","",'PCA Licitação, Dispensa e Inex.'!H409)</f>
        <v/>
      </c>
      <c r="AM406" t="str">
        <f>IF('PCA Licitação, Dispensa e Inex.'!K409="","",'PCA Licitação, Dispensa e Inex.'!K409)</f>
        <v/>
      </c>
      <c r="AN406" t="str">
        <f>IF('PCA Licitação, Dispensa e Inex.'!L409="","",'PCA Licitação, Dispensa e Inex.'!L409)</f>
        <v/>
      </c>
      <c r="AO406" t="str">
        <f>IF('PCA Licitação, Dispensa e Inex.'!M409="","",'PCA Licitação, Dispensa e Inex.'!M409)</f>
        <v/>
      </c>
      <c r="AP406" t="str">
        <f>IF('PCA Licitação, Dispensa e Inex.'!N409="","",'PCA Licitação, Dispensa e Inex.'!N409)</f>
        <v/>
      </c>
      <c r="AQ406" s="88" t="str">
        <f>IF('PCA Licitação, Dispensa e Inex.'!O409="","",'PCA Licitação, Dispensa e Inex.'!O409)</f>
        <v/>
      </c>
      <c r="AR406" s="88" t="str">
        <f>IF('PCA Licitação, Dispensa e Inex.'!P409="","",'PCA Licitação, Dispensa e Inex.'!P409)</f>
        <v/>
      </c>
      <c r="AS406" s="88" t="str">
        <f>IF('PCA Licitação, Dispensa e Inex.'!Q409="","",'PCA Licitação, Dispensa e Inex.'!Q409)</f>
        <v/>
      </c>
      <c r="AT406" s="88" t="str">
        <f>IF('PCA Licitação, Dispensa e Inex.'!R409="","",'PCA Licitação, Dispensa e Inex.'!R409)</f>
        <v/>
      </c>
      <c r="AU406" s="88" t="str">
        <f>IF('PCA Licitação, Dispensa e Inex.'!S409="","",'PCA Licitação, Dispensa e Inex.'!S409)</f>
        <v/>
      </c>
      <c r="AV406" s="88" t="str">
        <f>IFERROR(VLOOKUP(AI406,'Acompanhamento (DMP)'!$B$17:$L$400,10,FALSE),"")</f>
        <v/>
      </c>
      <c r="AW406" t="str">
        <f>IFERROR(IF(VLOOKUP(AI406,'Acompanhamento (DMP)'!$B$17:$V$400,11,FALSE)="","",VLOOKUP(AI406,'Acompanhamento (DMP)'!$B$17:$V$400,11,FALSE)),"")</f>
        <v/>
      </c>
      <c r="AX406" s="88" t="str">
        <f>IFERROR(VLOOKUP(AI406,'Acompanhamento (DMP)'!$B$17:$V$400,12,FALSE),"")</f>
        <v/>
      </c>
      <c r="AY406" s="88" t="str">
        <f>IFERROR(IF(VLOOKUP(AI406,'Acompanhamento (DMP)'!$B$17:$V$400,13,FALSE)="","",VLOOKUP(AI406,'Acompanhamento (DMP)'!$B$17:$V$400,13,FALSE)),"")</f>
        <v/>
      </c>
      <c r="AZ406" t="str">
        <f>IFERROR(IF(VLOOKUP(AI406,'Acompanhamento (DMP)'!$B$17:$V$400,14,FALSE)="","",VLOOKUP(AI406,'Acompanhamento (DMP)'!$B$17:$V$400,14,FALSE)),"")</f>
        <v/>
      </c>
      <c r="BA406" t="str">
        <f>IFERROR(IF(VLOOKUP(AI406,'Acompanhamento (DMP)'!$B$17:$V$400,15,FALSE)="","",VLOOKUP(AI406,'Acompanhamento (DMP)'!$B$17:$V$400,15,FALSE)),"")</f>
        <v/>
      </c>
      <c r="BB406" s="88" t="str">
        <f>IFERROR(IF(VLOOKUP(AI406,'Acompanhamento (DMP)'!$B$17:$V$400,16,FALSE)="","",VLOOKUP(AI406,'Acompanhamento (DMP)'!$B$17:$V$400,16,FALSE)),"")</f>
        <v/>
      </c>
      <c r="BC406" s="88" t="str">
        <f>IFERROR(IF(VLOOKUP(AI406,'Acompanhamento (DMP)'!$B$17:$V$400,17,FALSE)="","",VLOOKUP(AI406,'Acompanhamento (DMP)'!$B$17:$V$400,17,FALSE)),"")</f>
        <v/>
      </c>
      <c r="BD406" s="88" t="str">
        <f>IFERROR(IF(VLOOKUP(AI406,'Acompanhamento (DMP)'!$B$17:$V$400,18,FALSE)="","",VLOOKUP(AI406,'Acompanhamento (DMP)'!$B$17:$V$400,18,FALSE)),"")</f>
        <v/>
      </c>
      <c r="BE406" s="88" t="str">
        <f>IFERROR(IF(VLOOKUP(AI406,'Acompanhamento (DMP)'!$B$17:$V$400,19,FALSE)="","",VLOOKUP(AI406,'Acompanhamento (DMP)'!$B$17:$V$400,19,FALSE)),"")</f>
        <v/>
      </c>
      <c r="BF406" s="88" t="str">
        <f>IFERROR(IF(VLOOKUP(AI406,'Acompanhamento (DMP)'!$B$17:$V$400,20,FALSE)="","",VLOOKUP(AI406,'Acompanhamento (DMP)'!$B$17:$V$400,20,FALSE)),"")</f>
        <v/>
      </c>
      <c r="BG406" s="88" t="str">
        <f>IFERROR(IF(VLOOKUP(AI406,'Acompanhamento (DMP)'!$B$17:$V$400,21,FALSE)="","",VLOOKUP(AI406,'Acompanhamento (DMP)'!$B$17:$V$400,21,FALSE)),"")</f>
        <v/>
      </c>
      <c r="BH406" s="239" t="str">
        <f t="shared" si="6"/>
        <v/>
      </c>
    </row>
    <row r="407" spans="1:60" ht="15" customHeight="1" x14ac:dyDescent="0.2">
      <c r="A407" s="73"/>
      <c r="B407" s="73"/>
      <c r="C407" s="73"/>
      <c r="D407" s="74"/>
      <c r="E407" s="73"/>
      <c r="F407" s="73"/>
      <c r="G407" s="73"/>
      <c r="H407" s="73"/>
      <c r="I407" s="73"/>
      <c r="J407" s="73"/>
      <c r="K407" s="73"/>
      <c r="L407" s="75"/>
      <c r="M407" s="75"/>
      <c r="N407" s="75"/>
      <c r="O407" s="75"/>
      <c r="P407" s="75"/>
      <c r="Q407" s="73" t="e">
        <f>IF(#REF!="","",IF(VLOOKUP(#REF!,#REF!,9,FALSE)="","",VLOOKUP(#REF!,#REF!,9,FALSE)))</f>
        <v>#REF!</v>
      </c>
      <c r="R407" s="75" t="e">
        <f>IF(#REF!="","",IF(VLOOKUP(#REF!,#REF!,10,FALSE)="","",VLOOKUP(#REF!,#REF!,10,FALSE)))</f>
        <v>#REF!</v>
      </c>
      <c r="AI407" t="str">
        <f>IF('PCA Licitação, Dispensa e Inex.'!B410="","",'PCA Licitação, Dispensa e Inex.'!B410)</f>
        <v/>
      </c>
      <c r="AJ407" t="str">
        <f>IF('PCA Licitação, Dispensa e Inex.'!C410="","",'PCA Licitação, Dispensa e Inex.'!C410)</f>
        <v/>
      </c>
      <c r="AK407" t="str">
        <f>IF('PCA Licitação, Dispensa e Inex.'!D410="","",'PCA Licitação, Dispensa e Inex.'!D410)</f>
        <v/>
      </c>
      <c r="AL407" t="str">
        <f>IF('PCA Licitação, Dispensa e Inex.'!H410="","",'PCA Licitação, Dispensa e Inex.'!H410)</f>
        <v/>
      </c>
      <c r="AM407" t="str">
        <f>IF('PCA Licitação, Dispensa e Inex.'!K410="","",'PCA Licitação, Dispensa e Inex.'!K410)</f>
        <v/>
      </c>
      <c r="AN407" t="str">
        <f>IF('PCA Licitação, Dispensa e Inex.'!L410="","",'PCA Licitação, Dispensa e Inex.'!L410)</f>
        <v/>
      </c>
      <c r="AO407" t="str">
        <f>IF('PCA Licitação, Dispensa e Inex.'!M410="","",'PCA Licitação, Dispensa e Inex.'!M410)</f>
        <v/>
      </c>
      <c r="AP407" t="str">
        <f>IF('PCA Licitação, Dispensa e Inex.'!N410="","",'PCA Licitação, Dispensa e Inex.'!N410)</f>
        <v/>
      </c>
      <c r="AQ407" s="88" t="str">
        <f>IF('PCA Licitação, Dispensa e Inex.'!O410="","",'PCA Licitação, Dispensa e Inex.'!O410)</f>
        <v/>
      </c>
      <c r="AR407" s="88" t="str">
        <f>IF('PCA Licitação, Dispensa e Inex.'!P410="","",'PCA Licitação, Dispensa e Inex.'!P410)</f>
        <v/>
      </c>
      <c r="AS407" s="88" t="str">
        <f>IF('PCA Licitação, Dispensa e Inex.'!Q410="","",'PCA Licitação, Dispensa e Inex.'!Q410)</f>
        <v/>
      </c>
      <c r="AT407" s="88" t="str">
        <f>IF('PCA Licitação, Dispensa e Inex.'!R410="","",'PCA Licitação, Dispensa e Inex.'!R410)</f>
        <v/>
      </c>
      <c r="AU407" s="88" t="str">
        <f>IF('PCA Licitação, Dispensa e Inex.'!S410="","",'PCA Licitação, Dispensa e Inex.'!S410)</f>
        <v/>
      </c>
      <c r="AV407" s="88" t="str">
        <f>IFERROR(VLOOKUP(AI407,'Acompanhamento (DMP)'!$B$17:$L$400,10,FALSE),"")</f>
        <v/>
      </c>
      <c r="AW407" t="str">
        <f>IFERROR(IF(VLOOKUP(AI407,'Acompanhamento (DMP)'!$B$17:$V$400,11,FALSE)="","",VLOOKUP(AI407,'Acompanhamento (DMP)'!$B$17:$V$400,11,FALSE)),"")</f>
        <v/>
      </c>
      <c r="AX407" s="88" t="str">
        <f>IFERROR(VLOOKUP(AI407,'Acompanhamento (DMP)'!$B$17:$V$400,12,FALSE),"")</f>
        <v/>
      </c>
      <c r="AY407" s="88" t="str">
        <f>IFERROR(IF(VLOOKUP(AI407,'Acompanhamento (DMP)'!$B$17:$V$400,13,FALSE)="","",VLOOKUP(AI407,'Acompanhamento (DMP)'!$B$17:$V$400,13,FALSE)),"")</f>
        <v/>
      </c>
      <c r="AZ407" t="str">
        <f>IFERROR(IF(VLOOKUP(AI407,'Acompanhamento (DMP)'!$B$17:$V$400,14,FALSE)="","",VLOOKUP(AI407,'Acompanhamento (DMP)'!$B$17:$V$400,14,FALSE)),"")</f>
        <v/>
      </c>
      <c r="BA407" t="str">
        <f>IFERROR(IF(VLOOKUP(AI407,'Acompanhamento (DMP)'!$B$17:$V$400,15,FALSE)="","",VLOOKUP(AI407,'Acompanhamento (DMP)'!$B$17:$V$400,15,FALSE)),"")</f>
        <v/>
      </c>
      <c r="BB407" s="88" t="str">
        <f>IFERROR(IF(VLOOKUP(AI407,'Acompanhamento (DMP)'!$B$17:$V$400,16,FALSE)="","",VLOOKUP(AI407,'Acompanhamento (DMP)'!$B$17:$V$400,16,FALSE)),"")</f>
        <v/>
      </c>
      <c r="BC407" s="88" t="str">
        <f>IFERROR(IF(VLOOKUP(AI407,'Acompanhamento (DMP)'!$B$17:$V$400,17,FALSE)="","",VLOOKUP(AI407,'Acompanhamento (DMP)'!$B$17:$V$400,17,FALSE)),"")</f>
        <v/>
      </c>
      <c r="BD407" s="88" t="str">
        <f>IFERROR(IF(VLOOKUP(AI407,'Acompanhamento (DMP)'!$B$17:$V$400,18,FALSE)="","",VLOOKUP(AI407,'Acompanhamento (DMP)'!$B$17:$V$400,18,FALSE)),"")</f>
        <v/>
      </c>
      <c r="BE407" s="88" t="str">
        <f>IFERROR(IF(VLOOKUP(AI407,'Acompanhamento (DMP)'!$B$17:$V$400,19,FALSE)="","",VLOOKUP(AI407,'Acompanhamento (DMP)'!$B$17:$V$400,19,FALSE)),"")</f>
        <v/>
      </c>
      <c r="BF407" s="88" t="str">
        <f>IFERROR(IF(VLOOKUP(AI407,'Acompanhamento (DMP)'!$B$17:$V$400,20,FALSE)="","",VLOOKUP(AI407,'Acompanhamento (DMP)'!$B$17:$V$400,20,FALSE)),"")</f>
        <v/>
      </c>
      <c r="BG407" s="88" t="str">
        <f>IFERROR(IF(VLOOKUP(AI407,'Acompanhamento (DMP)'!$B$17:$V$400,21,FALSE)="","",VLOOKUP(AI407,'Acompanhamento (DMP)'!$B$17:$V$400,21,FALSE)),"")</f>
        <v/>
      </c>
      <c r="BH407" s="239" t="str">
        <f t="shared" si="6"/>
        <v/>
      </c>
    </row>
    <row r="408" spans="1:60" ht="15" customHeight="1" x14ac:dyDescent="0.2">
      <c r="A408" s="73"/>
      <c r="B408" s="73"/>
      <c r="C408" s="73"/>
      <c r="D408" s="74"/>
      <c r="E408" s="73"/>
      <c r="F408" s="73"/>
      <c r="G408" s="73"/>
      <c r="H408" s="73"/>
      <c r="I408" s="73"/>
      <c r="J408" s="73"/>
      <c r="K408" s="73"/>
      <c r="L408" s="75"/>
      <c r="M408" s="75"/>
      <c r="N408" s="75"/>
      <c r="O408" s="75"/>
      <c r="P408" s="75"/>
      <c r="Q408" s="73" t="e">
        <f>IF(#REF!="","",IF(VLOOKUP(#REF!,#REF!,9,FALSE)="","",VLOOKUP(#REF!,#REF!,9,FALSE)))</f>
        <v>#REF!</v>
      </c>
      <c r="R408" s="75" t="e">
        <f>IF(#REF!="","",IF(VLOOKUP(#REF!,#REF!,10,FALSE)="","",VLOOKUP(#REF!,#REF!,10,FALSE)))</f>
        <v>#REF!</v>
      </c>
      <c r="AI408" t="str">
        <f>IF('PCA Licitação, Dispensa e Inex.'!B411="","",'PCA Licitação, Dispensa e Inex.'!B411)</f>
        <v/>
      </c>
      <c r="AJ408" t="str">
        <f>IF('PCA Licitação, Dispensa e Inex.'!C411="","",'PCA Licitação, Dispensa e Inex.'!C411)</f>
        <v/>
      </c>
      <c r="AK408" t="str">
        <f>IF('PCA Licitação, Dispensa e Inex.'!D411="","",'PCA Licitação, Dispensa e Inex.'!D411)</f>
        <v/>
      </c>
      <c r="AL408" t="str">
        <f>IF('PCA Licitação, Dispensa e Inex.'!H411="","",'PCA Licitação, Dispensa e Inex.'!H411)</f>
        <v/>
      </c>
      <c r="AM408" t="str">
        <f>IF('PCA Licitação, Dispensa e Inex.'!K411="","",'PCA Licitação, Dispensa e Inex.'!K411)</f>
        <v/>
      </c>
      <c r="AN408" t="str">
        <f>IF('PCA Licitação, Dispensa e Inex.'!L411="","",'PCA Licitação, Dispensa e Inex.'!L411)</f>
        <v/>
      </c>
      <c r="AO408" t="str">
        <f>IF('PCA Licitação, Dispensa e Inex.'!M411="","",'PCA Licitação, Dispensa e Inex.'!M411)</f>
        <v/>
      </c>
      <c r="AP408" t="str">
        <f>IF('PCA Licitação, Dispensa e Inex.'!N411="","",'PCA Licitação, Dispensa e Inex.'!N411)</f>
        <v/>
      </c>
      <c r="AQ408" s="88" t="str">
        <f>IF('PCA Licitação, Dispensa e Inex.'!O411="","",'PCA Licitação, Dispensa e Inex.'!O411)</f>
        <v/>
      </c>
      <c r="AR408" s="88" t="str">
        <f>IF('PCA Licitação, Dispensa e Inex.'!P411="","",'PCA Licitação, Dispensa e Inex.'!P411)</f>
        <v/>
      </c>
      <c r="AS408" s="88" t="str">
        <f>IF('PCA Licitação, Dispensa e Inex.'!Q411="","",'PCA Licitação, Dispensa e Inex.'!Q411)</f>
        <v/>
      </c>
      <c r="AT408" s="88" t="str">
        <f>IF('PCA Licitação, Dispensa e Inex.'!R411="","",'PCA Licitação, Dispensa e Inex.'!R411)</f>
        <v/>
      </c>
      <c r="AU408" s="88" t="str">
        <f>IF('PCA Licitação, Dispensa e Inex.'!S411="","",'PCA Licitação, Dispensa e Inex.'!S411)</f>
        <v/>
      </c>
      <c r="AV408" s="88" t="str">
        <f>IFERROR(VLOOKUP(AI408,'Acompanhamento (DMP)'!$B$17:$L$400,10,FALSE),"")</f>
        <v/>
      </c>
      <c r="AW408" t="str">
        <f>IFERROR(IF(VLOOKUP(AI408,'Acompanhamento (DMP)'!$B$17:$V$400,11,FALSE)="","",VLOOKUP(AI408,'Acompanhamento (DMP)'!$B$17:$V$400,11,FALSE)),"")</f>
        <v/>
      </c>
      <c r="AX408" s="88" t="str">
        <f>IFERROR(VLOOKUP(AI408,'Acompanhamento (DMP)'!$B$17:$V$400,12,FALSE),"")</f>
        <v/>
      </c>
      <c r="AY408" s="88" t="str">
        <f>IFERROR(IF(VLOOKUP(AI408,'Acompanhamento (DMP)'!$B$17:$V$400,13,FALSE)="","",VLOOKUP(AI408,'Acompanhamento (DMP)'!$B$17:$V$400,13,FALSE)),"")</f>
        <v/>
      </c>
      <c r="AZ408" t="str">
        <f>IFERROR(IF(VLOOKUP(AI408,'Acompanhamento (DMP)'!$B$17:$V$400,14,FALSE)="","",VLOOKUP(AI408,'Acompanhamento (DMP)'!$B$17:$V$400,14,FALSE)),"")</f>
        <v/>
      </c>
      <c r="BA408" t="str">
        <f>IFERROR(IF(VLOOKUP(AI408,'Acompanhamento (DMP)'!$B$17:$V$400,15,FALSE)="","",VLOOKUP(AI408,'Acompanhamento (DMP)'!$B$17:$V$400,15,FALSE)),"")</f>
        <v/>
      </c>
      <c r="BB408" s="88" t="str">
        <f>IFERROR(IF(VLOOKUP(AI408,'Acompanhamento (DMP)'!$B$17:$V$400,16,FALSE)="","",VLOOKUP(AI408,'Acompanhamento (DMP)'!$B$17:$V$400,16,FALSE)),"")</f>
        <v/>
      </c>
      <c r="BC408" s="88" t="str">
        <f>IFERROR(IF(VLOOKUP(AI408,'Acompanhamento (DMP)'!$B$17:$V$400,17,FALSE)="","",VLOOKUP(AI408,'Acompanhamento (DMP)'!$B$17:$V$400,17,FALSE)),"")</f>
        <v/>
      </c>
      <c r="BD408" s="88" t="str">
        <f>IFERROR(IF(VLOOKUP(AI408,'Acompanhamento (DMP)'!$B$17:$V$400,18,FALSE)="","",VLOOKUP(AI408,'Acompanhamento (DMP)'!$B$17:$V$400,18,FALSE)),"")</f>
        <v/>
      </c>
      <c r="BE408" s="88" t="str">
        <f>IFERROR(IF(VLOOKUP(AI408,'Acompanhamento (DMP)'!$B$17:$V$400,19,FALSE)="","",VLOOKUP(AI408,'Acompanhamento (DMP)'!$B$17:$V$400,19,FALSE)),"")</f>
        <v/>
      </c>
      <c r="BF408" s="88" t="str">
        <f>IFERROR(IF(VLOOKUP(AI408,'Acompanhamento (DMP)'!$B$17:$V$400,20,FALSE)="","",VLOOKUP(AI408,'Acompanhamento (DMP)'!$B$17:$V$400,20,FALSE)),"")</f>
        <v/>
      </c>
      <c r="BG408" s="88" t="str">
        <f>IFERROR(IF(VLOOKUP(AI408,'Acompanhamento (DMP)'!$B$17:$V$400,21,FALSE)="","",VLOOKUP(AI408,'Acompanhamento (DMP)'!$B$17:$V$400,21,FALSE)),"")</f>
        <v/>
      </c>
      <c r="BH408" s="239" t="str">
        <f t="shared" si="6"/>
        <v/>
      </c>
    </row>
    <row r="409" spans="1:60" ht="15" customHeight="1" x14ac:dyDescent="0.2">
      <c r="A409" s="73"/>
      <c r="B409" s="73"/>
      <c r="C409" s="73"/>
      <c r="D409" s="74"/>
      <c r="E409" s="73"/>
      <c r="F409" s="73"/>
      <c r="G409" s="73"/>
      <c r="H409" s="73"/>
      <c r="I409" s="73"/>
      <c r="J409" s="73"/>
      <c r="K409" s="73"/>
      <c r="L409" s="75"/>
      <c r="M409" s="75"/>
      <c r="N409" s="75"/>
      <c r="O409" s="75"/>
      <c r="P409" s="75"/>
      <c r="Q409" s="73" t="e">
        <f>IF(#REF!="","",IF(VLOOKUP(#REF!,#REF!,9,FALSE)="","",VLOOKUP(#REF!,#REF!,9,FALSE)))</f>
        <v>#REF!</v>
      </c>
      <c r="R409" s="75" t="e">
        <f>IF(#REF!="","",IF(VLOOKUP(#REF!,#REF!,10,FALSE)="","",VLOOKUP(#REF!,#REF!,10,FALSE)))</f>
        <v>#REF!</v>
      </c>
      <c r="AI409" t="str">
        <f>IF('PCA Licitação, Dispensa e Inex.'!B412="","",'PCA Licitação, Dispensa e Inex.'!B412)</f>
        <v/>
      </c>
      <c r="AJ409" t="str">
        <f>IF('PCA Licitação, Dispensa e Inex.'!C412="","",'PCA Licitação, Dispensa e Inex.'!C412)</f>
        <v/>
      </c>
      <c r="AK409" t="str">
        <f>IF('PCA Licitação, Dispensa e Inex.'!D412="","",'PCA Licitação, Dispensa e Inex.'!D412)</f>
        <v/>
      </c>
      <c r="AL409" t="str">
        <f>IF('PCA Licitação, Dispensa e Inex.'!H412="","",'PCA Licitação, Dispensa e Inex.'!H412)</f>
        <v/>
      </c>
      <c r="AM409" t="str">
        <f>IF('PCA Licitação, Dispensa e Inex.'!K412="","",'PCA Licitação, Dispensa e Inex.'!K412)</f>
        <v/>
      </c>
      <c r="AN409" t="str">
        <f>IF('PCA Licitação, Dispensa e Inex.'!L412="","",'PCA Licitação, Dispensa e Inex.'!L412)</f>
        <v/>
      </c>
      <c r="AO409" t="str">
        <f>IF('PCA Licitação, Dispensa e Inex.'!M412="","",'PCA Licitação, Dispensa e Inex.'!M412)</f>
        <v/>
      </c>
      <c r="AP409" t="str">
        <f>IF('PCA Licitação, Dispensa e Inex.'!N412="","",'PCA Licitação, Dispensa e Inex.'!N412)</f>
        <v/>
      </c>
      <c r="AQ409" s="88" t="str">
        <f>IF('PCA Licitação, Dispensa e Inex.'!O412="","",'PCA Licitação, Dispensa e Inex.'!O412)</f>
        <v/>
      </c>
      <c r="AR409" s="88" t="str">
        <f>IF('PCA Licitação, Dispensa e Inex.'!P412="","",'PCA Licitação, Dispensa e Inex.'!P412)</f>
        <v/>
      </c>
      <c r="AS409" s="88" t="str">
        <f>IF('PCA Licitação, Dispensa e Inex.'!Q412="","",'PCA Licitação, Dispensa e Inex.'!Q412)</f>
        <v/>
      </c>
      <c r="AT409" s="88" t="str">
        <f>IF('PCA Licitação, Dispensa e Inex.'!R412="","",'PCA Licitação, Dispensa e Inex.'!R412)</f>
        <v/>
      </c>
      <c r="AU409" s="88" t="str">
        <f>IF('PCA Licitação, Dispensa e Inex.'!S412="","",'PCA Licitação, Dispensa e Inex.'!S412)</f>
        <v/>
      </c>
      <c r="AV409" s="88" t="str">
        <f>IFERROR(VLOOKUP(AI409,'Acompanhamento (DMP)'!$B$17:$L$400,10,FALSE),"")</f>
        <v/>
      </c>
      <c r="AW409" t="str">
        <f>IFERROR(IF(VLOOKUP(AI409,'Acompanhamento (DMP)'!$B$17:$V$400,11,FALSE)="","",VLOOKUP(AI409,'Acompanhamento (DMP)'!$B$17:$V$400,11,FALSE)),"")</f>
        <v/>
      </c>
      <c r="AX409" s="88" t="str">
        <f>IFERROR(VLOOKUP(AI409,'Acompanhamento (DMP)'!$B$17:$V$400,12,FALSE),"")</f>
        <v/>
      </c>
      <c r="AY409" s="88" t="str">
        <f>IFERROR(IF(VLOOKUP(AI409,'Acompanhamento (DMP)'!$B$17:$V$400,13,FALSE)="","",VLOOKUP(AI409,'Acompanhamento (DMP)'!$B$17:$V$400,13,FALSE)),"")</f>
        <v/>
      </c>
      <c r="AZ409" t="str">
        <f>IFERROR(IF(VLOOKUP(AI409,'Acompanhamento (DMP)'!$B$17:$V$400,14,FALSE)="","",VLOOKUP(AI409,'Acompanhamento (DMP)'!$B$17:$V$400,14,FALSE)),"")</f>
        <v/>
      </c>
      <c r="BA409" t="str">
        <f>IFERROR(IF(VLOOKUP(AI409,'Acompanhamento (DMP)'!$B$17:$V$400,15,FALSE)="","",VLOOKUP(AI409,'Acompanhamento (DMP)'!$B$17:$V$400,15,FALSE)),"")</f>
        <v/>
      </c>
      <c r="BB409" s="88" t="str">
        <f>IFERROR(IF(VLOOKUP(AI409,'Acompanhamento (DMP)'!$B$17:$V$400,16,FALSE)="","",VLOOKUP(AI409,'Acompanhamento (DMP)'!$B$17:$V$400,16,FALSE)),"")</f>
        <v/>
      </c>
      <c r="BC409" s="88" t="str">
        <f>IFERROR(IF(VLOOKUP(AI409,'Acompanhamento (DMP)'!$B$17:$V$400,17,FALSE)="","",VLOOKUP(AI409,'Acompanhamento (DMP)'!$B$17:$V$400,17,FALSE)),"")</f>
        <v/>
      </c>
      <c r="BD409" s="88" t="str">
        <f>IFERROR(IF(VLOOKUP(AI409,'Acompanhamento (DMP)'!$B$17:$V$400,18,FALSE)="","",VLOOKUP(AI409,'Acompanhamento (DMP)'!$B$17:$V$400,18,FALSE)),"")</f>
        <v/>
      </c>
      <c r="BE409" s="88" t="str">
        <f>IFERROR(IF(VLOOKUP(AI409,'Acompanhamento (DMP)'!$B$17:$V$400,19,FALSE)="","",VLOOKUP(AI409,'Acompanhamento (DMP)'!$B$17:$V$400,19,FALSE)),"")</f>
        <v/>
      </c>
      <c r="BF409" s="88" t="str">
        <f>IFERROR(IF(VLOOKUP(AI409,'Acompanhamento (DMP)'!$B$17:$V$400,20,FALSE)="","",VLOOKUP(AI409,'Acompanhamento (DMP)'!$B$17:$V$400,20,FALSE)),"")</f>
        <v/>
      </c>
      <c r="BG409" s="88" t="str">
        <f>IFERROR(IF(VLOOKUP(AI409,'Acompanhamento (DMP)'!$B$17:$V$400,21,FALSE)="","",VLOOKUP(AI409,'Acompanhamento (DMP)'!$B$17:$V$400,21,FALSE)),"")</f>
        <v/>
      </c>
      <c r="BH409" s="239" t="str">
        <f t="shared" si="6"/>
        <v/>
      </c>
    </row>
    <row r="410" spans="1:60" ht="15" customHeight="1" x14ac:dyDescent="0.2">
      <c r="A410" s="73"/>
      <c r="B410" s="73"/>
      <c r="C410" s="73"/>
      <c r="D410" s="74"/>
      <c r="E410" s="73"/>
      <c r="F410" s="73"/>
      <c r="G410" s="73"/>
      <c r="H410" s="73"/>
      <c r="I410" s="73"/>
      <c r="J410" s="73"/>
      <c r="K410" s="73"/>
      <c r="L410" s="75"/>
      <c r="M410" s="75"/>
      <c r="N410" s="75"/>
      <c r="O410" s="75"/>
      <c r="P410" s="75"/>
      <c r="Q410" s="73" t="e">
        <f>IF(#REF!="","",IF(VLOOKUP(#REF!,#REF!,9,FALSE)="","",VLOOKUP(#REF!,#REF!,9,FALSE)))</f>
        <v>#REF!</v>
      </c>
      <c r="R410" s="75" t="e">
        <f>IF(#REF!="","",IF(VLOOKUP(#REF!,#REF!,10,FALSE)="","",VLOOKUP(#REF!,#REF!,10,FALSE)))</f>
        <v>#REF!</v>
      </c>
      <c r="AI410" t="str">
        <f>IF('PCA Licitação, Dispensa e Inex.'!B413="","",'PCA Licitação, Dispensa e Inex.'!B413)</f>
        <v/>
      </c>
      <c r="AJ410" t="str">
        <f>IF('PCA Licitação, Dispensa e Inex.'!C413="","",'PCA Licitação, Dispensa e Inex.'!C413)</f>
        <v/>
      </c>
      <c r="AK410" t="str">
        <f>IF('PCA Licitação, Dispensa e Inex.'!D413="","",'PCA Licitação, Dispensa e Inex.'!D413)</f>
        <v/>
      </c>
      <c r="AL410" t="str">
        <f>IF('PCA Licitação, Dispensa e Inex.'!H413="","",'PCA Licitação, Dispensa e Inex.'!H413)</f>
        <v/>
      </c>
      <c r="AM410" t="str">
        <f>IF('PCA Licitação, Dispensa e Inex.'!K413="","",'PCA Licitação, Dispensa e Inex.'!K413)</f>
        <v/>
      </c>
      <c r="AN410" t="str">
        <f>IF('PCA Licitação, Dispensa e Inex.'!L413="","",'PCA Licitação, Dispensa e Inex.'!L413)</f>
        <v/>
      </c>
      <c r="AO410" t="str">
        <f>IF('PCA Licitação, Dispensa e Inex.'!M413="","",'PCA Licitação, Dispensa e Inex.'!M413)</f>
        <v/>
      </c>
      <c r="AP410" t="str">
        <f>IF('PCA Licitação, Dispensa e Inex.'!N413="","",'PCA Licitação, Dispensa e Inex.'!N413)</f>
        <v/>
      </c>
      <c r="AQ410" s="88" t="str">
        <f>IF('PCA Licitação, Dispensa e Inex.'!O413="","",'PCA Licitação, Dispensa e Inex.'!O413)</f>
        <v/>
      </c>
      <c r="AR410" s="88" t="str">
        <f>IF('PCA Licitação, Dispensa e Inex.'!P413="","",'PCA Licitação, Dispensa e Inex.'!P413)</f>
        <v/>
      </c>
      <c r="AS410" s="88" t="str">
        <f>IF('PCA Licitação, Dispensa e Inex.'!Q413="","",'PCA Licitação, Dispensa e Inex.'!Q413)</f>
        <v/>
      </c>
      <c r="AT410" s="88" t="str">
        <f>IF('PCA Licitação, Dispensa e Inex.'!R413="","",'PCA Licitação, Dispensa e Inex.'!R413)</f>
        <v/>
      </c>
      <c r="AU410" s="88" t="str">
        <f>IF('PCA Licitação, Dispensa e Inex.'!S413="","",'PCA Licitação, Dispensa e Inex.'!S413)</f>
        <v/>
      </c>
      <c r="AV410" s="88" t="str">
        <f>IFERROR(VLOOKUP(AI410,'Acompanhamento (DMP)'!$B$17:$L$400,10,FALSE),"")</f>
        <v/>
      </c>
      <c r="AW410" t="str">
        <f>IFERROR(IF(VLOOKUP(AI410,'Acompanhamento (DMP)'!$B$17:$V$400,11,FALSE)="","",VLOOKUP(AI410,'Acompanhamento (DMP)'!$B$17:$V$400,11,FALSE)),"")</f>
        <v/>
      </c>
      <c r="AX410" s="88" t="str">
        <f>IFERROR(VLOOKUP(AI410,'Acompanhamento (DMP)'!$B$17:$V$400,12,FALSE),"")</f>
        <v/>
      </c>
      <c r="AY410" s="88" t="str">
        <f>IFERROR(IF(VLOOKUP(AI410,'Acompanhamento (DMP)'!$B$17:$V$400,13,FALSE)="","",VLOOKUP(AI410,'Acompanhamento (DMP)'!$B$17:$V$400,13,FALSE)),"")</f>
        <v/>
      </c>
      <c r="AZ410" t="str">
        <f>IFERROR(IF(VLOOKUP(AI410,'Acompanhamento (DMP)'!$B$17:$V$400,14,FALSE)="","",VLOOKUP(AI410,'Acompanhamento (DMP)'!$B$17:$V$400,14,FALSE)),"")</f>
        <v/>
      </c>
      <c r="BA410" t="str">
        <f>IFERROR(IF(VLOOKUP(AI410,'Acompanhamento (DMP)'!$B$17:$V$400,15,FALSE)="","",VLOOKUP(AI410,'Acompanhamento (DMP)'!$B$17:$V$400,15,FALSE)),"")</f>
        <v/>
      </c>
      <c r="BB410" s="88" t="str">
        <f>IFERROR(IF(VLOOKUP(AI410,'Acompanhamento (DMP)'!$B$17:$V$400,16,FALSE)="","",VLOOKUP(AI410,'Acompanhamento (DMP)'!$B$17:$V$400,16,FALSE)),"")</f>
        <v/>
      </c>
      <c r="BC410" s="88" t="str">
        <f>IFERROR(IF(VLOOKUP(AI410,'Acompanhamento (DMP)'!$B$17:$V$400,17,FALSE)="","",VLOOKUP(AI410,'Acompanhamento (DMP)'!$B$17:$V$400,17,FALSE)),"")</f>
        <v/>
      </c>
      <c r="BD410" s="88" t="str">
        <f>IFERROR(IF(VLOOKUP(AI410,'Acompanhamento (DMP)'!$B$17:$V$400,18,FALSE)="","",VLOOKUP(AI410,'Acompanhamento (DMP)'!$B$17:$V$400,18,FALSE)),"")</f>
        <v/>
      </c>
      <c r="BE410" s="88" t="str">
        <f>IFERROR(IF(VLOOKUP(AI410,'Acompanhamento (DMP)'!$B$17:$V$400,19,FALSE)="","",VLOOKUP(AI410,'Acompanhamento (DMP)'!$B$17:$V$400,19,FALSE)),"")</f>
        <v/>
      </c>
      <c r="BF410" s="88" t="str">
        <f>IFERROR(IF(VLOOKUP(AI410,'Acompanhamento (DMP)'!$B$17:$V$400,20,FALSE)="","",VLOOKUP(AI410,'Acompanhamento (DMP)'!$B$17:$V$400,20,FALSE)),"")</f>
        <v/>
      </c>
      <c r="BG410" s="88" t="str">
        <f>IFERROR(IF(VLOOKUP(AI410,'Acompanhamento (DMP)'!$B$17:$V$400,21,FALSE)="","",VLOOKUP(AI410,'Acompanhamento (DMP)'!$B$17:$V$400,21,FALSE)),"")</f>
        <v/>
      </c>
      <c r="BH410" s="239" t="str">
        <f t="shared" si="6"/>
        <v/>
      </c>
    </row>
    <row r="411" spans="1:60" ht="15" customHeight="1" x14ac:dyDescent="0.2">
      <c r="A411" s="73"/>
      <c r="B411" s="73"/>
      <c r="C411" s="73"/>
      <c r="D411" s="74"/>
      <c r="E411" s="73"/>
      <c r="F411" s="73"/>
      <c r="G411" s="73"/>
      <c r="H411" s="73"/>
      <c r="I411" s="73"/>
      <c r="J411" s="73"/>
      <c r="K411" s="73"/>
      <c r="L411" s="75"/>
      <c r="M411" s="75"/>
      <c r="N411" s="75"/>
      <c r="O411" s="75"/>
      <c r="P411" s="75"/>
      <c r="Q411" s="73" t="e">
        <f>IF(#REF!="","",IF(VLOOKUP(#REF!,#REF!,9,FALSE)="","",VLOOKUP(#REF!,#REF!,9,FALSE)))</f>
        <v>#REF!</v>
      </c>
      <c r="R411" s="75" t="e">
        <f>IF(#REF!="","",IF(VLOOKUP(#REF!,#REF!,10,FALSE)="","",VLOOKUP(#REF!,#REF!,10,FALSE)))</f>
        <v>#REF!</v>
      </c>
      <c r="AI411" t="str">
        <f>IF('PCA Licitação, Dispensa e Inex.'!B414="","",'PCA Licitação, Dispensa e Inex.'!B414)</f>
        <v/>
      </c>
      <c r="AJ411" t="str">
        <f>IF('PCA Licitação, Dispensa e Inex.'!C414="","",'PCA Licitação, Dispensa e Inex.'!C414)</f>
        <v/>
      </c>
      <c r="AK411" t="str">
        <f>IF('PCA Licitação, Dispensa e Inex.'!D414="","",'PCA Licitação, Dispensa e Inex.'!D414)</f>
        <v/>
      </c>
      <c r="AL411" t="str">
        <f>IF('PCA Licitação, Dispensa e Inex.'!H414="","",'PCA Licitação, Dispensa e Inex.'!H414)</f>
        <v/>
      </c>
      <c r="AM411" t="str">
        <f>IF('PCA Licitação, Dispensa e Inex.'!K414="","",'PCA Licitação, Dispensa e Inex.'!K414)</f>
        <v/>
      </c>
      <c r="AN411" t="str">
        <f>IF('PCA Licitação, Dispensa e Inex.'!L414="","",'PCA Licitação, Dispensa e Inex.'!L414)</f>
        <v/>
      </c>
      <c r="AO411" t="str">
        <f>IF('PCA Licitação, Dispensa e Inex.'!M414="","",'PCA Licitação, Dispensa e Inex.'!M414)</f>
        <v/>
      </c>
      <c r="AP411" t="str">
        <f>IF('PCA Licitação, Dispensa e Inex.'!N414="","",'PCA Licitação, Dispensa e Inex.'!N414)</f>
        <v/>
      </c>
      <c r="AQ411" s="88" t="str">
        <f>IF('PCA Licitação, Dispensa e Inex.'!O414="","",'PCA Licitação, Dispensa e Inex.'!O414)</f>
        <v/>
      </c>
      <c r="AR411" s="88" t="str">
        <f>IF('PCA Licitação, Dispensa e Inex.'!P414="","",'PCA Licitação, Dispensa e Inex.'!P414)</f>
        <v/>
      </c>
      <c r="AS411" s="88" t="str">
        <f>IF('PCA Licitação, Dispensa e Inex.'!Q414="","",'PCA Licitação, Dispensa e Inex.'!Q414)</f>
        <v/>
      </c>
      <c r="AT411" s="88" t="str">
        <f>IF('PCA Licitação, Dispensa e Inex.'!R414="","",'PCA Licitação, Dispensa e Inex.'!R414)</f>
        <v/>
      </c>
      <c r="AU411" s="88" t="str">
        <f>IF('PCA Licitação, Dispensa e Inex.'!S414="","",'PCA Licitação, Dispensa e Inex.'!S414)</f>
        <v/>
      </c>
      <c r="AV411" s="88" t="str">
        <f>IFERROR(VLOOKUP(AI411,'Acompanhamento (DMP)'!$B$17:$L$400,10,FALSE),"")</f>
        <v/>
      </c>
      <c r="AW411" t="str">
        <f>IFERROR(IF(VLOOKUP(AI411,'Acompanhamento (DMP)'!$B$17:$V$400,11,FALSE)="","",VLOOKUP(AI411,'Acompanhamento (DMP)'!$B$17:$V$400,11,FALSE)),"")</f>
        <v/>
      </c>
      <c r="AX411" s="88" t="str">
        <f>IFERROR(VLOOKUP(AI411,'Acompanhamento (DMP)'!$B$17:$V$400,12,FALSE),"")</f>
        <v/>
      </c>
      <c r="AY411" s="88" t="str">
        <f>IFERROR(IF(VLOOKUP(AI411,'Acompanhamento (DMP)'!$B$17:$V$400,13,FALSE)="","",VLOOKUP(AI411,'Acompanhamento (DMP)'!$B$17:$V$400,13,FALSE)),"")</f>
        <v/>
      </c>
      <c r="AZ411" t="str">
        <f>IFERROR(IF(VLOOKUP(AI411,'Acompanhamento (DMP)'!$B$17:$V$400,14,FALSE)="","",VLOOKUP(AI411,'Acompanhamento (DMP)'!$B$17:$V$400,14,FALSE)),"")</f>
        <v/>
      </c>
      <c r="BA411" t="str">
        <f>IFERROR(IF(VLOOKUP(AI411,'Acompanhamento (DMP)'!$B$17:$V$400,15,FALSE)="","",VLOOKUP(AI411,'Acompanhamento (DMP)'!$B$17:$V$400,15,FALSE)),"")</f>
        <v/>
      </c>
      <c r="BB411" s="88" t="str">
        <f>IFERROR(IF(VLOOKUP(AI411,'Acompanhamento (DMP)'!$B$17:$V$400,16,FALSE)="","",VLOOKUP(AI411,'Acompanhamento (DMP)'!$B$17:$V$400,16,FALSE)),"")</f>
        <v/>
      </c>
      <c r="BC411" s="88" t="str">
        <f>IFERROR(IF(VLOOKUP(AI411,'Acompanhamento (DMP)'!$B$17:$V$400,17,FALSE)="","",VLOOKUP(AI411,'Acompanhamento (DMP)'!$B$17:$V$400,17,FALSE)),"")</f>
        <v/>
      </c>
      <c r="BD411" s="88" t="str">
        <f>IFERROR(IF(VLOOKUP(AI411,'Acompanhamento (DMP)'!$B$17:$V$400,18,FALSE)="","",VLOOKUP(AI411,'Acompanhamento (DMP)'!$B$17:$V$400,18,FALSE)),"")</f>
        <v/>
      </c>
      <c r="BE411" s="88" t="str">
        <f>IFERROR(IF(VLOOKUP(AI411,'Acompanhamento (DMP)'!$B$17:$V$400,19,FALSE)="","",VLOOKUP(AI411,'Acompanhamento (DMP)'!$B$17:$V$400,19,FALSE)),"")</f>
        <v/>
      </c>
      <c r="BF411" s="88" t="str">
        <f>IFERROR(IF(VLOOKUP(AI411,'Acompanhamento (DMP)'!$B$17:$V$400,20,FALSE)="","",VLOOKUP(AI411,'Acompanhamento (DMP)'!$B$17:$V$400,20,FALSE)),"")</f>
        <v/>
      </c>
      <c r="BG411" s="88" t="str">
        <f>IFERROR(IF(VLOOKUP(AI411,'Acompanhamento (DMP)'!$B$17:$V$400,21,FALSE)="","",VLOOKUP(AI411,'Acompanhamento (DMP)'!$B$17:$V$400,21,FALSE)),"")</f>
        <v/>
      </c>
      <c r="BH411" s="239" t="str">
        <f t="shared" si="6"/>
        <v/>
      </c>
    </row>
    <row r="412" spans="1:60" ht="15" customHeight="1" x14ac:dyDescent="0.2">
      <c r="A412" s="73"/>
      <c r="B412" s="73"/>
      <c r="C412" s="73"/>
      <c r="D412" s="74"/>
      <c r="E412" s="73"/>
      <c r="F412" s="73"/>
      <c r="G412" s="73"/>
      <c r="H412" s="73"/>
      <c r="I412" s="73"/>
      <c r="J412" s="73"/>
      <c r="K412" s="73"/>
      <c r="L412" s="75"/>
      <c r="M412" s="75"/>
      <c r="N412" s="75"/>
      <c r="O412" s="75"/>
      <c r="P412" s="75"/>
      <c r="Q412" s="73" t="e">
        <f>IF(#REF!="","",IF(VLOOKUP(#REF!,#REF!,9,FALSE)="","",VLOOKUP(#REF!,#REF!,9,FALSE)))</f>
        <v>#REF!</v>
      </c>
      <c r="R412" s="75" t="e">
        <f>IF(#REF!="","",IF(VLOOKUP(#REF!,#REF!,10,FALSE)="","",VLOOKUP(#REF!,#REF!,10,FALSE)))</f>
        <v>#REF!</v>
      </c>
      <c r="AI412" t="str">
        <f>IF('PCA Licitação, Dispensa e Inex.'!B415="","",'PCA Licitação, Dispensa e Inex.'!B415)</f>
        <v/>
      </c>
      <c r="AJ412" t="str">
        <f>IF('PCA Licitação, Dispensa e Inex.'!C415="","",'PCA Licitação, Dispensa e Inex.'!C415)</f>
        <v/>
      </c>
      <c r="AK412" t="str">
        <f>IF('PCA Licitação, Dispensa e Inex.'!D415="","",'PCA Licitação, Dispensa e Inex.'!D415)</f>
        <v/>
      </c>
      <c r="AL412" t="str">
        <f>IF('PCA Licitação, Dispensa e Inex.'!H415="","",'PCA Licitação, Dispensa e Inex.'!H415)</f>
        <v/>
      </c>
      <c r="AM412" t="str">
        <f>IF('PCA Licitação, Dispensa e Inex.'!K415="","",'PCA Licitação, Dispensa e Inex.'!K415)</f>
        <v/>
      </c>
      <c r="AN412" t="str">
        <f>IF('PCA Licitação, Dispensa e Inex.'!L415="","",'PCA Licitação, Dispensa e Inex.'!L415)</f>
        <v/>
      </c>
      <c r="AO412" t="str">
        <f>IF('PCA Licitação, Dispensa e Inex.'!M415="","",'PCA Licitação, Dispensa e Inex.'!M415)</f>
        <v/>
      </c>
      <c r="AP412" t="str">
        <f>IF('PCA Licitação, Dispensa e Inex.'!N415="","",'PCA Licitação, Dispensa e Inex.'!N415)</f>
        <v/>
      </c>
      <c r="AQ412" s="88" t="str">
        <f>IF('PCA Licitação, Dispensa e Inex.'!O415="","",'PCA Licitação, Dispensa e Inex.'!O415)</f>
        <v/>
      </c>
      <c r="AR412" s="88" t="str">
        <f>IF('PCA Licitação, Dispensa e Inex.'!P415="","",'PCA Licitação, Dispensa e Inex.'!P415)</f>
        <v/>
      </c>
      <c r="AS412" s="88" t="str">
        <f>IF('PCA Licitação, Dispensa e Inex.'!Q415="","",'PCA Licitação, Dispensa e Inex.'!Q415)</f>
        <v/>
      </c>
      <c r="AT412" s="88" t="str">
        <f>IF('PCA Licitação, Dispensa e Inex.'!R415="","",'PCA Licitação, Dispensa e Inex.'!R415)</f>
        <v/>
      </c>
      <c r="AU412" s="88" t="str">
        <f>IF('PCA Licitação, Dispensa e Inex.'!S415="","",'PCA Licitação, Dispensa e Inex.'!S415)</f>
        <v/>
      </c>
      <c r="AV412" s="88" t="str">
        <f>IFERROR(VLOOKUP(AI412,'Acompanhamento (DMP)'!$B$17:$L$400,10,FALSE),"")</f>
        <v/>
      </c>
      <c r="AW412" t="str">
        <f>IFERROR(IF(VLOOKUP(AI412,'Acompanhamento (DMP)'!$B$17:$V$400,11,FALSE)="","",VLOOKUP(AI412,'Acompanhamento (DMP)'!$B$17:$V$400,11,FALSE)),"")</f>
        <v/>
      </c>
      <c r="AX412" s="88" t="str">
        <f>IFERROR(VLOOKUP(AI412,'Acompanhamento (DMP)'!$B$17:$V$400,12,FALSE),"")</f>
        <v/>
      </c>
      <c r="AY412" s="88" t="str">
        <f>IFERROR(IF(VLOOKUP(AI412,'Acompanhamento (DMP)'!$B$17:$V$400,13,FALSE)="","",VLOOKUP(AI412,'Acompanhamento (DMP)'!$B$17:$V$400,13,FALSE)),"")</f>
        <v/>
      </c>
      <c r="AZ412" t="str">
        <f>IFERROR(IF(VLOOKUP(AI412,'Acompanhamento (DMP)'!$B$17:$V$400,14,FALSE)="","",VLOOKUP(AI412,'Acompanhamento (DMP)'!$B$17:$V$400,14,FALSE)),"")</f>
        <v/>
      </c>
      <c r="BA412" t="str">
        <f>IFERROR(IF(VLOOKUP(AI412,'Acompanhamento (DMP)'!$B$17:$V$400,15,FALSE)="","",VLOOKUP(AI412,'Acompanhamento (DMP)'!$B$17:$V$400,15,FALSE)),"")</f>
        <v/>
      </c>
      <c r="BB412" s="88" t="str">
        <f>IFERROR(IF(VLOOKUP(AI412,'Acompanhamento (DMP)'!$B$17:$V$400,16,FALSE)="","",VLOOKUP(AI412,'Acompanhamento (DMP)'!$B$17:$V$400,16,FALSE)),"")</f>
        <v/>
      </c>
      <c r="BC412" s="88" t="str">
        <f>IFERROR(IF(VLOOKUP(AI412,'Acompanhamento (DMP)'!$B$17:$V$400,17,FALSE)="","",VLOOKUP(AI412,'Acompanhamento (DMP)'!$B$17:$V$400,17,FALSE)),"")</f>
        <v/>
      </c>
      <c r="BD412" s="88" t="str">
        <f>IFERROR(IF(VLOOKUP(AI412,'Acompanhamento (DMP)'!$B$17:$V$400,18,FALSE)="","",VLOOKUP(AI412,'Acompanhamento (DMP)'!$B$17:$V$400,18,FALSE)),"")</f>
        <v/>
      </c>
      <c r="BE412" s="88" t="str">
        <f>IFERROR(IF(VLOOKUP(AI412,'Acompanhamento (DMP)'!$B$17:$V$400,19,FALSE)="","",VLOOKUP(AI412,'Acompanhamento (DMP)'!$B$17:$V$400,19,FALSE)),"")</f>
        <v/>
      </c>
      <c r="BF412" s="88" t="str">
        <f>IFERROR(IF(VLOOKUP(AI412,'Acompanhamento (DMP)'!$B$17:$V$400,20,FALSE)="","",VLOOKUP(AI412,'Acompanhamento (DMP)'!$B$17:$V$400,20,FALSE)),"")</f>
        <v/>
      </c>
      <c r="BG412" s="88" t="str">
        <f>IFERROR(IF(VLOOKUP(AI412,'Acompanhamento (DMP)'!$B$17:$V$400,21,FALSE)="","",VLOOKUP(AI412,'Acompanhamento (DMP)'!$B$17:$V$400,21,FALSE)),"")</f>
        <v/>
      </c>
      <c r="BH412" s="239" t="str">
        <f t="shared" si="6"/>
        <v/>
      </c>
    </row>
    <row r="413" spans="1:60" ht="15" customHeight="1" x14ac:dyDescent="0.2">
      <c r="A413" s="73"/>
      <c r="B413" s="73"/>
      <c r="C413" s="73"/>
      <c r="D413" s="74"/>
      <c r="E413" s="73"/>
      <c r="F413" s="73"/>
      <c r="G413" s="73"/>
      <c r="H413" s="73"/>
      <c r="I413" s="73"/>
      <c r="J413" s="73"/>
      <c r="K413" s="73"/>
      <c r="L413" s="75"/>
      <c r="M413" s="75"/>
      <c r="N413" s="75"/>
      <c r="O413" s="75"/>
      <c r="P413" s="75"/>
      <c r="Q413" s="73" t="e">
        <f>IF(#REF!="","",IF(VLOOKUP(#REF!,#REF!,9,FALSE)="","",VLOOKUP(#REF!,#REF!,9,FALSE)))</f>
        <v>#REF!</v>
      </c>
      <c r="R413" s="75" t="e">
        <f>IF(#REF!="","",IF(VLOOKUP(#REF!,#REF!,10,FALSE)="","",VLOOKUP(#REF!,#REF!,10,FALSE)))</f>
        <v>#REF!</v>
      </c>
      <c r="AI413" t="str">
        <f>IF('PCA Licitação, Dispensa e Inex.'!B416="","",'PCA Licitação, Dispensa e Inex.'!B416)</f>
        <v/>
      </c>
      <c r="AJ413" t="str">
        <f>IF('PCA Licitação, Dispensa e Inex.'!C416="","",'PCA Licitação, Dispensa e Inex.'!C416)</f>
        <v/>
      </c>
      <c r="AK413" t="str">
        <f>IF('PCA Licitação, Dispensa e Inex.'!D416="","",'PCA Licitação, Dispensa e Inex.'!D416)</f>
        <v/>
      </c>
      <c r="AL413" t="str">
        <f>IF('PCA Licitação, Dispensa e Inex.'!H416="","",'PCA Licitação, Dispensa e Inex.'!H416)</f>
        <v/>
      </c>
      <c r="AM413" t="str">
        <f>IF('PCA Licitação, Dispensa e Inex.'!K416="","",'PCA Licitação, Dispensa e Inex.'!K416)</f>
        <v/>
      </c>
      <c r="AN413" t="str">
        <f>IF('PCA Licitação, Dispensa e Inex.'!L416="","",'PCA Licitação, Dispensa e Inex.'!L416)</f>
        <v/>
      </c>
      <c r="AO413" t="str">
        <f>IF('PCA Licitação, Dispensa e Inex.'!M416="","",'PCA Licitação, Dispensa e Inex.'!M416)</f>
        <v/>
      </c>
      <c r="AP413" t="str">
        <f>IF('PCA Licitação, Dispensa e Inex.'!N416="","",'PCA Licitação, Dispensa e Inex.'!N416)</f>
        <v/>
      </c>
      <c r="AQ413" s="88" t="str">
        <f>IF('PCA Licitação, Dispensa e Inex.'!O416="","",'PCA Licitação, Dispensa e Inex.'!O416)</f>
        <v/>
      </c>
      <c r="AR413" s="88" t="str">
        <f>IF('PCA Licitação, Dispensa e Inex.'!P416="","",'PCA Licitação, Dispensa e Inex.'!P416)</f>
        <v/>
      </c>
      <c r="AS413" s="88" t="str">
        <f>IF('PCA Licitação, Dispensa e Inex.'!Q416="","",'PCA Licitação, Dispensa e Inex.'!Q416)</f>
        <v/>
      </c>
      <c r="AT413" s="88" t="str">
        <f>IF('PCA Licitação, Dispensa e Inex.'!R416="","",'PCA Licitação, Dispensa e Inex.'!R416)</f>
        <v/>
      </c>
      <c r="AU413" s="88" t="str">
        <f>IF('PCA Licitação, Dispensa e Inex.'!S416="","",'PCA Licitação, Dispensa e Inex.'!S416)</f>
        <v/>
      </c>
      <c r="AV413" s="88" t="str">
        <f>IFERROR(VLOOKUP(AI413,'Acompanhamento (DMP)'!$B$17:$L$400,10,FALSE),"")</f>
        <v/>
      </c>
      <c r="AW413" t="str">
        <f>IFERROR(IF(VLOOKUP(AI413,'Acompanhamento (DMP)'!$B$17:$V$400,11,FALSE)="","",VLOOKUP(AI413,'Acompanhamento (DMP)'!$B$17:$V$400,11,FALSE)),"")</f>
        <v/>
      </c>
      <c r="AX413" s="88" t="str">
        <f>IFERROR(VLOOKUP(AI413,'Acompanhamento (DMP)'!$B$17:$V$400,12,FALSE),"")</f>
        <v/>
      </c>
      <c r="AY413" s="88" t="str">
        <f>IFERROR(IF(VLOOKUP(AI413,'Acompanhamento (DMP)'!$B$17:$V$400,13,FALSE)="","",VLOOKUP(AI413,'Acompanhamento (DMP)'!$B$17:$V$400,13,FALSE)),"")</f>
        <v/>
      </c>
      <c r="AZ413" t="str">
        <f>IFERROR(IF(VLOOKUP(AI413,'Acompanhamento (DMP)'!$B$17:$V$400,14,FALSE)="","",VLOOKUP(AI413,'Acompanhamento (DMP)'!$B$17:$V$400,14,FALSE)),"")</f>
        <v/>
      </c>
      <c r="BA413" t="str">
        <f>IFERROR(IF(VLOOKUP(AI413,'Acompanhamento (DMP)'!$B$17:$V$400,15,FALSE)="","",VLOOKUP(AI413,'Acompanhamento (DMP)'!$B$17:$V$400,15,FALSE)),"")</f>
        <v/>
      </c>
      <c r="BB413" s="88" t="str">
        <f>IFERROR(IF(VLOOKUP(AI413,'Acompanhamento (DMP)'!$B$17:$V$400,16,FALSE)="","",VLOOKUP(AI413,'Acompanhamento (DMP)'!$B$17:$V$400,16,FALSE)),"")</f>
        <v/>
      </c>
      <c r="BC413" s="88" t="str">
        <f>IFERROR(IF(VLOOKUP(AI413,'Acompanhamento (DMP)'!$B$17:$V$400,17,FALSE)="","",VLOOKUP(AI413,'Acompanhamento (DMP)'!$B$17:$V$400,17,FALSE)),"")</f>
        <v/>
      </c>
      <c r="BD413" s="88" t="str">
        <f>IFERROR(IF(VLOOKUP(AI413,'Acompanhamento (DMP)'!$B$17:$V$400,18,FALSE)="","",VLOOKUP(AI413,'Acompanhamento (DMP)'!$B$17:$V$400,18,FALSE)),"")</f>
        <v/>
      </c>
      <c r="BE413" s="88" t="str">
        <f>IFERROR(IF(VLOOKUP(AI413,'Acompanhamento (DMP)'!$B$17:$V$400,19,FALSE)="","",VLOOKUP(AI413,'Acompanhamento (DMP)'!$B$17:$V$400,19,FALSE)),"")</f>
        <v/>
      </c>
      <c r="BF413" s="88" t="str">
        <f>IFERROR(IF(VLOOKUP(AI413,'Acompanhamento (DMP)'!$B$17:$V$400,20,FALSE)="","",VLOOKUP(AI413,'Acompanhamento (DMP)'!$B$17:$V$400,20,FALSE)),"")</f>
        <v/>
      </c>
      <c r="BG413" s="88" t="str">
        <f>IFERROR(IF(VLOOKUP(AI413,'Acompanhamento (DMP)'!$B$17:$V$400,21,FALSE)="","",VLOOKUP(AI413,'Acompanhamento (DMP)'!$B$17:$V$400,21,FALSE)),"")</f>
        <v/>
      </c>
      <c r="BH413" s="239" t="str">
        <f t="shared" si="6"/>
        <v/>
      </c>
    </row>
    <row r="414" spans="1:60" ht="15" customHeight="1" x14ac:dyDescent="0.2">
      <c r="A414" s="73"/>
      <c r="B414" s="73"/>
      <c r="C414" s="73"/>
      <c r="D414" s="74"/>
      <c r="E414" s="73"/>
      <c r="F414" s="73"/>
      <c r="G414" s="73"/>
      <c r="H414" s="73"/>
      <c r="I414" s="73"/>
      <c r="J414" s="73"/>
      <c r="K414" s="73"/>
      <c r="L414" s="75"/>
      <c r="M414" s="75"/>
      <c r="N414" s="75"/>
      <c r="O414" s="75"/>
      <c r="P414" s="75"/>
      <c r="Q414" s="73" t="e">
        <f>IF(#REF!="","",IF(VLOOKUP(#REF!,#REF!,9,FALSE)="","",VLOOKUP(#REF!,#REF!,9,FALSE)))</f>
        <v>#REF!</v>
      </c>
      <c r="R414" s="75" t="e">
        <f>IF(#REF!="","",IF(VLOOKUP(#REF!,#REF!,10,FALSE)="","",VLOOKUP(#REF!,#REF!,10,FALSE)))</f>
        <v>#REF!</v>
      </c>
      <c r="AI414" t="str">
        <f>IF('PCA Licitação, Dispensa e Inex.'!B417="","",'PCA Licitação, Dispensa e Inex.'!B417)</f>
        <v/>
      </c>
      <c r="AJ414" t="str">
        <f>IF('PCA Licitação, Dispensa e Inex.'!C417="","",'PCA Licitação, Dispensa e Inex.'!C417)</f>
        <v/>
      </c>
      <c r="AK414" t="str">
        <f>IF('PCA Licitação, Dispensa e Inex.'!D417="","",'PCA Licitação, Dispensa e Inex.'!D417)</f>
        <v/>
      </c>
      <c r="AL414" t="str">
        <f>IF('PCA Licitação, Dispensa e Inex.'!H417="","",'PCA Licitação, Dispensa e Inex.'!H417)</f>
        <v/>
      </c>
      <c r="AM414" t="str">
        <f>IF('PCA Licitação, Dispensa e Inex.'!K417="","",'PCA Licitação, Dispensa e Inex.'!K417)</f>
        <v/>
      </c>
      <c r="AN414" t="str">
        <f>IF('PCA Licitação, Dispensa e Inex.'!L417="","",'PCA Licitação, Dispensa e Inex.'!L417)</f>
        <v/>
      </c>
      <c r="AO414" t="str">
        <f>IF('PCA Licitação, Dispensa e Inex.'!M417="","",'PCA Licitação, Dispensa e Inex.'!M417)</f>
        <v/>
      </c>
      <c r="AP414" t="str">
        <f>IF('PCA Licitação, Dispensa e Inex.'!N417="","",'PCA Licitação, Dispensa e Inex.'!N417)</f>
        <v/>
      </c>
      <c r="AQ414" s="88" t="str">
        <f>IF('PCA Licitação, Dispensa e Inex.'!O417="","",'PCA Licitação, Dispensa e Inex.'!O417)</f>
        <v/>
      </c>
      <c r="AR414" s="88" t="str">
        <f>IF('PCA Licitação, Dispensa e Inex.'!P417="","",'PCA Licitação, Dispensa e Inex.'!P417)</f>
        <v/>
      </c>
      <c r="AS414" s="88" t="str">
        <f>IF('PCA Licitação, Dispensa e Inex.'!Q417="","",'PCA Licitação, Dispensa e Inex.'!Q417)</f>
        <v/>
      </c>
      <c r="AT414" s="88" t="str">
        <f>IF('PCA Licitação, Dispensa e Inex.'!R417="","",'PCA Licitação, Dispensa e Inex.'!R417)</f>
        <v/>
      </c>
      <c r="AU414" s="88" t="str">
        <f>IF('PCA Licitação, Dispensa e Inex.'!S417="","",'PCA Licitação, Dispensa e Inex.'!S417)</f>
        <v/>
      </c>
      <c r="AV414" s="88" t="str">
        <f>IFERROR(VLOOKUP(AI414,'Acompanhamento (DMP)'!$B$17:$L$400,10,FALSE),"")</f>
        <v/>
      </c>
      <c r="AW414" t="str">
        <f>IFERROR(IF(VLOOKUP(AI414,'Acompanhamento (DMP)'!$B$17:$V$400,11,FALSE)="","",VLOOKUP(AI414,'Acompanhamento (DMP)'!$B$17:$V$400,11,FALSE)),"")</f>
        <v/>
      </c>
      <c r="AX414" s="88" t="str">
        <f>IFERROR(VLOOKUP(AI414,'Acompanhamento (DMP)'!$B$17:$V$400,12,FALSE),"")</f>
        <v/>
      </c>
      <c r="AY414" s="88" t="str">
        <f>IFERROR(IF(VLOOKUP(AI414,'Acompanhamento (DMP)'!$B$17:$V$400,13,FALSE)="","",VLOOKUP(AI414,'Acompanhamento (DMP)'!$B$17:$V$400,13,FALSE)),"")</f>
        <v/>
      </c>
      <c r="AZ414" t="str">
        <f>IFERROR(IF(VLOOKUP(AI414,'Acompanhamento (DMP)'!$B$17:$V$400,14,FALSE)="","",VLOOKUP(AI414,'Acompanhamento (DMP)'!$B$17:$V$400,14,FALSE)),"")</f>
        <v/>
      </c>
      <c r="BA414" t="str">
        <f>IFERROR(IF(VLOOKUP(AI414,'Acompanhamento (DMP)'!$B$17:$V$400,15,FALSE)="","",VLOOKUP(AI414,'Acompanhamento (DMP)'!$B$17:$V$400,15,FALSE)),"")</f>
        <v/>
      </c>
      <c r="BB414" s="88" t="str">
        <f>IFERROR(IF(VLOOKUP(AI414,'Acompanhamento (DMP)'!$B$17:$V$400,16,FALSE)="","",VLOOKUP(AI414,'Acompanhamento (DMP)'!$B$17:$V$400,16,FALSE)),"")</f>
        <v/>
      </c>
      <c r="BC414" s="88" t="str">
        <f>IFERROR(IF(VLOOKUP(AI414,'Acompanhamento (DMP)'!$B$17:$V$400,17,FALSE)="","",VLOOKUP(AI414,'Acompanhamento (DMP)'!$B$17:$V$400,17,FALSE)),"")</f>
        <v/>
      </c>
      <c r="BD414" s="88" t="str">
        <f>IFERROR(IF(VLOOKUP(AI414,'Acompanhamento (DMP)'!$B$17:$V$400,18,FALSE)="","",VLOOKUP(AI414,'Acompanhamento (DMP)'!$B$17:$V$400,18,FALSE)),"")</f>
        <v/>
      </c>
      <c r="BE414" s="88" t="str">
        <f>IFERROR(IF(VLOOKUP(AI414,'Acompanhamento (DMP)'!$B$17:$V$400,19,FALSE)="","",VLOOKUP(AI414,'Acompanhamento (DMP)'!$B$17:$V$400,19,FALSE)),"")</f>
        <v/>
      </c>
      <c r="BF414" s="88" t="str">
        <f>IFERROR(IF(VLOOKUP(AI414,'Acompanhamento (DMP)'!$B$17:$V$400,20,FALSE)="","",VLOOKUP(AI414,'Acompanhamento (DMP)'!$B$17:$V$400,20,FALSE)),"")</f>
        <v/>
      </c>
      <c r="BG414" s="88" t="str">
        <f>IFERROR(IF(VLOOKUP(AI414,'Acompanhamento (DMP)'!$B$17:$V$400,21,FALSE)="","",VLOOKUP(AI414,'Acompanhamento (DMP)'!$B$17:$V$400,21,FALSE)),"")</f>
        <v/>
      </c>
      <c r="BH414" s="239" t="str">
        <f t="shared" si="6"/>
        <v/>
      </c>
    </row>
    <row r="415" spans="1:60" ht="15" customHeight="1" x14ac:dyDescent="0.2">
      <c r="A415" s="73"/>
      <c r="B415" s="73"/>
      <c r="C415" s="73"/>
      <c r="D415" s="74"/>
      <c r="E415" s="73"/>
      <c r="F415" s="73"/>
      <c r="G415" s="73"/>
      <c r="H415" s="73"/>
      <c r="I415" s="73"/>
      <c r="J415" s="73"/>
      <c r="K415" s="73"/>
      <c r="L415" s="75"/>
      <c r="M415" s="75"/>
      <c r="N415" s="75"/>
      <c r="O415" s="75"/>
      <c r="P415" s="75"/>
      <c r="Q415" s="73" t="e">
        <f>IF(#REF!="","",IF(VLOOKUP(#REF!,#REF!,9,FALSE)="","",VLOOKUP(#REF!,#REF!,9,FALSE)))</f>
        <v>#REF!</v>
      </c>
      <c r="R415" s="75" t="e">
        <f>IF(#REF!="","",IF(VLOOKUP(#REF!,#REF!,10,FALSE)="","",VLOOKUP(#REF!,#REF!,10,FALSE)))</f>
        <v>#REF!</v>
      </c>
      <c r="AI415" t="str">
        <f>IF('PCA Licitação, Dispensa e Inex.'!B418="","",'PCA Licitação, Dispensa e Inex.'!B418)</f>
        <v/>
      </c>
      <c r="AJ415" t="str">
        <f>IF('PCA Licitação, Dispensa e Inex.'!C418="","",'PCA Licitação, Dispensa e Inex.'!C418)</f>
        <v/>
      </c>
      <c r="AK415" t="str">
        <f>IF('PCA Licitação, Dispensa e Inex.'!D418="","",'PCA Licitação, Dispensa e Inex.'!D418)</f>
        <v/>
      </c>
      <c r="AL415" t="str">
        <f>IF('PCA Licitação, Dispensa e Inex.'!H418="","",'PCA Licitação, Dispensa e Inex.'!H418)</f>
        <v/>
      </c>
      <c r="AM415" t="str">
        <f>IF('PCA Licitação, Dispensa e Inex.'!K418="","",'PCA Licitação, Dispensa e Inex.'!K418)</f>
        <v/>
      </c>
      <c r="AN415" t="str">
        <f>IF('PCA Licitação, Dispensa e Inex.'!L418="","",'PCA Licitação, Dispensa e Inex.'!L418)</f>
        <v/>
      </c>
      <c r="AO415" t="str">
        <f>IF('PCA Licitação, Dispensa e Inex.'!M418="","",'PCA Licitação, Dispensa e Inex.'!M418)</f>
        <v/>
      </c>
      <c r="AP415" t="str">
        <f>IF('PCA Licitação, Dispensa e Inex.'!N418="","",'PCA Licitação, Dispensa e Inex.'!N418)</f>
        <v/>
      </c>
      <c r="AQ415" s="88" t="str">
        <f>IF('PCA Licitação, Dispensa e Inex.'!O418="","",'PCA Licitação, Dispensa e Inex.'!O418)</f>
        <v/>
      </c>
      <c r="AR415" s="88" t="str">
        <f>IF('PCA Licitação, Dispensa e Inex.'!P418="","",'PCA Licitação, Dispensa e Inex.'!P418)</f>
        <v/>
      </c>
      <c r="AS415" s="88" t="str">
        <f>IF('PCA Licitação, Dispensa e Inex.'!Q418="","",'PCA Licitação, Dispensa e Inex.'!Q418)</f>
        <v/>
      </c>
      <c r="AT415" s="88" t="str">
        <f>IF('PCA Licitação, Dispensa e Inex.'!R418="","",'PCA Licitação, Dispensa e Inex.'!R418)</f>
        <v/>
      </c>
      <c r="AU415" s="88" t="str">
        <f>IF('PCA Licitação, Dispensa e Inex.'!S418="","",'PCA Licitação, Dispensa e Inex.'!S418)</f>
        <v/>
      </c>
      <c r="AV415" s="88" t="str">
        <f>IFERROR(VLOOKUP(AI415,'Acompanhamento (DMP)'!$B$17:$L$400,10,FALSE),"")</f>
        <v/>
      </c>
      <c r="AW415" t="str">
        <f>IFERROR(IF(VLOOKUP(AI415,'Acompanhamento (DMP)'!$B$17:$V$400,11,FALSE)="","",VLOOKUP(AI415,'Acompanhamento (DMP)'!$B$17:$V$400,11,FALSE)),"")</f>
        <v/>
      </c>
      <c r="AX415" s="88" t="str">
        <f>IFERROR(VLOOKUP(AI415,'Acompanhamento (DMP)'!$B$17:$V$400,12,FALSE),"")</f>
        <v/>
      </c>
      <c r="AY415" s="88" t="str">
        <f>IFERROR(IF(VLOOKUP(AI415,'Acompanhamento (DMP)'!$B$17:$V$400,13,FALSE)="","",VLOOKUP(AI415,'Acompanhamento (DMP)'!$B$17:$V$400,13,FALSE)),"")</f>
        <v/>
      </c>
      <c r="AZ415" t="str">
        <f>IFERROR(IF(VLOOKUP(AI415,'Acompanhamento (DMP)'!$B$17:$V$400,14,FALSE)="","",VLOOKUP(AI415,'Acompanhamento (DMP)'!$B$17:$V$400,14,FALSE)),"")</f>
        <v/>
      </c>
      <c r="BA415" t="str">
        <f>IFERROR(IF(VLOOKUP(AI415,'Acompanhamento (DMP)'!$B$17:$V$400,15,FALSE)="","",VLOOKUP(AI415,'Acompanhamento (DMP)'!$B$17:$V$400,15,FALSE)),"")</f>
        <v/>
      </c>
      <c r="BB415" s="88" t="str">
        <f>IFERROR(IF(VLOOKUP(AI415,'Acompanhamento (DMP)'!$B$17:$V$400,16,FALSE)="","",VLOOKUP(AI415,'Acompanhamento (DMP)'!$B$17:$V$400,16,FALSE)),"")</f>
        <v/>
      </c>
      <c r="BC415" s="88" t="str">
        <f>IFERROR(IF(VLOOKUP(AI415,'Acompanhamento (DMP)'!$B$17:$V$400,17,FALSE)="","",VLOOKUP(AI415,'Acompanhamento (DMP)'!$B$17:$V$400,17,FALSE)),"")</f>
        <v/>
      </c>
      <c r="BD415" s="88" t="str">
        <f>IFERROR(IF(VLOOKUP(AI415,'Acompanhamento (DMP)'!$B$17:$V$400,18,FALSE)="","",VLOOKUP(AI415,'Acompanhamento (DMP)'!$B$17:$V$400,18,FALSE)),"")</f>
        <v/>
      </c>
      <c r="BE415" s="88" t="str">
        <f>IFERROR(IF(VLOOKUP(AI415,'Acompanhamento (DMP)'!$B$17:$V$400,19,FALSE)="","",VLOOKUP(AI415,'Acompanhamento (DMP)'!$B$17:$V$400,19,FALSE)),"")</f>
        <v/>
      </c>
      <c r="BF415" s="88" t="str">
        <f>IFERROR(IF(VLOOKUP(AI415,'Acompanhamento (DMP)'!$B$17:$V$400,20,FALSE)="","",VLOOKUP(AI415,'Acompanhamento (DMP)'!$B$17:$V$400,20,FALSE)),"")</f>
        <v/>
      </c>
      <c r="BG415" s="88" t="str">
        <f>IFERROR(IF(VLOOKUP(AI415,'Acompanhamento (DMP)'!$B$17:$V$400,21,FALSE)="","",VLOOKUP(AI415,'Acompanhamento (DMP)'!$B$17:$V$400,21,FALSE)),"")</f>
        <v/>
      </c>
      <c r="BH415" s="239" t="str">
        <f t="shared" si="6"/>
        <v/>
      </c>
    </row>
    <row r="416" spans="1:60" ht="15" customHeight="1" x14ac:dyDescent="0.2">
      <c r="A416" s="73"/>
      <c r="B416" s="73"/>
      <c r="C416" s="73"/>
      <c r="D416" s="74"/>
      <c r="E416" s="73"/>
      <c r="F416" s="73"/>
      <c r="G416" s="73"/>
      <c r="H416" s="73"/>
      <c r="I416" s="73"/>
      <c r="J416" s="73"/>
      <c r="K416" s="73"/>
      <c r="L416" s="75"/>
      <c r="M416" s="75"/>
      <c r="N416" s="75"/>
      <c r="O416" s="75"/>
      <c r="P416" s="75"/>
      <c r="Q416" s="73" t="e">
        <f>IF(#REF!="","",IF(VLOOKUP(#REF!,#REF!,9,FALSE)="","",VLOOKUP(#REF!,#REF!,9,FALSE)))</f>
        <v>#REF!</v>
      </c>
      <c r="R416" s="75" t="e">
        <f>IF(#REF!="","",IF(VLOOKUP(#REF!,#REF!,10,FALSE)="","",VLOOKUP(#REF!,#REF!,10,FALSE)))</f>
        <v>#REF!</v>
      </c>
      <c r="AI416" t="str">
        <f>IF('PCA Licitação, Dispensa e Inex.'!B419="","",'PCA Licitação, Dispensa e Inex.'!B419)</f>
        <v/>
      </c>
      <c r="AJ416" t="str">
        <f>IF('PCA Licitação, Dispensa e Inex.'!C419="","",'PCA Licitação, Dispensa e Inex.'!C419)</f>
        <v/>
      </c>
      <c r="AK416" t="str">
        <f>IF('PCA Licitação, Dispensa e Inex.'!D419="","",'PCA Licitação, Dispensa e Inex.'!D419)</f>
        <v/>
      </c>
      <c r="AL416" t="str">
        <f>IF('PCA Licitação, Dispensa e Inex.'!H419="","",'PCA Licitação, Dispensa e Inex.'!H419)</f>
        <v/>
      </c>
      <c r="AM416" t="str">
        <f>IF('PCA Licitação, Dispensa e Inex.'!K419="","",'PCA Licitação, Dispensa e Inex.'!K419)</f>
        <v/>
      </c>
      <c r="AN416" t="str">
        <f>IF('PCA Licitação, Dispensa e Inex.'!L419="","",'PCA Licitação, Dispensa e Inex.'!L419)</f>
        <v/>
      </c>
      <c r="AO416" t="str">
        <f>IF('PCA Licitação, Dispensa e Inex.'!M419="","",'PCA Licitação, Dispensa e Inex.'!M419)</f>
        <v/>
      </c>
      <c r="AP416" t="str">
        <f>IF('PCA Licitação, Dispensa e Inex.'!N419="","",'PCA Licitação, Dispensa e Inex.'!N419)</f>
        <v/>
      </c>
      <c r="AQ416" s="88" t="str">
        <f>IF('PCA Licitação, Dispensa e Inex.'!O419="","",'PCA Licitação, Dispensa e Inex.'!O419)</f>
        <v/>
      </c>
      <c r="AR416" s="88" t="str">
        <f>IF('PCA Licitação, Dispensa e Inex.'!P419="","",'PCA Licitação, Dispensa e Inex.'!P419)</f>
        <v/>
      </c>
      <c r="AS416" s="88" t="str">
        <f>IF('PCA Licitação, Dispensa e Inex.'!Q419="","",'PCA Licitação, Dispensa e Inex.'!Q419)</f>
        <v/>
      </c>
      <c r="AT416" s="88" t="str">
        <f>IF('PCA Licitação, Dispensa e Inex.'!R419="","",'PCA Licitação, Dispensa e Inex.'!R419)</f>
        <v/>
      </c>
      <c r="AU416" s="88" t="str">
        <f>IF('PCA Licitação, Dispensa e Inex.'!S419="","",'PCA Licitação, Dispensa e Inex.'!S419)</f>
        <v/>
      </c>
      <c r="AV416" s="88" t="str">
        <f>IFERROR(VLOOKUP(AI416,'Acompanhamento (DMP)'!$B$17:$L$400,10,FALSE),"")</f>
        <v/>
      </c>
      <c r="AW416" t="str">
        <f>IFERROR(IF(VLOOKUP(AI416,'Acompanhamento (DMP)'!$B$17:$V$400,11,FALSE)="","",VLOOKUP(AI416,'Acompanhamento (DMP)'!$B$17:$V$400,11,FALSE)),"")</f>
        <v/>
      </c>
      <c r="AX416" s="88" t="str">
        <f>IFERROR(VLOOKUP(AI416,'Acompanhamento (DMP)'!$B$17:$V$400,12,FALSE),"")</f>
        <v/>
      </c>
      <c r="AY416" s="88" t="str">
        <f>IFERROR(IF(VLOOKUP(AI416,'Acompanhamento (DMP)'!$B$17:$V$400,13,FALSE)="","",VLOOKUP(AI416,'Acompanhamento (DMP)'!$B$17:$V$400,13,FALSE)),"")</f>
        <v/>
      </c>
      <c r="AZ416" t="str">
        <f>IFERROR(IF(VLOOKUP(AI416,'Acompanhamento (DMP)'!$B$17:$V$400,14,FALSE)="","",VLOOKUP(AI416,'Acompanhamento (DMP)'!$B$17:$V$400,14,FALSE)),"")</f>
        <v/>
      </c>
      <c r="BA416" t="str">
        <f>IFERROR(IF(VLOOKUP(AI416,'Acompanhamento (DMP)'!$B$17:$V$400,15,FALSE)="","",VLOOKUP(AI416,'Acompanhamento (DMP)'!$B$17:$V$400,15,FALSE)),"")</f>
        <v/>
      </c>
      <c r="BB416" s="88" t="str">
        <f>IFERROR(IF(VLOOKUP(AI416,'Acompanhamento (DMP)'!$B$17:$V$400,16,FALSE)="","",VLOOKUP(AI416,'Acompanhamento (DMP)'!$B$17:$V$400,16,FALSE)),"")</f>
        <v/>
      </c>
      <c r="BC416" s="88" t="str">
        <f>IFERROR(IF(VLOOKUP(AI416,'Acompanhamento (DMP)'!$B$17:$V$400,17,FALSE)="","",VLOOKUP(AI416,'Acompanhamento (DMP)'!$B$17:$V$400,17,FALSE)),"")</f>
        <v/>
      </c>
      <c r="BD416" s="88" t="str">
        <f>IFERROR(IF(VLOOKUP(AI416,'Acompanhamento (DMP)'!$B$17:$V$400,18,FALSE)="","",VLOOKUP(AI416,'Acompanhamento (DMP)'!$B$17:$V$400,18,FALSE)),"")</f>
        <v/>
      </c>
      <c r="BE416" s="88" t="str">
        <f>IFERROR(IF(VLOOKUP(AI416,'Acompanhamento (DMP)'!$B$17:$V$400,19,FALSE)="","",VLOOKUP(AI416,'Acompanhamento (DMP)'!$B$17:$V$400,19,FALSE)),"")</f>
        <v/>
      </c>
      <c r="BF416" s="88" t="str">
        <f>IFERROR(IF(VLOOKUP(AI416,'Acompanhamento (DMP)'!$B$17:$V$400,20,FALSE)="","",VLOOKUP(AI416,'Acompanhamento (DMP)'!$B$17:$V$400,20,FALSE)),"")</f>
        <v/>
      </c>
      <c r="BG416" s="88" t="str">
        <f>IFERROR(IF(VLOOKUP(AI416,'Acompanhamento (DMP)'!$B$17:$V$400,21,FALSE)="","",VLOOKUP(AI416,'Acompanhamento (DMP)'!$B$17:$V$400,21,FALSE)),"")</f>
        <v/>
      </c>
      <c r="BH416" s="239" t="str">
        <f t="shared" si="6"/>
        <v/>
      </c>
    </row>
    <row r="417" spans="1:60" ht="15" customHeight="1" x14ac:dyDescent="0.2">
      <c r="A417" s="73"/>
      <c r="B417" s="73"/>
      <c r="C417" s="73"/>
      <c r="D417" s="74"/>
      <c r="E417" s="73"/>
      <c r="F417" s="73"/>
      <c r="G417" s="73"/>
      <c r="H417" s="73"/>
      <c r="I417" s="73"/>
      <c r="J417" s="73"/>
      <c r="K417" s="73"/>
      <c r="L417" s="75"/>
      <c r="M417" s="75"/>
      <c r="N417" s="75"/>
      <c r="O417" s="75"/>
      <c r="P417" s="75"/>
      <c r="Q417" s="73" t="e">
        <f>IF(#REF!="","",IF(VLOOKUP(#REF!,#REF!,9,FALSE)="","",VLOOKUP(#REF!,#REF!,9,FALSE)))</f>
        <v>#REF!</v>
      </c>
      <c r="R417" s="75" t="e">
        <f>IF(#REF!="","",IF(VLOOKUP(#REF!,#REF!,10,FALSE)="","",VLOOKUP(#REF!,#REF!,10,FALSE)))</f>
        <v>#REF!</v>
      </c>
      <c r="AI417" t="str">
        <f>IF('PCA Licitação, Dispensa e Inex.'!B420="","",'PCA Licitação, Dispensa e Inex.'!B420)</f>
        <v/>
      </c>
      <c r="AJ417" t="str">
        <f>IF('PCA Licitação, Dispensa e Inex.'!C420="","",'PCA Licitação, Dispensa e Inex.'!C420)</f>
        <v/>
      </c>
      <c r="AK417" t="str">
        <f>IF('PCA Licitação, Dispensa e Inex.'!D420="","",'PCA Licitação, Dispensa e Inex.'!D420)</f>
        <v/>
      </c>
      <c r="AL417" t="str">
        <f>IF('PCA Licitação, Dispensa e Inex.'!H420="","",'PCA Licitação, Dispensa e Inex.'!H420)</f>
        <v/>
      </c>
      <c r="AM417" t="str">
        <f>IF('PCA Licitação, Dispensa e Inex.'!K420="","",'PCA Licitação, Dispensa e Inex.'!K420)</f>
        <v/>
      </c>
      <c r="AN417" t="str">
        <f>IF('PCA Licitação, Dispensa e Inex.'!L420="","",'PCA Licitação, Dispensa e Inex.'!L420)</f>
        <v/>
      </c>
      <c r="AO417" t="str">
        <f>IF('PCA Licitação, Dispensa e Inex.'!M420="","",'PCA Licitação, Dispensa e Inex.'!M420)</f>
        <v/>
      </c>
      <c r="AP417" t="str">
        <f>IF('PCA Licitação, Dispensa e Inex.'!N420="","",'PCA Licitação, Dispensa e Inex.'!N420)</f>
        <v/>
      </c>
      <c r="AQ417" s="88" t="str">
        <f>IF('PCA Licitação, Dispensa e Inex.'!O420="","",'PCA Licitação, Dispensa e Inex.'!O420)</f>
        <v/>
      </c>
      <c r="AR417" s="88" t="str">
        <f>IF('PCA Licitação, Dispensa e Inex.'!P420="","",'PCA Licitação, Dispensa e Inex.'!P420)</f>
        <v/>
      </c>
      <c r="AS417" s="88" t="str">
        <f>IF('PCA Licitação, Dispensa e Inex.'!Q420="","",'PCA Licitação, Dispensa e Inex.'!Q420)</f>
        <v/>
      </c>
      <c r="AT417" s="88" t="str">
        <f>IF('PCA Licitação, Dispensa e Inex.'!R420="","",'PCA Licitação, Dispensa e Inex.'!R420)</f>
        <v/>
      </c>
      <c r="AU417" s="88" t="str">
        <f>IF('PCA Licitação, Dispensa e Inex.'!S420="","",'PCA Licitação, Dispensa e Inex.'!S420)</f>
        <v/>
      </c>
      <c r="AV417" s="88" t="str">
        <f>IFERROR(VLOOKUP(AI417,'Acompanhamento (DMP)'!$B$17:$L$400,10,FALSE),"")</f>
        <v/>
      </c>
      <c r="AW417" t="str">
        <f>IFERROR(IF(VLOOKUP(AI417,'Acompanhamento (DMP)'!$B$17:$V$400,11,FALSE)="","",VLOOKUP(AI417,'Acompanhamento (DMP)'!$B$17:$V$400,11,FALSE)),"")</f>
        <v/>
      </c>
      <c r="AX417" s="88" t="str">
        <f>IFERROR(VLOOKUP(AI417,'Acompanhamento (DMP)'!$B$17:$V$400,12,FALSE),"")</f>
        <v/>
      </c>
      <c r="AY417" s="88" t="str">
        <f>IFERROR(IF(VLOOKUP(AI417,'Acompanhamento (DMP)'!$B$17:$V$400,13,FALSE)="","",VLOOKUP(AI417,'Acompanhamento (DMP)'!$B$17:$V$400,13,FALSE)),"")</f>
        <v/>
      </c>
      <c r="AZ417" t="str">
        <f>IFERROR(IF(VLOOKUP(AI417,'Acompanhamento (DMP)'!$B$17:$V$400,14,FALSE)="","",VLOOKUP(AI417,'Acompanhamento (DMP)'!$B$17:$V$400,14,FALSE)),"")</f>
        <v/>
      </c>
      <c r="BA417" t="str">
        <f>IFERROR(IF(VLOOKUP(AI417,'Acompanhamento (DMP)'!$B$17:$V$400,15,FALSE)="","",VLOOKUP(AI417,'Acompanhamento (DMP)'!$B$17:$V$400,15,FALSE)),"")</f>
        <v/>
      </c>
      <c r="BB417" s="88" t="str">
        <f>IFERROR(IF(VLOOKUP(AI417,'Acompanhamento (DMP)'!$B$17:$V$400,16,FALSE)="","",VLOOKUP(AI417,'Acompanhamento (DMP)'!$B$17:$V$400,16,FALSE)),"")</f>
        <v/>
      </c>
      <c r="BC417" s="88" t="str">
        <f>IFERROR(IF(VLOOKUP(AI417,'Acompanhamento (DMP)'!$B$17:$V$400,17,FALSE)="","",VLOOKUP(AI417,'Acompanhamento (DMP)'!$B$17:$V$400,17,FALSE)),"")</f>
        <v/>
      </c>
      <c r="BD417" s="88" t="str">
        <f>IFERROR(IF(VLOOKUP(AI417,'Acompanhamento (DMP)'!$B$17:$V$400,18,FALSE)="","",VLOOKUP(AI417,'Acompanhamento (DMP)'!$B$17:$V$400,18,FALSE)),"")</f>
        <v/>
      </c>
      <c r="BE417" s="88" t="str">
        <f>IFERROR(IF(VLOOKUP(AI417,'Acompanhamento (DMP)'!$B$17:$V$400,19,FALSE)="","",VLOOKUP(AI417,'Acompanhamento (DMP)'!$B$17:$V$400,19,FALSE)),"")</f>
        <v/>
      </c>
      <c r="BF417" s="88" t="str">
        <f>IFERROR(IF(VLOOKUP(AI417,'Acompanhamento (DMP)'!$B$17:$V$400,20,FALSE)="","",VLOOKUP(AI417,'Acompanhamento (DMP)'!$B$17:$V$400,20,FALSE)),"")</f>
        <v/>
      </c>
      <c r="BG417" s="88" t="str">
        <f>IFERROR(IF(VLOOKUP(AI417,'Acompanhamento (DMP)'!$B$17:$V$400,21,FALSE)="","",VLOOKUP(AI417,'Acompanhamento (DMP)'!$B$17:$V$400,21,FALSE)),"")</f>
        <v/>
      </c>
      <c r="BH417" s="239" t="str">
        <f t="shared" si="6"/>
        <v/>
      </c>
    </row>
    <row r="418" spans="1:60" ht="15" customHeight="1" x14ac:dyDescent="0.2">
      <c r="A418" s="73"/>
      <c r="B418" s="73"/>
      <c r="C418" s="73"/>
      <c r="D418" s="74"/>
      <c r="E418" s="73"/>
      <c r="F418" s="73"/>
      <c r="G418" s="73"/>
      <c r="H418" s="73"/>
      <c r="I418" s="73"/>
      <c r="J418" s="73"/>
      <c r="K418" s="73"/>
      <c r="L418" s="75"/>
      <c r="M418" s="75"/>
      <c r="N418" s="75"/>
      <c r="O418" s="75"/>
      <c r="P418" s="75"/>
      <c r="Q418" s="73" t="e">
        <f>IF(#REF!="","",IF(VLOOKUP(#REF!,#REF!,9,FALSE)="","",VLOOKUP(#REF!,#REF!,9,FALSE)))</f>
        <v>#REF!</v>
      </c>
      <c r="R418" s="75" t="e">
        <f>IF(#REF!="","",IF(VLOOKUP(#REF!,#REF!,10,FALSE)="","",VLOOKUP(#REF!,#REF!,10,FALSE)))</f>
        <v>#REF!</v>
      </c>
      <c r="AI418" t="str">
        <f>IF('PCA Licitação, Dispensa e Inex.'!B421="","",'PCA Licitação, Dispensa e Inex.'!B421)</f>
        <v/>
      </c>
      <c r="AJ418" t="str">
        <f>IF('PCA Licitação, Dispensa e Inex.'!C421="","",'PCA Licitação, Dispensa e Inex.'!C421)</f>
        <v/>
      </c>
      <c r="AK418" t="str">
        <f>IF('PCA Licitação, Dispensa e Inex.'!D421="","",'PCA Licitação, Dispensa e Inex.'!D421)</f>
        <v/>
      </c>
      <c r="AL418" t="str">
        <f>IF('PCA Licitação, Dispensa e Inex.'!H421="","",'PCA Licitação, Dispensa e Inex.'!H421)</f>
        <v/>
      </c>
      <c r="AM418" t="str">
        <f>IF('PCA Licitação, Dispensa e Inex.'!K421="","",'PCA Licitação, Dispensa e Inex.'!K421)</f>
        <v/>
      </c>
      <c r="AN418" t="str">
        <f>IF('PCA Licitação, Dispensa e Inex.'!L421="","",'PCA Licitação, Dispensa e Inex.'!L421)</f>
        <v/>
      </c>
      <c r="AO418" t="str">
        <f>IF('PCA Licitação, Dispensa e Inex.'!M421="","",'PCA Licitação, Dispensa e Inex.'!M421)</f>
        <v/>
      </c>
      <c r="AP418" t="str">
        <f>IF('PCA Licitação, Dispensa e Inex.'!N421="","",'PCA Licitação, Dispensa e Inex.'!N421)</f>
        <v/>
      </c>
      <c r="AQ418" s="88" t="str">
        <f>IF('PCA Licitação, Dispensa e Inex.'!O421="","",'PCA Licitação, Dispensa e Inex.'!O421)</f>
        <v/>
      </c>
      <c r="AR418" s="88" t="str">
        <f>IF('PCA Licitação, Dispensa e Inex.'!P421="","",'PCA Licitação, Dispensa e Inex.'!P421)</f>
        <v/>
      </c>
      <c r="AS418" s="88" t="str">
        <f>IF('PCA Licitação, Dispensa e Inex.'!Q421="","",'PCA Licitação, Dispensa e Inex.'!Q421)</f>
        <v/>
      </c>
      <c r="AT418" s="88" t="str">
        <f>IF('PCA Licitação, Dispensa e Inex.'!R421="","",'PCA Licitação, Dispensa e Inex.'!R421)</f>
        <v/>
      </c>
      <c r="AU418" s="88" t="str">
        <f>IF('PCA Licitação, Dispensa e Inex.'!S421="","",'PCA Licitação, Dispensa e Inex.'!S421)</f>
        <v/>
      </c>
      <c r="AV418" s="88" t="str">
        <f>IFERROR(VLOOKUP(AI418,'Acompanhamento (DMP)'!$B$17:$L$400,10,FALSE),"")</f>
        <v/>
      </c>
      <c r="AW418" t="str">
        <f>IFERROR(IF(VLOOKUP(AI418,'Acompanhamento (DMP)'!$B$17:$V$400,11,FALSE)="","",VLOOKUP(AI418,'Acompanhamento (DMP)'!$B$17:$V$400,11,FALSE)),"")</f>
        <v/>
      </c>
      <c r="AX418" s="88" t="str">
        <f>IFERROR(VLOOKUP(AI418,'Acompanhamento (DMP)'!$B$17:$V$400,12,FALSE),"")</f>
        <v/>
      </c>
      <c r="AY418" s="88" t="str">
        <f>IFERROR(IF(VLOOKUP(AI418,'Acompanhamento (DMP)'!$B$17:$V$400,13,FALSE)="","",VLOOKUP(AI418,'Acompanhamento (DMP)'!$B$17:$V$400,13,FALSE)),"")</f>
        <v/>
      </c>
      <c r="AZ418" t="str">
        <f>IFERROR(IF(VLOOKUP(AI418,'Acompanhamento (DMP)'!$B$17:$V$400,14,FALSE)="","",VLOOKUP(AI418,'Acompanhamento (DMP)'!$B$17:$V$400,14,FALSE)),"")</f>
        <v/>
      </c>
      <c r="BA418" t="str">
        <f>IFERROR(IF(VLOOKUP(AI418,'Acompanhamento (DMP)'!$B$17:$V$400,15,FALSE)="","",VLOOKUP(AI418,'Acompanhamento (DMP)'!$B$17:$V$400,15,FALSE)),"")</f>
        <v/>
      </c>
      <c r="BB418" s="88" t="str">
        <f>IFERROR(IF(VLOOKUP(AI418,'Acompanhamento (DMP)'!$B$17:$V$400,16,FALSE)="","",VLOOKUP(AI418,'Acompanhamento (DMP)'!$B$17:$V$400,16,FALSE)),"")</f>
        <v/>
      </c>
      <c r="BC418" s="88" t="str">
        <f>IFERROR(IF(VLOOKUP(AI418,'Acompanhamento (DMP)'!$B$17:$V$400,17,FALSE)="","",VLOOKUP(AI418,'Acompanhamento (DMP)'!$B$17:$V$400,17,FALSE)),"")</f>
        <v/>
      </c>
      <c r="BD418" s="88" t="str">
        <f>IFERROR(IF(VLOOKUP(AI418,'Acompanhamento (DMP)'!$B$17:$V$400,18,FALSE)="","",VLOOKUP(AI418,'Acompanhamento (DMP)'!$B$17:$V$400,18,FALSE)),"")</f>
        <v/>
      </c>
      <c r="BE418" s="88" t="str">
        <f>IFERROR(IF(VLOOKUP(AI418,'Acompanhamento (DMP)'!$B$17:$V$400,19,FALSE)="","",VLOOKUP(AI418,'Acompanhamento (DMP)'!$B$17:$V$400,19,FALSE)),"")</f>
        <v/>
      </c>
      <c r="BF418" s="88" t="str">
        <f>IFERROR(IF(VLOOKUP(AI418,'Acompanhamento (DMP)'!$B$17:$V$400,20,FALSE)="","",VLOOKUP(AI418,'Acompanhamento (DMP)'!$B$17:$V$400,20,FALSE)),"")</f>
        <v/>
      </c>
      <c r="BG418" s="88" t="str">
        <f>IFERROR(IF(VLOOKUP(AI418,'Acompanhamento (DMP)'!$B$17:$V$400,21,FALSE)="","",VLOOKUP(AI418,'Acompanhamento (DMP)'!$B$17:$V$400,21,FALSE)),"")</f>
        <v/>
      </c>
      <c r="BH418" s="239" t="str">
        <f t="shared" si="6"/>
        <v/>
      </c>
    </row>
    <row r="419" spans="1:60" ht="15" customHeight="1" x14ac:dyDescent="0.2">
      <c r="A419" s="73"/>
      <c r="B419" s="73"/>
      <c r="C419" s="73"/>
      <c r="D419" s="74"/>
      <c r="E419" s="73"/>
      <c r="F419" s="73"/>
      <c r="G419" s="73"/>
      <c r="H419" s="73"/>
      <c r="I419" s="73"/>
      <c r="J419" s="73"/>
      <c r="K419" s="73"/>
      <c r="L419" s="75"/>
      <c r="M419" s="75"/>
      <c r="N419" s="75"/>
      <c r="O419" s="75"/>
      <c r="P419" s="75"/>
      <c r="Q419" s="73" t="e">
        <f>IF(#REF!="","",IF(VLOOKUP(#REF!,#REF!,9,FALSE)="","",VLOOKUP(#REF!,#REF!,9,FALSE)))</f>
        <v>#REF!</v>
      </c>
      <c r="R419" s="75" t="e">
        <f>IF(#REF!="","",IF(VLOOKUP(#REF!,#REF!,10,FALSE)="","",VLOOKUP(#REF!,#REF!,10,FALSE)))</f>
        <v>#REF!</v>
      </c>
      <c r="AI419" t="str">
        <f>IF('PCA Licitação, Dispensa e Inex.'!B422="","",'PCA Licitação, Dispensa e Inex.'!B422)</f>
        <v/>
      </c>
      <c r="AJ419" t="str">
        <f>IF('PCA Licitação, Dispensa e Inex.'!C422="","",'PCA Licitação, Dispensa e Inex.'!C422)</f>
        <v/>
      </c>
      <c r="AK419" t="str">
        <f>IF('PCA Licitação, Dispensa e Inex.'!D422="","",'PCA Licitação, Dispensa e Inex.'!D422)</f>
        <v/>
      </c>
      <c r="AL419" t="str">
        <f>IF('PCA Licitação, Dispensa e Inex.'!H422="","",'PCA Licitação, Dispensa e Inex.'!H422)</f>
        <v/>
      </c>
      <c r="AM419" t="str">
        <f>IF('PCA Licitação, Dispensa e Inex.'!K422="","",'PCA Licitação, Dispensa e Inex.'!K422)</f>
        <v/>
      </c>
      <c r="AN419" t="str">
        <f>IF('PCA Licitação, Dispensa e Inex.'!L422="","",'PCA Licitação, Dispensa e Inex.'!L422)</f>
        <v/>
      </c>
      <c r="AO419" t="str">
        <f>IF('PCA Licitação, Dispensa e Inex.'!M422="","",'PCA Licitação, Dispensa e Inex.'!M422)</f>
        <v/>
      </c>
      <c r="AP419" t="str">
        <f>IF('PCA Licitação, Dispensa e Inex.'!N422="","",'PCA Licitação, Dispensa e Inex.'!N422)</f>
        <v/>
      </c>
      <c r="AQ419" s="88" t="str">
        <f>IF('PCA Licitação, Dispensa e Inex.'!O422="","",'PCA Licitação, Dispensa e Inex.'!O422)</f>
        <v/>
      </c>
      <c r="AR419" s="88" t="str">
        <f>IF('PCA Licitação, Dispensa e Inex.'!P422="","",'PCA Licitação, Dispensa e Inex.'!P422)</f>
        <v/>
      </c>
      <c r="AS419" s="88" t="str">
        <f>IF('PCA Licitação, Dispensa e Inex.'!Q422="","",'PCA Licitação, Dispensa e Inex.'!Q422)</f>
        <v/>
      </c>
      <c r="AT419" s="88" t="str">
        <f>IF('PCA Licitação, Dispensa e Inex.'!R422="","",'PCA Licitação, Dispensa e Inex.'!R422)</f>
        <v/>
      </c>
      <c r="AU419" s="88" t="str">
        <f>IF('PCA Licitação, Dispensa e Inex.'!S422="","",'PCA Licitação, Dispensa e Inex.'!S422)</f>
        <v/>
      </c>
      <c r="AV419" s="88" t="str">
        <f>IFERROR(VLOOKUP(AI419,'Acompanhamento (DMP)'!$B$17:$L$400,10,FALSE),"")</f>
        <v/>
      </c>
      <c r="AW419" t="str">
        <f>IFERROR(IF(VLOOKUP(AI419,'Acompanhamento (DMP)'!$B$17:$V$400,11,FALSE)="","",VLOOKUP(AI419,'Acompanhamento (DMP)'!$B$17:$V$400,11,FALSE)),"")</f>
        <v/>
      </c>
      <c r="AX419" s="88" t="str">
        <f>IFERROR(VLOOKUP(AI419,'Acompanhamento (DMP)'!$B$17:$V$400,12,FALSE),"")</f>
        <v/>
      </c>
      <c r="AY419" s="88" t="str">
        <f>IFERROR(IF(VLOOKUP(AI419,'Acompanhamento (DMP)'!$B$17:$V$400,13,FALSE)="","",VLOOKUP(AI419,'Acompanhamento (DMP)'!$B$17:$V$400,13,FALSE)),"")</f>
        <v/>
      </c>
      <c r="AZ419" t="str">
        <f>IFERROR(IF(VLOOKUP(AI419,'Acompanhamento (DMP)'!$B$17:$V$400,14,FALSE)="","",VLOOKUP(AI419,'Acompanhamento (DMP)'!$B$17:$V$400,14,FALSE)),"")</f>
        <v/>
      </c>
      <c r="BA419" t="str">
        <f>IFERROR(IF(VLOOKUP(AI419,'Acompanhamento (DMP)'!$B$17:$V$400,15,FALSE)="","",VLOOKUP(AI419,'Acompanhamento (DMP)'!$B$17:$V$400,15,FALSE)),"")</f>
        <v/>
      </c>
      <c r="BB419" s="88" t="str">
        <f>IFERROR(IF(VLOOKUP(AI419,'Acompanhamento (DMP)'!$B$17:$V$400,16,FALSE)="","",VLOOKUP(AI419,'Acompanhamento (DMP)'!$B$17:$V$400,16,FALSE)),"")</f>
        <v/>
      </c>
      <c r="BC419" s="88" t="str">
        <f>IFERROR(IF(VLOOKUP(AI419,'Acompanhamento (DMP)'!$B$17:$V$400,17,FALSE)="","",VLOOKUP(AI419,'Acompanhamento (DMP)'!$B$17:$V$400,17,FALSE)),"")</f>
        <v/>
      </c>
      <c r="BD419" s="88" t="str">
        <f>IFERROR(IF(VLOOKUP(AI419,'Acompanhamento (DMP)'!$B$17:$V$400,18,FALSE)="","",VLOOKUP(AI419,'Acompanhamento (DMP)'!$B$17:$V$400,18,FALSE)),"")</f>
        <v/>
      </c>
      <c r="BE419" s="88" t="str">
        <f>IFERROR(IF(VLOOKUP(AI419,'Acompanhamento (DMP)'!$B$17:$V$400,19,FALSE)="","",VLOOKUP(AI419,'Acompanhamento (DMP)'!$B$17:$V$400,19,FALSE)),"")</f>
        <v/>
      </c>
      <c r="BF419" s="88" t="str">
        <f>IFERROR(IF(VLOOKUP(AI419,'Acompanhamento (DMP)'!$B$17:$V$400,20,FALSE)="","",VLOOKUP(AI419,'Acompanhamento (DMP)'!$B$17:$V$400,20,FALSE)),"")</f>
        <v/>
      </c>
      <c r="BG419" s="88" t="str">
        <f>IFERROR(IF(VLOOKUP(AI419,'Acompanhamento (DMP)'!$B$17:$V$400,21,FALSE)="","",VLOOKUP(AI419,'Acompanhamento (DMP)'!$B$17:$V$400,21,FALSE)),"")</f>
        <v/>
      </c>
      <c r="BH419" s="239" t="str">
        <f t="shared" si="6"/>
        <v/>
      </c>
    </row>
    <row r="420" spans="1:60" ht="15" customHeight="1" x14ac:dyDescent="0.2">
      <c r="A420" s="73"/>
      <c r="B420" s="73"/>
      <c r="C420" s="73"/>
      <c r="D420" s="74"/>
      <c r="E420" s="73"/>
      <c r="F420" s="73"/>
      <c r="G420" s="73"/>
      <c r="H420" s="73"/>
      <c r="I420" s="73"/>
      <c r="J420" s="73"/>
      <c r="K420" s="73"/>
      <c r="L420" s="75"/>
      <c r="M420" s="75"/>
      <c r="N420" s="75"/>
      <c r="O420" s="75"/>
      <c r="P420" s="75"/>
      <c r="Q420" s="73" t="e">
        <f>IF(#REF!="","",IF(VLOOKUP(#REF!,#REF!,9,FALSE)="","",VLOOKUP(#REF!,#REF!,9,FALSE)))</f>
        <v>#REF!</v>
      </c>
      <c r="R420" s="75" t="e">
        <f>IF(#REF!="","",IF(VLOOKUP(#REF!,#REF!,10,FALSE)="","",VLOOKUP(#REF!,#REF!,10,FALSE)))</f>
        <v>#REF!</v>
      </c>
      <c r="AI420" t="str">
        <f>IF('PCA Licitação, Dispensa e Inex.'!B423="","",'PCA Licitação, Dispensa e Inex.'!B423)</f>
        <v/>
      </c>
      <c r="AJ420" t="str">
        <f>IF('PCA Licitação, Dispensa e Inex.'!C423="","",'PCA Licitação, Dispensa e Inex.'!C423)</f>
        <v/>
      </c>
      <c r="AK420" t="str">
        <f>IF('PCA Licitação, Dispensa e Inex.'!D423="","",'PCA Licitação, Dispensa e Inex.'!D423)</f>
        <v/>
      </c>
      <c r="AL420" t="str">
        <f>IF('PCA Licitação, Dispensa e Inex.'!H423="","",'PCA Licitação, Dispensa e Inex.'!H423)</f>
        <v/>
      </c>
      <c r="AM420" t="str">
        <f>IF('PCA Licitação, Dispensa e Inex.'!K423="","",'PCA Licitação, Dispensa e Inex.'!K423)</f>
        <v/>
      </c>
      <c r="AN420" t="str">
        <f>IF('PCA Licitação, Dispensa e Inex.'!L423="","",'PCA Licitação, Dispensa e Inex.'!L423)</f>
        <v/>
      </c>
      <c r="AO420" t="str">
        <f>IF('PCA Licitação, Dispensa e Inex.'!M423="","",'PCA Licitação, Dispensa e Inex.'!M423)</f>
        <v/>
      </c>
      <c r="AP420" t="str">
        <f>IF('PCA Licitação, Dispensa e Inex.'!N423="","",'PCA Licitação, Dispensa e Inex.'!N423)</f>
        <v/>
      </c>
      <c r="AQ420" s="88" t="str">
        <f>IF('PCA Licitação, Dispensa e Inex.'!O423="","",'PCA Licitação, Dispensa e Inex.'!O423)</f>
        <v/>
      </c>
      <c r="AR420" s="88" t="str">
        <f>IF('PCA Licitação, Dispensa e Inex.'!P423="","",'PCA Licitação, Dispensa e Inex.'!P423)</f>
        <v/>
      </c>
      <c r="AS420" s="88" t="str">
        <f>IF('PCA Licitação, Dispensa e Inex.'!Q423="","",'PCA Licitação, Dispensa e Inex.'!Q423)</f>
        <v/>
      </c>
      <c r="AT420" s="88" t="str">
        <f>IF('PCA Licitação, Dispensa e Inex.'!R423="","",'PCA Licitação, Dispensa e Inex.'!R423)</f>
        <v/>
      </c>
      <c r="AU420" s="88" t="str">
        <f>IF('PCA Licitação, Dispensa e Inex.'!S423="","",'PCA Licitação, Dispensa e Inex.'!S423)</f>
        <v/>
      </c>
      <c r="AV420" s="88" t="str">
        <f>IFERROR(VLOOKUP(AI420,'Acompanhamento (DMP)'!$B$17:$L$400,10,FALSE),"")</f>
        <v/>
      </c>
      <c r="AW420" t="str">
        <f>IFERROR(IF(VLOOKUP(AI420,'Acompanhamento (DMP)'!$B$17:$V$400,11,FALSE)="","",VLOOKUP(AI420,'Acompanhamento (DMP)'!$B$17:$V$400,11,FALSE)),"")</f>
        <v/>
      </c>
      <c r="AX420" s="88" t="str">
        <f>IFERROR(VLOOKUP(AI420,'Acompanhamento (DMP)'!$B$17:$V$400,12,FALSE),"")</f>
        <v/>
      </c>
      <c r="AY420" s="88" t="str">
        <f>IFERROR(IF(VLOOKUP(AI420,'Acompanhamento (DMP)'!$B$17:$V$400,13,FALSE)="","",VLOOKUP(AI420,'Acompanhamento (DMP)'!$B$17:$V$400,13,FALSE)),"")</f>
        <v/>
      </c>
      <c r="AZ420" t="str">
        <f>IFERROR(IF(VLOOKUP(AI420,'Acompanhamento (DMP)'!$B$17:$V$400,14,FALSE)="","",VLOOKUP(AI420,'Acompanhamento (DMP)'!$B$17:$V$400,14,FALSE)),"")</f>
        <v/>
      </c>
      <c r="BA420" t="str">
        <f>IFERROR(IF(VLOOKUP(AI420,'Acompanhamento (DMP)'!$B$17:$V$400,15,FALSE)="","",VLOOKUP(AI420,'Acompanhamento (DMP)'!$B$17:$V$400,15,FALSE)),"")</f>
        <v/>
      </c>
      <c r="BB420" s="88" t="str">
        <f>IFERROR(IF(VLOOKUP(AI420,'Acompanhamento (DMP)'!$B$17:$V$400,16,FALSE)="","",VLOOKUP(AI420,'Acompanhamento (DMP)'!$B$17:$V$400,16,FALSE)),"")</f>
        <v/>
      </c>
      <c r="BC420" s="88" t="str">
        <f>IFERROR(IF(VLOOKUP(AI420,'Acompanhamento (DMP)'!$B$17:$V$400,17,FALSE)="","",VLOOKUP(AI420,'Acompanhamento (DMP)'!$B$17:$V$400,17,FALSE)),"")</f>
        <v/>
      </c>
      <c r="BD420" s="88" t="str">
        <f>IFERROR(IF(VLOOKUP(AI420,'Acompanhamento (DMP)'!$B$17:$V$400,18,FALSE)="","",VLOOKUP(AI420,'Acompanhamento (DMP)'!$B$17:$V$400,18,FALSE)),"")</f>
        <v/>
      </c>
      <c r="BE420" s="88" t="str">
        <f>IFERROR(IF(VLOOKUP(AI420,'Acompanhamento (DMP)'!$B$17:$V$400,19,FALSE)="","",VLOOKUP(AI420,'Acompanhamento (DMP)'!$B$17:$V$400,19,FALSE)),"")</f>
        <v/>
      </c>
      <c r="BF420" s="88" t="str">
        <f>IFERROR(IF(VLOOKUP(AI420,'Acompanhamento (DMP)'!$B$17:$V$400,20,FALSE)="","",VLOOKUP(AI420,'Acompanhamento (DMP)'!$B$17:$V$400,20,FALSE)),"")</f>
        <v/>
      </c>
      <c r="BG420" s="88" t="str">
        <f>IFERROR(IF(VLOOKUP(AI420,'Acompanhamento (DMP)'!$B$17:$V$400,21,FALSE)="","",VLOOKUP(AI420,'Acompanhamento (DMP)'!$B$17:$V$400,21,FALSE)),"")</f>
        <v/>
      </c>
      <c r="BH420" s="239" t="str">
        <f t="shared" si="6"/>
        <v/>
      </c>
    </row>
    <row r="421" spans="1:60" ht="15" customHeight="1" x14ac:dyDescent="0.2">
      <c r="A421" s="73"/>
      <c r="B421" s="73"/>
      <c r="C421" s="73"/>
      <c r="D421" s="74"/>
      <c r="E421" s="73"/>
      <c r="F421" s="73"/>
      <c r="G421" s="73"/>
      <c r="H421" s="73"/>
      <c r="I421" s="73"/>
      <c r="J421" s="73"/>
      <c r="K421" s="73"/>
      <c r="L421" s="75"/>
      <c r="M421" s="75"/>
      <c r="N421" s="75"/>
      <c r="O421" s="75"/>
      <c r="P421" s="75"/>
      <c r="Q421" s="73" t="e">
        <f>IF(#REF!="","",IF(VLOOKUP(#REF!,#REF!,9,FALSE)="","",VLOOKUP(#REF!,#REF!,9,FALSE)))</f>
        <v>#REF!</v>
      </c>
      <c r="R421" s="75" t="e">
        <f>IF(#REF!="","",IF(VLOOKUP(#REF!,#REF!,10,FALSE)="","",VLOOKUP(#REF!,#REF!,10,FALSE)))</f>
        <v>#REF!</v>
      </c>
      <c r="AI421" t="str">
        <f>IF('PCA Licitação, Dispensa e Inex.'!B424="","",'PCA Licitação, Dispensa e Inex.'!B424)</f>
        <v/>
      </c>
      <c r="AJ421" t="str">
        <f>IF('PCA Licitação, Dispensa e Inex.'!C424="","",'PCA Licitação, Dispensa e Inex.'!C424)</f>
        <v/>
      </c>
      <c r="AK421" t="str">
        <f>IF('PCA Licitação, Dispensa e Inex.'!D424="","",'PCA Licitação, Dispensa e Inex.'!D424)</f>
        <v/>
      </c>
      <c r="AL421" t="str">
        <f>IF('PCA Licitação, Dispensa e Inex.'!H424="","",'PCA Licitação, Dispensa e Inex.'!H424)</f>
        <v/>
      </c>
      <c r="AM421" t="str">
        <f>IF('PCA Licitação, Dispensa e Inex.'!K424="","",'PCA Licitação, Dispensa e Inex.'!K424)</f>
        <v/>
      </c>
      <c r="AN421" t="str">
        <f>IF('PCA Licitação, Dispensa e Inex.'!L424="","",'PCA Licitação, Dispensa e Inex.'!L424)</f>
        <v/>
      </c>
      <c r="AO421" t="str">
        <f>IF('PCA Licitação, Dispensa e Inex.'!M424="","",'PCA Licitação, Dispensa e Inex.'!M424)</f>
        <v/>
      </c>
      <c r="AP421" t="str">
        <f>IF('PCA Licitação, Dispensa e Inex.'!N424="","",'PCA Licitação, Dispensa e Inex.'!N424)</f>
        <v/>
      </c>
      <c r="AQ421" s="88" t="str">
        <f>IF('PCA Licitação, Dispensa e Inex.'!O424="","",'PCA Licitação, Dispensa e Inex.'!O424)</f>
        <v/>
      </c>
      <c r="AR421" s="88" t="str">
        <f>IF('PCA Licitação, Dispensa e Inex.'!P424="","",'PCA Licitação, Dispensa e Inex.'!P424)</f>
        <v/>
      </c>
      <c r="AS421" s="88" t="str">
        <f>IF('PCA Licitação, Dispensa e Inex.'!Q424="","",'PCA Licitação, Dispensa e Inex.'!Q424)</f>
        <v/>
      </c>
      <c r="AT421" s="88" t="str">
        <f>IF('PCA Licitação, Dispensa e Inex.'!R424="","",'PCA Licitação, Dispensa e Inex.'!R424)</f>
        <v/>
      </c>
      <c r="AU421" s="88" t="str">
        <f>IF('PCA Licitação, Dispensa e Inex.'!S424="","",'PCA Licitação, Dispensa e Inex.'!S424)</f>
        <v/>
      </c>
      <c r="AV421" s="88" t="str">
        <f>IFERROR(VLOOKUP(AI421,'Acompanhamento (DMP)'!$B$17:$L$400,10,FALSE),"")</f>
        <v/>
      </c>
      <c r="AW421" t="str">
        <f>IFERROR(IF(VLOOKUP(AI421,'Acompanhamento (DMP)'!$B$17:$V$400,11,FALSE)="","",VLOOKUP(AI421,'Acompanhamento (DMP)'!$B$17:$V$400,11,FALSE)),"")</f>
        <v/>
      </c>
      <c r="AX421" s="88" t="str">
        <f>IFERROR(VLOOKUP(AI421,'Acompanhamento (DMP)'!$B$17:$V$400,12,FALSE),"")</f>
        <v/>
      </c>
      <c r="AY421" s="88" t="str">
        <f>IFERROR(IF(VLOOKUP(AI421,'Acompanhamento (DMP)'!$B$17:$V$400,13,FALSE)="","",VLOOKUP(AI421,'Acompanhamento (DMP)'!$B$17:$V$400,13,FALSE)),"")</f>
        <v/>
      </c>
      <c r="AZ421" t="str">
        <f>IFERROR(IF(VLOOKUP(AI421,'Acompanhamento (DMP)'!$B$17:$V$400,14,FALSE)="","",VLOOKUP(AI421,'Acompanhamento (DMP)'!$B$17:$V$400,14,FALSE)),"")</f>
        <v/>
      </c>
      <c r="BA421" t="str">
        <f>IFERROR(IF(VLOOKUP(AI421,'Acompanhamento (DMP)'!$B$17:$V$400,15,FALSE)="","",VLOOKUP(AI421,'Acompanhamento (DMP)'!$B$17:$V$400,15,FALSE)),"")</f>
        <v/>
      </c>
      <c r="BB421" s="88" t="str">
        <f>IFERROR(IF(VLOOKUP(AI421,'Acompanhamento (DMP)'!$B$17:$V$400,16,FALSE)="","",VLOOKUP(AI421,'Acompanhamento (DMP)'!$B$17:$V$400,16,FALSE)),"")</f>
        <v/>
      </c>
      <c r="BC421" s="88" t="str">
        <f>IFERROR(IF(VLOOKUP(AI421,'Acompanhamento (DMP)'!$B$17:$V$400,17,FALSE)="","",VLOOKUP(AI421,'Acompanhamento (DMP)'!$B$17:$V$400,17,FALSE)),"")</f>
        <v/>
      </c>
      <c r="BD421" s="88" t="str">
        <f>IFERROR(IF(VLOOKUP(AI421,'Acompanhamento (DMP)'!$B$17:$V$400,18,FALSE)="","",VLOOKUP(AI421,'Acompanhamento (DMP)'!$B$17:$V$400,18,FALSE)),"")</f>
        <v/>
      </c>
      <c r="BE421" s="88" t="str">
        <f>IFERROR(IF(VLOOKUP(AI421,'Acompanhamento (DMP)'!$B$17:$V$400,19,FALSE)="","",VLOOKUP(AI421,'Acompanhamento (DMP)'!$B$17:$V$400,19,FALSE)),"")</f>
        <v/>
      </c>
      <c r="BF421" s="88" t="str">
        <f>IFERROR(IF(VLOOKUP(AI421,'Acompanhamento (DMP)'!$B$17:$V$400,20,FALSE)="","",VLOOKUP(AI421,'Acompanhamento (DMP)'!$B$17:$V$400,20,FALSE)),"")</f>
        <v/>
      </c>
      <c r="BG421" s="88" t="str">
        <f>IFERROR(IF(VLOOKUP(AI421,'Acompanhamento (DMP)'!$B$17:$V$400,21,FALSE)="","",VLOOKUP(AI421,'Acompanhamento (DMP)'!$B$17:$V$400,21,FALSE)),"")</f>
        <v/>
      </c>
      <c r="BH421" s="239" t="str">
        <f t="shared" si="6"/>
        <v/>
      </c>
    </row>
    <row r="422" spans="1:60" ht="15" customHeight="1" x14ac:dyDescent="0.2">
      <c r="A422" s="73"/>
      <c r="B422" s="73"/>
      <c r="C422" s="73"/>
      <c r="D422" s="74"/>
      <c r="E422" s="73"/>
      <c r="F422" s="73"/>
      <c r="G422" s="73"/>
      <c r="H422" s="73"/>
      <c r="I422" s="73"/>
      <c r="J422" s="73"/>
      <c r="K422" s="73"/>
      <c r="L422" s="75"/>
      <c r="M422" s="75"/>
      <c r="N422" s="75"/>
      <c r="O422" s="75"/>
      <c r="P422" s="75"/>
      <c r="Q422" s="73" t="e">
        <f>IF(#REF!="","",IF(VLOOKUP(#REF!,#REF!,9,FALSE)="","",VLOOKUP(#REF!,#REF!,9,FALSE)))</f>
        <v>#REF!</v>
      </c>
      <c r="R422" s="75" t="e">
        <f>IF(#REF!="","",IF(VLOOKUP(#REF!,#REF!,10,FALSE)="","",VLOOKUP(#REF!,#REF!,10,FALSE)))</f>
        <v>#REF!</v>
      </c>
      <c r="AI422" t="str">
        <f>IF('PCA Licitação, Dispensa e Inex.'!B425="","",'PCA Licitação, Dispensa e Inex.'!B425)</f>
        <v/>
      </c>
      <c r="AJ422" t="str">
        <f>IF('PCA Licitação, Dispensa e Inex.'!C425="","",'PCA Licitação, Dispensa e Inex.'!C425)</f>
        <v/>
      </c>
      <c r="AK422" t="str">
        <f>IF('PCA Licitação, Dispensa e Inex.'!D425="","",'PCA Licitação, Dispensa e Inex.'!D425)</f>
        <v/>
      </c>
      <c r="AL422" t="str">
        <f>IF('PCA Licitação, Dispensa e Inex.'!H425="","",'PCA Licitação, Dispensa e Inex.'!H425)</f>
        <v/>
      </c>
      <c r="AM422" t="str">
        <f>IF('PCA Licitação, Dispensa e Inex.'!K425="","",'PCA Licitação, Dispensa e Inex.'!K425)</f>
        <v/>
      </c>
      <c r="AN422" t="str">
        <f>IF('PCA Licitação, Dispensa e Inex.'!L425="","",'PCA Licitação, Dispensa e Inex.'!L425)</f>
        <v/>
      </c>
      <c r="AO422" t="str">
        <f>IF('PCA Licitação, Dispensa e Inex.'!M425="","",'PCA Licitação, Dispensa e Inex.'!M425)</f>
        <v/>
      </c>
      <c r="AP422" t="str">
        <f>IF('PCA Licitação, Dispensa e Inex.'!N425="","",'PCA Licitação, Dispensa e Inex.'!N425)</f>
        <v/>
      </c>
      <c r="AQ422" s="88" t="str">
        <f>IF('PCA Licitação, Dispensa e Inex.'!O425="","",'PCA Licitação, Dispensa e Inex.'!O425)</f>
        <v/>
      </c>
      <c r="AR422" s="88" t="str">
        <f>IF('PCA Licitação, Dispensa e Inex.'!P425="","",'PCA Licitação, Dispensa e Inex.'!P425)</f>
        <v/>
      </c>
      <c r="AS422" s="88" t="str">
        <f>IF('PCA Licitação, Dispensa e Inex.'!Q425="","",'PCA Licitação, Dispensa e Inex.'!Q425)</f>
        <v/>
      </c>
      <c r="AT422" s="88" t="str">
        <f>IF('PCA Licitação, Dispensa e Inex.'!R425="","",'PCA Licitação, Dispensa e Inex.'!R425)</f>
        <v/>
      </c>
      <c r="AU422" s="88" t="str">
        <f>IF('PCA Licitação, Dispensa e Inex.'!S425="","",'PCA Licitação, Dispensa e Inex.'!S425)</f>
        <v/>
      </c>
      <c r="AV422" s="88" t="str">
        <f>IFERROR(VLOOKUP(AI422,'Acompanhamento (DMP)'!$B$17:$L$400,10,FALSE),"")</f>
        <v/>
      </c>
      <c r="AW422" t="str">
        <f>IFERROR(IF(VLOOKUP(AI422,'Acompanhamento (DMP)'!$B$17:$V$400,11,FALSE)="","",VLOOKUP(AI422,'Acompanhamento (DMP)'!$B$17:$V$400,11,FALSE)),"")</f>
        <v/>
      </c>
      <c r="AX422" s="88" t="str">
        <f>IFERROR(VLOOKUP(AI422,'Acompanhamento (DMP)'!$B$17:$V$400,12,FALSE),"")</f>
        <v/>
      </c>
      <c r="AY422" s="88" t="str">
        <f>IFERROR(IF(VLOOKUP(AI422,'Acompanhamento (DMP)'!$B$17:$V$400,13,FALSE)="","",VLOOKUP(AI422,'Acompanhamento (DMP)'!$B$17:$V$400,13,FALSE)),"")</f>
        <v/>
      </c>
      <c r="AZ422" t="str">
        <f>IFERROR(IF(VLOOKUP(AI422,'Acompanhamento (DMP)'!$B$17:$V$400,14,FALSE)="","",VLOOKUP(AI422,'Acompanhamento (DMP)'!$B$17:$V$400,14,FALSE)),"")</f>
        <v/>
      </c>
      <c r="BA422" t="str">
        <f>IFERROR(IF(VLOOKUP(AI422,'Acompanhamento (DMP)'!$B$17:$V$400,15,FALSE)="","",VLOOKUP(AI422,'Acompanhamento (DMP)'!$B$17:$V$400,15,FALSE)),"")</f>
        <v/>
      </c>
      <c r="BB422" s="88" t="str">
        <f>IFERROR(IF(VLOOKUP(AI422,'Acompanhamento (DMP)'!$B$17:$V$400,16,FALSE)="","",VLOOKUP(AI422,'Acompanhamento (DMP)'!$B$17:$V$400,16,FALSE)),"")</f>
        <v/>
      </c>
      <c r="BC422" s="88" t="str">
        <f>IFERROR(IF(VLOOKUP(AI422,'Acompanhamento (DMP)'!$B$17:$V$400,17,FALSE)="","",VLOOKUP(AI422,'Acompanhamento (DMP)'!$B$17:$V$400,17,FALSE)),"")</f>
        <v/>
      </c>
      <c r="BD422" s="88" t="str">
        <f>IFERROR(IF(VLOOKUP(AI422,'Acompanhamento (DMP)'!$B$17:$V$400,18,FALSE)="","",VLOOKUP(AI422,'Acompanhamento (DMP)'!$B$17:$V$400,18,FALSE)),"")</f>
        <v/>
      </c>
      <c r="BE422" s="88" t="str">
        <f>IFERROR(IF(VLOOKUP(AI422,'Acompanhamento (DMP)'!$B$17:$V$400,19,FALSE)="","",VLOOKUP(AI422,'Acompanhamento (DMP)'!$B$17:$V$400,19,FALSE)),"")</f>
        <v/>
      </c>
      <c r="BF422" s="88" t="str">
        <f>IFERROR(IF(VLOOKUP(AI422,'Acompanhamento (DMP)'!$B$17:$V$400,20,FALSE)="","",VLOOKUP(AI422,'Acompanhamento (DMP)'!$B$17:$V$400,20,FALSE)),"")</f>
        <v/>
      </c>
      <c r="BG422" s="88" t="str">
        <f>IFERROR(IF(VLOOKUP(AI422,'Acompanhamento (DMP)'!$B$17:$V$400,21,FALSE)="","",VLOOKUP(AI422,'Acompanhamento (DMP)'!$B$17:$V$400,21,FALSE)),"")</f>
        <v/>
      </c>
      <c r="BH422" s="239" t="str">
        <f t="shared" si="6"/>
        <v/>
      </c>
    </row>
    <row r="423" spans="1:60" ht="15" customHeight="1" x14ac:dyDescent="0.2">
      <c r="A423" s="73"/>
      <c r="B423" s="73"/>
      <c r="C423" s="73"/>
      <c r="D423" s="74"/>
      <c r="E423" s="73"/>
      <c r="F423" s="73"/>
      <c r="G423" s="73"/>
      <c r="H423" s="73"/>
      <c r="I423" s="73"/>
      <c r="J423" s="73"/>
      <c r="K423" s="73"/>
      <c r="L423" s="75"/>
      <c r="M423" s="75"/>
      <c r="N423" s="75"/>
      <c r="O423" s="75"/>
      <c r="P423" s="75"/>
      <c r="Q423" s="73" t="e">
        <f>IF(#REF!="","",IF(VLOOKUP(#REF!,#REF!,9,FALSE)="","",VLOOKUP(#REF!,#REF!,9,FALSE)))</f>
        <v>#REF!</v>
      </c>
      <c r="R423" s="75" t="e">
        <f>IF(#REF!="","",IF(VLOOKUP(#REF!,#REF!,10,FALSE)="","",VLOOKUP(#REF!,#REF!,10,FALSE)))</f>
        <v>#REF!</v>
      </c>
      <c r="AI423" t="str">
        <f>IF('PCA Licitação, Dispensa e Inex.'!B426="","",'PCA Licitação, Dispensa e Inex.'!B426)</f>
        <v/>
      </c>
      <c r="AJ423" t="str">
        <f>IF('PCA Licitação, Dispensa e Inex.'!C426="","",'PCA Licitação, Dispensa e Inex.'!C426)</f>
        <v/>
      </c>
      <c r="AK423" t="str">
        <f>IF('PCA Licitação, Dispensa e Inex.'!D426="","",'PCA Licitação, Dispensa e Inex.'!D426)</f>
        <v/>
      </c>
      <c r="AL423" t="str">
        <f>IF('PCA Licitação, Dispensa e Inex.'!H426="","",'PCA Licitação, Dispensa e Inex.'!H426)</f>
        <v/>
      </c>
      <c r="AM423" t="str">
        <f>IF('PCA Licitação, Dispensa e Inex.'!K426="","",'PCA Licitação, Dispensa e Inex.'!K426)</f>
        <v/>
      </c>
      <c r="AN423" t="str">
        <f>IF('PCA Licitação, Dispensa e Inex.'!L426="","",'PCA Licitação, Dispensa e Inex.'!L426)</f>
        <v/>
      </c>
      <c r="AO423" t="str">
        <f>IF('PCA Licitação, Dispensa e Inex.'!M426="","",'PCA Licitação, Dispensa e Inex.'!M426)</f>
        <v/>
      </c>
      <c r="AP423" t="str">
        <f>IF('PCA Licitação, Dispensa e Inex.'!N426="","",'PCA Licitação, Dispensa e Inex.'!N426)</f>
        <v/>
      </c>
      <c r="AQ423" s="88" t="str">
        <f>IF('PCA Licitação, Dispensa e Inex.'!O426="","",'PCA Licitação, Dispensa e Inex.'!O426)</f>
        <v/>
      </c>
      <c r="AR423" s="88" t="str">
        <f>IF('PCA Licitação, Dispensa e Inex.'!P426="","",'PCA Licitação, Dispensa e Inex.'!P426)</f>
        <v/>
      </c>
      <c r="AS423" s="88" t="str">
        <f>IF('PCA Licitação, Dispensa e Inex.'!Q426="","",'PCA Licitação, Dispensa e Inex.'!Q426)</f>
        <v/>
      </c>
      <c r="AT423" s="88" t="str">
        <f>IF('PCA Licitação, Dispensa e Inex.'!R426="","",'PCA Licitação, Dispensa e Inex.'!R426)</f>
        <v/>
      </c>
      <c r="AU423" s="88" t="str">
        <f>IF('PCA Licitação, Dispensa e Inex.'!S426="","",'PCA Licitação, Dispensa e Inex.'!S426)</f>
        <v/>
      </c>
      <c r="AV423" s="88" t="str">
        <f>IFERROR(VLOOKUP(AI423,'Acompanhamento (DMP)'!$B$17:$L$400,10,FALSE),"")</f>
        <v/>
      </c>
      <c r="AW423" t="str">
        <f>IFERROR(IF(VLOOKUP(AI423,'Acompanhamento (DMP)'!$B$17:$V$400,11,FALSE)="","",VLOOKUP(AI423,'Acompanhamento (DMP)'!$B$17:$V$400,11,FALSE)),"")</f>
        <v/>
      </c>
      <c r="AX423" s="88" t="str">
        <f>IFERROR(VLOOKUP(AI423,'Acompanhamento (DMP)'!$B$17:$V$400,12,FALSE),"")</f>
        <v/>
      </c>
      <c r="AY423" s="88" t="str">
        <f>IFERROR(IF(VLOOKUP(AI423,'Acompanhamento (DMP)'!$B$17:$V$400,13,FALSE)="","",VLOOKUP(AI423,'Acompanhamento (DMP)'!$B$17:$V$400,13,FALSE)),"")</f>
        <v/>
      </c>
      <c r="AZ423" t="str">
        <f>IFERROR(IF(VLOOKUP(AI423,'Acompanhamento (DMP)'!$B$17:$V$400,14,FALSE)="","",VLOOKUP(AI423,'Acompanhamento (DMP)'!$B$17:$V$400,14,FALSE)),"")</f>
        <v/>
      </c>
      <c r="BA423" t="str">
        <f>IFERROR(IF(VLOOKUP(AI423,'Acompanhamento (DMP)'!$B$17:$V$400,15,FALSE)="","",VLOOKUP(AI423,'Acompanhamento (DMP)'!$B$17:$V$400,15,FALSE)),"")</f>
        <v/>
      </c>
      <c r="BB423" s="88" t="str">
        <f>IFERROR(IF(VLOOKUP(AI423,'Acompanhamento (DMP)'!$B$17:$V$400,16,FALSE)="","",VLOOKUP(AI423,'Acompanhamento (DMP)'!$B$17:$V$400,16,FALSE)),"")</f>
        <v/>
      </c>
      <c r="BC423" s="88" t="str">
        <f>IFERROR(IF(VLOOKUP(AI423,'Acompanhamento (DMP)'!$B$17:$V$400,17,FALSE)="","",VLOOKUP(AI423,'Acompanhamento (DMP)'!$B$17:$V$400,17,FALSE)),"")</f>
        <v/>
      </c>
      <c r="BD423" s="88" t="str">
        <f>IFERROR(IF(VLOOKUP(AI423,'Acompanhamento (DMP)'!$B$17:$V$400,18,FALSE)="","",VLOOKUP(AI423,'Acompanhamento (DMP)'!$B$17:$V$400,18,FALSE)),"")</f>
        <v/>
      </c>
      <c r="BE423" s="88" t="str">
        <f>IFERROR(IF(VLOOKUP(AI423,'Acompanhamento (DMP)'!$B$17:$V$400,19,FALSE)="","",VLOOKUP(AI423,'Acompanhamento (DMP)'!$B$17:$V$400,19,FALSE)),"")</f>
        <v/>
      </c>
      <c r="BF423" s="88" t="str">
        <f>IFERROR(IF(VLOOKUP(AI423,'Acompanhamento (DMP)'!$B$17:$V$400,20,FALSE)="","",VLOOKUP(AI423,'Acompanhamento (DMP)'!$B$17:$V$400,20,FALSE)),"")</f>
        <v/>
      </c>
      <c r="BG423" s="88" t="str">
        <f>IFERROR(IF(VLOOKUP(AI423,'Acompanhamento (DMP)'!$B$17:$V$400,21,FALSE)="","",VLOOKUP(AI423,'Acompanhamento (DMP)'!$B$17:$V$400,21,FALSE)),"")</f>
        <v/>
      </c>
      <c r="BH423" s="239" t="str">
        <f t="shared" si="6"/>
        <v/>
      </c>
    </row>
    <row r="424" spans="1:60" ht="15" customHeight="1" x14ac:dyDescent="0.2">
      <c r="A424" s="73"/>
      <c r="B424" s="73"/>
      <c r="C424" s="73"/>
      <c r="D424" s="74"/>
      <c r="E424" s="73"/>
      <c r="F424" s="73"/>
      <c r="G424" s="73"/>
      <c r="H424" s="73"/>
      <c r="I424" s="73"/>
      <c r="J424" s="73"/>
      <c r="K424" s="73"/>
      <c r="L424" s="75"/>
      <c r="M424" s="75"/>
      <c r="N424" s="75"/>
      <c r="O424" s="75"/>
      <c r="P424" s="75"/>
      <c r="Q424" s="73" t="e">
        <f>IF(#REF!="","",IF(VLOOKUP(#REF!,#REF!,9,FALSE)="","",VLOOKUP(#REF!,#REF!,9,FALSE)))</f>
        <v>#REF!</v>
      </c>
      <c r="R424" s="75" t="e">
        <f>IF(#REF!="","",IF(VLOOKUP(#REF!,#REF!,10,FALSE)="","",VLOOKUP(#REF!,#REF!,10,FALSE)))</f>
        <v>#REF!</v>
      </c>
      <c r="AI424" t="str">
        <f>IF('PCA Licitação, Dispensa e Inex.'!B427="","",'PCA Licitação, Dispensa e Inex.'!B427)</f>
        <v/>
      </c>
      <c r="AJ424" t="str">
        <f>IF('PCA Licitação, Dispensa e Inex.'!C427="","",'PCA Licitação, Dispensa e Inex.'!C427)</f>
        <v/>
      </c>
      <c r="AK424" t="str">
        <f>IF('PCA Licitação, Dispensa e Inex.'!D427="","",'PCA Licitação, Dispensa e Inex.'!D427)</f>
        <v/>
      </c>
      <c r="AL424" t="str">
        <f>IF('PCA Licitação, Dispensa e Inex.'!H427="","",'PCA Licitação, Dispensa e Inex.'!H427)</f>
        <v/>
      </c>
      <c r="AM424" t="str">
        <f>IF('PCA Licitação, Dispensa e Inex.'!K427="","",'PCA Licitação, Dispensa e Inex.'!K427)</f>
        <v/>
      </c>
      <c r="AN424" t="str">
        <f>IF('PCA Licitação, Dispensa e Inex.'!L427="","",'PCA Licitação, Dispensa e Inex.'!L427)</f>
        <v/>
      </c>
      <c r="AO424" t="str">
        <f>IF('PCA Licitação, Dispensa e Inex.'!M427="","",'PCA Licitação, Dispensa e Inex.'!M427)</f>
        <v/>
      </c>
      <c r="AP424" t="str">
        <f>IF('PCA Licitação, Dispensa e Inex.'!N427="","",'PCA Licitação, Dispensa e Inex.'!N427)</f>
        <v/>
      </c>
      <c r="AQ424" s="88" t="str">
        <f>IF('PCA Licitação, Dispensa e Inex.'!O427="","",'PCA Licitação, Dispensa e Inex.'!O427)</f>
        <v/>
      </c>
      <c r="AR424" s="88" t="str">
        <f>IF('PCA Licitação, Dispensa e Inex.'!P427="","",'PCA Licitação, Dispensa e Inex.'!P427)</f>
        <v/>
      </c>
      <c r="AS424" s="88" t="str">
        <f>IF('PCA Licitação, Dispensa e Inex.'!Q427="","",'PCA Licitação, Dispensa e Inex.'!Q427)</f>
        <v/>
      </c>
      <c r="AT424" s="88" t="str">
        <f>IF('PCA Licitação, Dispensa e Inex.'!R427="","",'PCA Licitação, Dispensa e Inex.'!R427)</f>
        <v/>
      </c>
      <c r="AU424" s="88" t="str">
        <f>IF('PCA Licitação, Dispensa e Inex.'!S427="","",'PCA Licitação, Dispensa e Inex.'!S427)</f>
        <v/>
      </c>
      <c r="AV424" s="88" t="str">
        <f>IFERROR(VLOOKUP(AI424,'Acompanhamento (DMP)'!$B$17:$L$400,10,FALSE),"")</f>
        <v/>
      </c>
      <c r="AW424" t="str">
        <f>IFERROR(IF(VLOOKUP(AI424,'Acompanhamento (DMP)'!$B$17:$V$400,11,FALSE)="","",VLOOKUP(AI424,'Acompanhamento (DMP)'!$B$17:$V$400,11,FALSE)),"")</f>
        <v/>
      </c>
      <c r="AX424" s="88" t="str">
        <f>IFERROR(VLOOKUP(AI424,'Acompanhamento (DMP)'!$B$17:$V$400,12,FALSE),"")</f>
        <v/>
      </c>
      <c r="AY424" s="88" t="str">
        <f>IFERROR(IF(VLOOKUP(AI424,'Acompanhamento (DMP)'!$B$17:$V$400,13,FALSE)="","",VLOOKUP(AI424,'Acompanhamento (DMP)'!$B$17:$V$400,13,FALSE)),"")</f>
        <v/>
      </c>
      <c r="AZ424" t="str">
        <f>IFERROR(IF(VLOOKUP(AI424,'Acompanhamento (DMP)'!$B$17:$V$400,14,FALSE)="","",VLOOKUP(AI424,'Acompanhamento (DMP)'!$B$17:$V$400,14,FALSE)),"")</f>
        <v/>
      </c>
      <c r="BA424" t="str">
        <f>IFERROR(IF(VLOOKUP(AI424,'Acompanhamento (DMP)'!$B$17:$V$400,15,FALSE)="","",VLOOKUP(AI424,'Acompanhamento (DMP)'!$B$17:$V$400,15,FALSE)),"")</f>
        <v/>
      </c>
      <c r="BB424" s="88" t="str">
        <f>IFERROR(IF(VLOOKUP(AI424,'Acompanhamento (DMP)'!$B$17:$V$400,16,FALSE)="","",VLOOKUP(AI424,'Acompanhamento (DMP)'!$B$17:$V$400,16,FALSE)),"")</f>
        <v/>
      </c>
      <c r="BC424" s="88" t="str">
        <f>IFERROR(IF(VLOOKUP(AI424,'Acompanhamento (DMP)'!$B$17:$V$400,17,FALSE)="","",VLOOKUP(AI424,'Acompanhamento (DMP)'!$B$17:$V$400,17,FALSE)),"")</f>
        <v/>
      </c>
      <c r="BD424" s="88" t="str">
        <f>IFERROR(IF(VLOOKUP(AI424,'Acompanhamento (DMP)'!$B$17:$V$400,18,FALSE)="","",VLOOKUP(AI424,'Acompanhamento (DMP)'!$B$17:$V$400,18,FALSE)),"")</f>
        <v/>
      </c>
      <c r="BE424" s="88" t="str">
        <f>IFERROR(IF(VLOOKUP(AI424,'Acompanhamento (DMP)'!$B$17:$V$400,19,FALSE)="","",VLOOKUP(AI424,'Acompanhamento (DMP)'!$B$17:$V$400,19,FALSE)),"")</f>
        <v/>
      </c>
      <c r="BF424" s="88" t="str">
        <f>IFERROR(IF(VLOOKUP(AI424,'Acompanhamento (DMP)'!$B$17:$V$400,20,FALSE)="","",VLOOKUP(AI424,'Acompanhamento (DMP)'!$B$17:$V$400,20,FALSE)),"")</f>
        <v/>
      </c>
      <c r="BG424" s="88" t="str">
        <f>IFERROR(IF(VLOOKUP(AI424,'Acompanhamento (DMP)'!$B$17:$V$400,21,FALSE)="","",VLOOKUP(AI424,'Acompanhamento (DMP)'!$B$17:$V$400,21,FALSE)),"")</f>
        <v/>
      </c>
      <c r="BH424" s="239" t="str">
        <f t="shared" si="6"/>
        <v/>
      </c>
    </row>
    <row r="425" spans="1:60" ht="15" customHeight="1" x14ac:dyDescent="0.2">
      <c r="A425" s="73"/>
      <c r="B425" s="73"/>
      <c r="C425" s="73"/>
      <c r="D425" s="74"/>
      <c r="E425" s="73"/>
      <c r="F425" s="73"/>
      <c r="G425" s="73"/>
      <c r="H425" s="73"/>
      <c r="I425" s="73"/>
      <c r="J425" s="73"/>
      <c r="K425" s="73"/>
      <c r="L425" s="75"/>
      <c r="M425" s="75"/>
      <c r="N425" s="75"/>
      <c r="O425" s="75"/>
      <c r="P425" s="75"/>
      <c r="Q425" s="73" t="e">
        <f>IF(#REF!="","",IF(VLOOKUP(#REF!,#REF!,9,FALSE)="","",VLOOKUP(#REF!,#REF!,9,FALSE)))</f>
        <v>#REF!</v>
      </c>
      <c r="R425" s="75" t="e">
        <f>IF(#REF!="","",IF(VLOOKUP(#REF!,#REF!,10,FALSE)="","",VLOOKUP(#REF!,#REF!,10,FALSE)))</f>
        <v>#REF!</v>
      </c>
      <c r="AI425" t="str">
        <f>IF('PCA Licitação, Dispensa e Inex.'!B428="","",'PCA Licitação, Dispensa e Inex.'!B428)</f>
        <v/>
      </c>
      <c r="AJ425" t="str">
        <f>IF('PCA Licitação, Dispensa e Inex.'!C428="","",'PCA Licitação, Dispensa e Inex.'!C428)</f>
        <v/>
      </c>
      <c r="AK425" t="str">
        <f>IF('PCA Licitação, Dispensa e Inex.'!D428="","",'PCA Licitação, Dispensa e Inex.'!D428)</f>
        <v/>
      </c>
      <c r="AL425" t="str">
        <f>IF('PCA Licitação, Dispensa e Inex.'!H428="","",'PCA Licitação, Dispensa e Inex.'!H428)</f>
        <v/>
      </c>
      <c r="AM425" t="str">
        <f>IF('PCA Licitação, Dispensa e Inex.'!K428="","",'PCA Licitação, Dispensa e Inex.'!K428)</f>
        <v/>
      </c>
      <c r="AN425" t="str">
        <f>IF('PCA Licitação, Dispensa e Inex.'!L428="","",'PCA Licitação, Dispensa e Inex.'!L428)</f>
        <v/>
      </c>
      <c r="AO425" t="str">
        <f>IF('PCA Licitação, Dispensa e Inex.'!M428="","",'PCA Licitação, Dispensa e Inex.'!M428)</f>
        <v/>
      </c>
      <c r="AP425" t="str">
        <f>IF('PCA Licitação, Dispensa e Inex.'!N428="","",'PCA Licitação, Dispensa e Inex.'!N428)</f>
        <v/>
      </c>
      <c r="AQ425" s="88" t="str">
        <f>IF('PCA Licitação, Dispensa e Inex.'!O428="","",'PCA Licitação, Dispensa e Inex.'!O428)</f>
        <v/>
      </c>
      <c r="AR425" s="88" t="str">
        <f>IF('PCA Licitação, Dispensa e Inex.'!P428="","",'PCA Licitação, Dispensa e Inex.'!P428)</f>
        <v/>
      </c>
      <c r="AS425" s="88" t="str">
        <f>IF('PCA Licitação, Dispensa e Inex.'!Q428="","",'PCA Licitação, Dispensa e Inex.'!Q428)</f>
        <v/>
      </c>
      <c r="AT425" s="88" t="str">
        <f>IF('PCA Licitação, Dispensa e Inex.'!R428="","",'PCA Licitação, Dispensa e Inex.'!R428)</f>
        <v/>
      </c>
      <c r="AU425" s="88" t="str">
        <f>IF('PCA Licitação, Dispensa e Inex.'!S428="","",'PCA Licitação, Dispensa e Inex.'!S428)</f>
        <v/>
      </c>
      <c r="AV425" s="88" t="str">
        <f>IFERROR(VLOOKUP(AI425,'Acompanhamento (DMP)'!$B$17:$L$400,10,FALSE),"")</f>
        <v/>
      </c>
      <c r="AW425" t="str">
        <f>IFERROR(IF(VLOOKUP(AI425,'Acompanhamento (DMP)'!$B$17:$V$400,11,FALSE)="","",VLOOKUP(AI425,'Acompanhamento (DMP)'!$B$17:$V$400,11,FALSE)),"")</f>
        <v/>
      </c>
      <c r="AX425" s="88" t="str">
        <f>IFERROR(VLOOKUP(AI425,'Acompanhamento (DMP)'!$B$17:$V$400,12,FALSE),"")</f>
        <v/>
      </c>
      <c r="AY425" s="88" t="str">
        <f>IFERROR(IF(VLOOKUP(AI425,'Acompanhamento (DMP)'!$B$17:$V$400,13,FALSE)="","",VLOOKUP(AI425,'Acompanhamento (DMP)'!$B$17:$V$400,13,FALSE)),"")</f>
        <v/>
      </c>
      <c r="AZ425" t="str">
        <f>IFERROR(IF(VLOOKUP(AI425,'Acompanhamento (DMP)'!$B$17:$V$400,14,FALSE)="","",VLOOKUP(AI425,'Acompanhamento (DMP)'!$B$17:$V$400,14,FALSE)),"")</f>
        <v/>
      </c>
      <c r="BA425" t="str">
        <f>IFERROR(IF(VLOOKUP(AI425,'Acompanhamento (DMP)'!$B$17:$V$400,15,FALSE)="","",VLOOKUP(AI425,'Acompanhamento (DMP)'!$B$17:$V$400,15,FALSE)),"")</f>
        <v/>
      </c>
      <c r="BB425" s="88" t="str">
        <f>IFERROR(IF(VLOOKUP(AI425,'Acompanhamento (DMP)'!$B$17:$V$400,16,FALSE)="","",VLOOKUP(AI425,'Acompanhamento (DMP)'!$B$17:$V$400,16,FALSE)),"")</f>
        <v/>
      </c>
      <c r="BC425" s="88" t="str">
        <f>IFERROR(IF(VLOOKUP(AI425,'Acompanhamento (DMP)'!$B$17:$V$400,17,FALSE)="","",VLOOKUP(AI425,'Acompanhamento (DMP)'!$B$17:$V$400,17,FALSE)),"")</f>
        <v/>
      </c>
      <c r="BD425" s="88" t="str">
        <f>IFERROR(IF(VLOOKUP(AI425,'Acompanhamento (DMP)'!$B$17:$V$400,18,FALSE)="","",VLOOKUP(AI425,'Acompanhamento (DMP)'!$B$17:$V$400,18,FALSE)),"")</f>
        <v/>
      </c>
      <c r="BE425" s="88" t="str">
        <f>IFERROR(IF(VLOOKUP(AI425,'Acompanhamento (DMP)'!$B$17:$V$400,19,FALSE)="","",VLOOKUP(AI425,'Acompanhamento (DMP)'!$B$17:$V$400,19,FALSE)),"")</f>
        <v/>
      </c>
      <c r="BF425" s="88" t="str">
        <f>IFERROR(IF(VLOOKUP(AI425,'Acompanhamento (DMP)'!$B$17:$V$400,20,FALSE)="","",VLOOKUP(AI425,'Acompanhamento (DMP)'!$B$17:$V$400,20,FALSE)),"")</f>
        <v/>
      </c>
      <c r="BG425" s="88" t="str">
        <f>IFERROR(IF(VLOOKUP(AI425,'Acompanhamento (DMP)'!$B$17:$V$400,21,FALSE)="","",VLOOKUP(AI425,'Acompanhamento (DMP)'!$B$17:$V$400,21,FALSE)),"")</f>
        <v/>
      </c>
      <c r="BH425" s="239" t="str">
        <f t="shared" si="6"/>
        <v/>
      </c>
    </row>
    <row r="426" spans="1:60" ht="15" customHeight="1" x14ac:dyDescent="0.2">
      <c r="A426" s="73"/>
      <c r="B426" s="73"/>
      <c r="C426" s="73"/>
      <c r="D426" s="74"/>
      <c r="E426" s="73"/>
      <c r="F426" s="73"/>
      <c r="G426" s="73"/>
      <c r="H426" s="73"/>
      <c r="I426" s="73"/>
      <c r="J426" s="73"/>
      <c r="K426" s="73"/>
      <c r="L426" s="75"/>
      <c r="M426" s="75"/>
      <c r="N426" s="75"/>
      <c r="O426" s="75"/>
      <c r="P426" s="75"/>
      <c r="Q426" s="73" t="e">
        <f>IF(#REF!="","",IF(VLOOKUP(#REF!,#REF!,9,FALSE)="","",VLOOKUP(#REF!,#REF!,9,FALSE)))</f>
        <v>#REF!</v>
      </c>
      <c r="R426" s="75" t="e">
        <f>IF(#REF!="","",IF(VLOOKUP(#REF!,#REF!,10,FALSE)="","",VLOOKUP(#REF!,#REF!,10,FALSE)))</f>
        <v>#REF!</v>
      </c>
      <c r="AI426" t="str">
        <f>IF('PCA Licitação, Dispensa e Inex.'!B429="","",'PCA Licitação, Dispensa e Inex.'!B429)</f>
        <v/>
      </c>
      <c r="AJ426" t="str">
        <f>IF('PCA Licitação, Dispensa e Inex.'!C429="","",'PCA Licitação, Dispensa e Inex.'!C429)</f>
        <v/>
      </c>
      <c r="AK426" t="str">
        <f>IF('PCA Licitação, Dispensa e Inex.'!D429="","",'PCA Licitação, Dispensa e Inex.'!D429)</f>
        <v/>
      </c>
      <c r="AL426" t="str">
        <f>IF('PCA Licitação, Dispensa e Inex.'!H429="","",'PCA Licitação, Dispensa e Inex.'!H429)</f>
        <v/>
      </c>
      <c r="AM426" t="str">
        <f>IF('PCA Licitação, Dispensa e Inex.'!K429="","",'PCA Licitação, Dispensa e Inex.'!K429)</f>
        <v/>
      </c>
      <c r="AN426" t="str">
        <f>IF('PCA Licitação, Dispensa e Inex.'!L429="","",'PCA Licitação, Dispensa e Inex.'!L429)</f>
        <v/>
      </c>
      <c r="AO426" t="str">
        <f>IF('PCA Licitação, Dispensa e Inex.'!M429="","",'PCA Licitação, Dispensa e Inex.'!M429)</f>
        <v/>
      </c>
      <c r="AP426" t="str">
        <f>IF('PCA Licitação, Dispensa e Inex.'!N429="","",'PCA Licitação, Dispensa e Inex.'!N429)</f>
        <v/>
      </c>
      <c r="AQ426" s="88" t="str">
        <f>IF('PCA Licitação, Dispensa e Inex.'!O429="","",'PCA Licitação, Dispensa e Inex.'!O429)</f>
        <v/>
      </c>
      <c r="AR426" s="88" t="str">
        <f>IF('PCA Licitação, Dispensa e Inex.'!P429="","",'PCA Licitação, Dispensa e Inex.'!P429)</f>
        <v/>
      </c>
      <c r="AS426" s="88" t="str">
        <f>IF('PCA Licitação, Dispensa e Inex.'!Q429="","",'PCA Licitação, Dispensa e Inex.'!Q429)</f>
        <v/>
      </c>
      <c r="AT426" s="88" t="str">
        <f>IF('PCA Licitação, Dispensa e Inex.'!R429="","",'PCA Licitação, Dispensa e Inex.'!R429)</f>
        <v/>
      </c>
      <c r="AU426" s="88" t="str">
        <f>IF('PCA Licitação, Dispensa e Inex.'!S429="","",'PCA Licitação, Dispensa e Inex.'!S429)</f>
        <v/>
      </c>
      <c r="AV426" s="88" t="str">
        <f>IFERROR(VLOOKUP(AI426,'Acompanhamento (DMP)'!$B$17:$L$400,10,FALSE),"")</f>
        <v/>
      </c>
      <c r="AW426" t="str">
        <f>IFERROR(IF(VLOOKUP(AI426,'Acompanhamento (DMP)'!$B$17:$V$400,11,FALSE)="","",VLOOKUP(AI426,'Acompanhamento (DMP)'!$B$17:$V$400,11,FALSE)),"")</f>
        <v/>
      </c>
      <c r="AX426" s="88" t="str">
        <f>IFERROR(VLOOKUP(AI426,'Acompanhamento (DMP)'!$B$17:$V$400,12,FALSE),"")</f>
        <v/>
      </c>
      <c r="AY426" s="88" t="str">
        <f>IFERROR(IF(VLOOKUP(AI426,'Acompanhamento (DMP)'!$B$17:$V$400,13,FALSE)="","",VLOOKUP(AI426,'Acompanhamento (DMP)'!$B$17:$V$400,13,FALSE)),"")</f>
        <v/>
      </c>
      <c r="AZ426" t="str">
        <f>IFERROR(IF(VLOOKUP(AI426,'Acompanhamento (DMP)'!$B$17:$V$400,14,FALSE)="","",VLOOKUP(AI426,'Acompanhamento (DMP)'!$B$17:$V$400,14,FALSE)),"")</f>
        <v/>
      </c>
      <c r="BA426" t="str">
        <f>IFERROR(IF(VLOOKUP(AI426,'Acompanhamento (DMP)'!$B$17:$V$400,15,FALSE)="","",VLOOKUP(AI426,'Acompanhamento (DMP)'!$B$17:$V$400,15,FALSE)),"")</f>
        <v/>
      </c>
      <c r="BB426" s="88" t="str">
        <f>IFERROR(IF(VLOOKUP(AI426,'Acompanhamento (DMP)'!$B$17:$V$400,16,FALSE)="","",VLOOKUP(AI426,'Acompanhamento (DMP)'!$B$17:$V$400,16,FALSE)),"")</f>
        <v/>
      </c>
      <c r="BC426" s="88" t="str">
        <f>IFERROR(IF(VLOOKUP(AI426,'Acompanhamento (DMP)'!$B$17:$V$400,17,FALSE)="","",VLOOKUP(AI426,'Acompanhamento (DMP)'!$B$17:$V$400,17,FALSE)),"")</f>
        <v/>
      </c>
      <c r="BD426" s="88" t="str">
        <f>IFERROR(IF(VLOOKUP(AI426,'Acompanhamento (DMP)'!$B$17:$V$400,18,FALSE)="","",VLOOKUP(AI426,'Acompanhamento (DMP)'!$B$17:$V$400,18,FALSE)),"")</f>
        <v/>
      </c>
      <c r="BE426" s="88" t="str">
        <f>IFERROR(IF(VLOOKUP(AI426,'Acompanhamento (DMP)'!$B$17:$V$400,19,FALSE)="","",VLOOKUP(AI426,'Acompanhamento (DMP)'!$B$17:$V$400,19,FALSE)),"")</f>
        <v/>
      </c>
      <c r="BF426" s="88" t="str">
        <f>IFERROR(IF(VLOOKUP(AI426,'Acompanhamento (DMP)'!$B$17:$V$400,20,FALSE)="","",VLOOKUP(AI426,'Acompanhamento (DMP)'!$B$17:$V$400,20,FALSE)),"")</f>
        <v/>
      </c>
      <c r="BG426" s="88" t="str">
        <f>IFERROR(IF(VLOOKUP(AI426,'Acompanhamento (DMP)'!$B$17:$V$400,21,FALSE)="","",VLOOKUP(AI426,'Acompanhamento (DMP)'!$B$17:$V$400,21,FALSE)),"")</f>
        <v/>
      </c>
      <c r="BH426" s="239" t="str">
        <f t="shared" si="6"/>
        <v/>
      </c>
    </row>
    <row r="427" spans="1:60" ht="15" customHeight="1" x14ac:dyDescent="0.2">
      <c r="A427" s="73"/>
      <c r="B427" s="73"/>
      <c r="C427" s="73"/>
      <c r="D427" s="74"/>
      <c r="E427" s="73"/>
      <c r="F427" s="73"/>
      <c r="G427" s="73"/>
      <c r="H427" s="73"/>
      <c r="I427" s="73"/>
      <c r="J427" s="73"/>
      <c r="K427" s="73"/>
      <c r="L427" s="75"/>
      <c r="M427" s="75"/>
      <c r="N427" s="75"/>
      <c r="O427" s="75"/>
      <c r="P427" s="75"/>
      <c r="Q427" s="73" t="e">
        <f>IF(#REF!="","",IF(VLOOKUP(#REF!,#REF!,9,FALSE)="","",VLOOKUP(#REF!,#REF!,9,FALSE)))</f>
        <v>#REF!</v>
      </c>
      <c r="R427" s="75" t="e">
        <f>IF(#REF!="","",IF(VLOOKUP(#REF!,#REF!,10,FALSE)="","",VLOOKUP(#REF!,#REF!,10,FALSE)))</f>
        <v>#REF!</v>
      </c>
      <c r="AI427" t="str">
        <f>IF('PCA Licitação, Dispensa e Inex.'!B430="","",'PCA Licitação, Dispensa e Inex.'!B430)</f>
        <v/>
      </c>
      <c r="AJ427" t="str">
        <f>IF('PCA Licitação, Dispensa e Inex.'!C430="","",'PCA Licitação, Dispensa e Inex.'!C430)</f>
        <v/>
      </c>
      <c r="AK427" t="str">
        <f>IF('PCA Licitação, Dispensa e Inex.'!D430="","",'PCA Licitação, Dispensa e Inex.'!D430)</f>
        <v/>
      </c>
      <c r="AL427" t="str">
        <f>IF('PCA Licitação, Dispensa e Inex.'!H430="","",'PCA Licitação, Dispensa e Inex.'!H430)</f>
        <v/>
      </c>
      <c r="AM427" t="str">
        <f>IF('PCA Licitação, Dispensa e Inex.'!K430="","",'PCA Licitação, Dispensa e Inex.'!K430)</f>
        <v/>
      </c>
      <c r="AN427" t="str">
        <f>IF('PCA Licitação, Dispensa e Inex.'!L430="","",'PCA Licitação, Dispensa e Inex.'!L430)</f>
        <v/>
      </c>
      <c r="AO427" t="str">
        <f>IF('PCA Licitação, Dispensa e Inex.'!M430="","",'PCA Licitação, Dispensa e Inex.'!M430)</f>
        <v/>
      </c>
      <c r="AP427" t="str">
        <f>IF('PCA Licitação, Dispensa e Inex.'!N430="","",'PCA Licitação, Dispensa e Inex.'!N430)</f>
        <v/>
      </c>
      <c r="AQ427" s="88" t="str">
        <f>IF('PCA Licitação, Dispensa e Inex.'!O430="","",'PCA Licitação, Dispensa e Inex.'!O430)</f>
        <v/>
      </c>
      <c r="AR427" s="88" t="str">
        <f>IF('PCA Licitação, Dispensa e Inex.'!P430="","",'PCA Licitação, Dispensa e Inex.'!P430)</f>
        <v/>
      </c>
      <c r="AS427" s="88" t="str">
        <f>IF('PCA Licitação, Dispensa e Inex.'!Q430="","",'PCA Licitação, Dispensa e Inex.'!Q430)</f>
        <v/>
      </c>
      <c r="AT427" s="88" t="str">
        <f>IF('PCA Licitação, Dispensa e Inex.'!R430="","",'PCA Licitação, Dispensa e Inex.'!R430)</f>
        <v/>
      </c>
      <c r="AU427" s="88" t="str">
        <f>IF('PCA Licitação, Dispensa e Inex.'!S430="","",'PCA Licitação, Dispensa e Inex.'!S430)</f>
        <v/>
      </c>
      <c r="AV427" s="88" t="str">
        <f>IFERROR(VLOOKUP(AI427,'Acompanhamento (DMP)'!$B$17:$L$400,10,FALSE),"")</f>
        <v/>
      </c>
      <c r="AW427" t="str">
        <f>IFERROR(IF(VLOOKUP(AI427,'Acompanhamento (DMP)'!$B$17:$V$400,11,FALSE)="","",VLOOKUP(AI427,'Acompanhamento (DMP)'!$B$17:$V$400,11,FALSE)),"")</f>
        <v/>
      </c>
      <c r="AX427" s="88" t="str">
        <f>IFERROR(VLOOKUP(AI427,'Acompanhamento (DMP)'!$B$17:$V$400,12,FALSE),"")</f>
        <v/>
      </c>
      <c r="AY427" s="88" t="str">
        <f>IFERROR(IF(VLOOKUP(AI427,'Acompanhamento (DMP)'!$B$17:$V$400,13,FALSE)="","",VLOOKUP(AI427,'Acompanhamento (DMP)'!$B$17:$V$400,13,FALSE)),"")</f>
        <v/>
      </c>
      <c r="AZ427" t="str">
        <f>IFERROR(IF(VLOOKUP(AI427,'Acompanhamento (DMP)'!$B$17:$V$400,14,FALSE)="","",VLOOKUP(AI427,'Acompanhamento (DMP)'!$B$17:$V$400,14,FALSE)),"")</f>
        <v/>
      </c>
      <c r="BA427" t="str">
        <f>IFERROR(IF(VLOOKUP(AI427,'Acompanhamento (DMP)'!$B$17:$V$400,15,FALSE)="","",VLOOKUP(AI427,'Acompanhamento (DMP)'!$B$17:$V$400,15,FALSE)),"")</f>
        <v/>
      </c>
      <c r="BB427" s="88" t="str">
        <f>IFERROR(IF(VLOOKUP(AI427,'Acompanhamento (DMP)'!$B$17:$V$400,16,FALSE)="","",VLOOKUP(AI427,'Acompanhamento (DMP)'!$B$17:$V$400,16,FALSE)),"")</f>
        <v/>
      </c>
      <c r="BC427" s="88" t="str">
        <f>IFERROR(IF(VLOOKUP(AI427,'Acompanhamento (DMP)'!$B$17:$V$400,17,FALSE)="","",VLOOKUP(AI427,'Acompanhamento (DMP)'!$B$17:$V$400,17,FALSE)),"")</f>
        <v/>
      </c>
      <c r="BD427" s="88" t="str">
        <f>IFERROR(IF(VLOOKUP(AI427,'Acompanhamento (DMP)'!$B$17:$V$400,18,FALSE)="","",VLOOKUP(AI427,'Acompanhamento (DMP)'!$B$17:$V$400,18,FALSE)),"")</f>
        <v/>
      </c>
      <c r="BE427" s="88" t="str">
        <f>IFERROR(IF(VLOOKUP(AI427,'Acompanhamento (DMP)'!$B$17:$V$400,19,FALSE)="","",VLOOKUP(AI427,'Acompanhamento (DMP)'!$B$17:$V$400,19,FALSE)),"")</f>
        <v/>
      </c>
      <c r="BF427" s="88" t="str">
        <f>IFERROR(IF(VLOOKUP(AI427,'Acompanhamento (DMP)'!$B$17:$V$400,20,FALSE)="","",VLOOKUP(AI427,'Acompanhamento (DMP)'!$B$17:$V$400,20,FALSE)),"")</f>
        <v/>
      </c>
      <c r="BG427" s="88" t="str">
        <f>IFERROR(IF(VLOOKUP(AI427,'Acompanhamento (DMP)'!$B$17:$V$400,21,FALSE)="","",VLOOKUP(AI427,'Acompanhamento (DMP)'!$B$17:$V$400,21,FALSE)),"")</f>
        <v/>
      </c>
      <c r="BH427" s="239" t="str">
        <f t="shared" si="6"/>
        <v/>
      </c>
    </row>
    <row r="428" spans="1:60" ht="15" customHeight="1" x14ac:dyDescent="0.2">
      <c r="A428" s="73"/>
      <c r="B428" s="73"/>
      <c r="C428" s="73"/>
      <c r="D428" s="74"/>
      <c r="E428" s="73"/>
      <c r="F428" s="73"/>
      <c r="G428" s="73"/>
      <c r="H428" s="73"/>
      <c r="I428" s="73"/>
      <c r="J428" s="73"/>
      <c r="K428" s="73"/>
      <c r="L428" s="75"/>
      <c r="M428" s="75"/>
      <c r="N428" s="75"/>
      <c r="O428" s="75"/>
      <c r="P428" s="75"/>
      <c r="Q428" s="73" t="e">
        <f>IF(#REF!="","",IF(VLOOKUP(#REF!,#REF!,9,FALSE)="","",VLOOKUP(#REF!,#REF!,9,FALSE)))</f>
        <v>#REF!</v>
      </c>
      <c r="R428" s="75" t="e">
        <f>IF(#REF!="","",IF(VLOOKUP(#REF!,#REF!,10,FALSE)="","",VLOOKUP(#REF!,#REF!,10,FALSE)))</f>
        <v>#REF!</v>
      </c>
      <c r="AI428" t="str">
        <f>IF('PCA Licitação, Dispensa e Inex.'!B431="","",'PCA Licitação, Dispensa e Inex.'!B431)</f>
        <v/>
      </c>
      <c r="AJ428" t="str">
        <f>IF('PCA Licitação, Dispensa e Inex.'!C431="","",'PCA Licitação, Dispensa e Inex.'!C431)</f>
        <v/>
      </c>
      <c r="AK428" t="str">
        <f>IF('PCA Licitação, Dispensa e Inex.'!D431="","",'PCA Licitação, Dispensa e Inex.'!D431)</f>
        <v/>
      </c>
      <c r="AL428" t="str">
        <f>IF('PCA Licitação, Dispensa e Inex.'!H431="","",'PCA Licitação, Dispensa e Inex.'!H431)</f>
        <v/>
      </c>
      <c r="AM428" t="str">
        <f>IF('PCA Licitação, Dispensa e Inex.'!K431="","",'PCA Licitação, Dispensa e Inex.'!K431)</f>
        <v/>
      </c>
      <c r="AN428" t="str">
        <f>IF('PCA Licitação, Dispensa e Inex.'!L431="","",'PCA Licitação, Dispensa e Inex.'!L431)</f>
        <v/>
      </c>
      <c r="AO428" t="str">
        <f>IF('PCA Licitação, Dispensa e Inex.'!M431="","",'PCA Licitação, Dispensa e Inex.'!M431)</f>
        <v/>
      </c>
      <c r="AP428" t="str">
        <f>IF('PCA Licitação, Dispensa e Inex.'!N431="","",'PCA Licitação, Dispensa e Inex.'!N431)</f>
        <v/>
      </c>
      <c r="AQ428" s="88" t="str">
        <f>IF('PCA Licitação, Dispensa e Inex.'!O431="","",'PCA Licitação, Dispensa e Inex.'!O431)</f>
        <v/>
      </c>
      <c r="AR428" s="88" t="str">
        <f>IF('PCA Licitação, Dispensa e Inex.'!P431="","",'PCA Licitação, Dispensa e Inex.'!P431)</f>
        <v/>
      </c>
      <c r="AS428" s="88" t="str">
        <f>IF('PCA Licitação, Dispensa e Inex.'!Q431="","",'PCA Licitação, Dispensa e Inex.'!Q431)</f>
        <v/>
      </c>
      <c r="AT428" s="88" t="str">
        <f>IF('PCA Licitação, Dispensa e Inex.'!R431="","",'PCA Licitação, Dispensa e Inex.'!R431)</f>
        <v/>
      </c>
      <c r="AU428" s="88" t="str">
        <f>IF('PCA Licitação, Dispensa e Inex.'!S431="","",'PCA Licitação, Dispensa e Inex.'!S431)</f>
        <v/>
      </c>
      <c r="AV428" s="88" t="str">
        <f>IFERROR(VLOOKUP(AI428,'Acompanhamento (DMP)'!$B$17:$L$400,10,FALSE),"")</f>
        <v/>
      </c>
      <c r="AW428" t="str">
        <f>IFERROR(IF(VLOOKUP(AI428,'Acompanhamento (DMP)'!$B$17:$V$400,11,FALSE)="","",VLOOKUP(AI428,'Acompanhamento (DMP)'!$B$17:$V$400,11,FALSE)),"")</f>
        <v/>
      </c>
      <c r="AX428" s="88" t="str">
        <f>IFERROR(VLOOKUP(AI428,'Acompanhamento (DMP)'!$B$17:$V$400,12,FALSE),"")</f>
        <v/>
      </c>
      <c r="AY428" s="88" t="str">
        <f>IFERROR(IF(VLOOKUP(AI428,'Acompanhamento (DMP)'!$B$17:$V$400,13,FALSE)="","",VLOOKUP(AI428,'Acompanhamento (DMP)'!$B$17:$V$400,13,FALSE)),"")</f>
        <v/>
      </c>
      <c r="AZ428" t="str">
        <f>IFERROR(IF(VLOOKUP(AI428,'Acompanhamento (DMP)'!$B$17:$V$400,14,FALSE)="","",VLOOKUP(AI428,'Acompanhamento (DMP)'!$B$17:$V$400,14,FALSE)),"")</f>
        <v/>
      </c>
      <c r="BA428" t="str">
        <f>IFERROR(IF(VLOOKUP(AI428,'Acompanhamento (DMP)'!$B$17:$V$400,15,FALSE)="","",VLOOKUP(AI428,'Acompanhamento (DMP)'!$B$17:$V$400,15,FALSE)),"")</f>
        <v/>
      </c>
      <c r="BB428" s="88" t="str">
        <f>IFERROR(IF(VLOOKUP(AI428,'Acompanhamento (DMP)'!$B$17:$V$400,16,FALSE)="","",VLOOKUP(AI428,'Acompanhamento (DMP)'!$B$17:$V$400,16,FALSE)),"")</f>
        <v/>
      </c>
      <c r="BC428" s="88" t="str">
        <f>IFERROR(IF(VLOOKUP(AI428,'Acompanhamento (DMP)'!$B$17:$V$400,17,FALSE)="","",VLOOKUP(AI428,'Acompanhamento (DMP)'!$B$17:$V$400,17,FALSE)),"")</f>
        <v/>
      </c>
      <c r="BD428" s="88" t="str">
        <f>IFERROR(IF(VLOOKUP(AI428,'Acompanhamento (DMP)'!$B$17:$V$400,18,FALSE)="","",VLOOKUP(AI428,'Acompanhamento (DMP)'!$B$17:$V$400,18,FALSE)),"")</f>
        <v/>
      </c>
      <c r="BE428" s="88" t="str">
        <f>IFERROR(IF(VLOOKUP(AI428,'Acompanhamento (DMP)'!$B$17:$V$400,19,FALSE)="","",VLOOKUP(AI428,'Acompanhamento (DMP)'!$B$17:$V$400,19,FALSE)),"")</f>
        <v/>
      </c>
      <c r="BF428" s="88" t="str">
        <f>IFERROR(IF(VLOOKUP(AI428,'Acompanhamento (DMP)'!$B$17:$V$400,20,FALSE)="","",VLOOKUP(AI428,'Acompanhamento (DMP)'!$B$17:$V$400,20,FALSE)),"")</f>
        <v/>
      </c>
      <c r="BG428" s="88" t="str">
        <f>IFERROR(IF(VLOOKUP(AI428,'Acompanhamento (DMP)'!$B$17:$V$400,21,FALSE)="","",VLOOKUP(AI428,'Acompanhamento (DMP)'!$B$17:$V$400,21,FALSE)),"")</f>
        <v/>
      </c>
      <c r="BH428" s="239" t="str">
        <f t="shared" si="6"/>
        <v/>
      </c>
    </row>
    <row r="429" spans="1:60" ht="15" customHeight="1" x14ac:dyDescent="0.2">
      <c r="A429" s="73"/>
      <c r="B429" s="73"/>
      <c r="C429" s="73"/>
      <c r="D429" s="74"/>
      <c r="E429" s="73"/>
      <c r="F429" s="73"/>
      <c r="G429" s="73"/>
      <c r="H429" s="73"/>
      <c r="I429" s="73"/>
      <c r="J429" s="73"/>
      <c r="K429" s="73"/>
      <c r="L429" s="75"/>
      <c r="M429" s="75"/>
      <c r="N429" s="75"/>
      <c r="O429" s="75"/>
      <c r="P429" s="75"/>
      <c r="Q429" s="73" t="e">
        <f>IF(#REF!="","",IF(VLOOKUP(#REF!,#REF!,9,FALSE)="","",VLOOKUP(#REF!,#REF!,9,FALSE)))</f>
        <v>#REF!</v>
      </c>
      <c r="R429" s="75" t="e">
        <f>IF(#REF!="","",IF(VLOOKUP(#REF!,#REF!,10,FALSE)="","",VLOOKUP(#REF!,#REF!,10,FALSE)))</f>
        <v>#REF!</v>
      </c>
      <c r="AI429" t="str">
        <f>IF('PCA Licitação, Dispensa e Inex.'!B432="","",'PCA Licitação, Dispensa e Inex.'!B432)</f>
        <v/>
      </c>
      <c r="AJ429" t="str">
        <f>IF('PCA Licitação, Dispensa e Inex.'!C432="","",'PCA Licitação, Dispensa e Inex.'!C432)</f>
        <v/>
      </c>
      <c r="AK429" t="str">
        <f>IF('PCA Licitação, Dispensa e Inex.'!D432="","",'PCA Licitação, Dispensa e Inex.'!D432)</f>
        <v/>
      </c>
      <c r="AL429" t="str">
        <f>IF('PCA Licitação, Dispensa e Inex.'!H432="","",'PCA Licitação, Dispensa e Inex.'!H432)</f>
        <v/>
      </c>
      <c r="AM429" t="str">
        <f>IF('PCA Licitação, Dispensa e Inex.'!K432="","",'PCA Licitação, Dispensa e Inex.'!K432)</f>
        <v/>
      </c>
      <c r="AN429" t="str">
        <f>IF('PCA Licitação, Dispensa e Inex.'!L432="","",'PCA Licitação, Dispensa e Inex.'!L432)</f>
        <v/>
      </c>
      <c r="AO429" t="str">
        <f>IF('PCA Licitação, Dispensa e Inex.'!M432="","",'PCA Licitação, Dispensa e Inex.'!M432)</f>
        <v/>
      </c>
      <c r="AP429" t="str">
        <f>IF('PCA Licitação, Dispensa e Inex.'!N432="","",'PCA Licitação, Dispensa e Inex.'!N432)</f>
        <v/>
      </c>
      <c r="AQ429" s="88" t="str">
        <f>IF('PCA Licitação, Dispensa e Inex.'!O432="","",'PCA Licitação, Dispensa e Inex.'!O432)</f>
        <v/>
      </c>
      <c r="AR429" s="88" t="str">
        <f>IF('PCA Licitação, Dispensa e Inex.'!P432="","",'PCA Licitação, Dispensa e Inex.'!P432)</f>
        <v/>
      </c>
      <c r="AS429" s="88" t="str">
        <f>IF('PCA Licitação, Dispensa e Inex.'!Q432="","",'PCA Licitação, Dispensa e Inex.'!Q432)</f>
        <v/>
      </c>
      <c r="AT429" s="88" t="str">
        <f>IF('PCA Licitação, Dispensa e Inex.'!R432="","",'PCA Licitação, Dispensa e Inex.'!R432)</f>
        <v/>
      </c>
      <c r="AU429" s="88" t="str">
        <f>IF('PCA Licitação, Dispensa e Inex.'!S432="","",'PCA Licitação, Dispensa e Inex.'!S432)</f>
        <v/>
      </c>
      <c r="AV429" s="88" t="str">
        <f>IFERROR(VLOOKUP(AI429,'Acompanhamento (DMP)'!$B$17:$L$400,10,FALSE),"")</f>
        <v/>
      </c>
      <c r="AW429" t="str">
        <f>IFERROR(IF(VLOOKUP(AI429,'Acompanhamento (DMP)'!$B$17:$V$400,11,FALSE)="","",VLOOKUP(AI429,'Acompanhamento (DMP)'!$B$17:$V$400,11,FALSE)),"")</f>
        <v/>
      </c>
      <c r="AX429" s="88" t="str">
        <f>IFERROR(VLOOKUP(AI429,'Acompanhamento (DMP)'!$B$17:$V$400,12,FALSE),"")</f>
        <v/>
      </c>
      <c r="AY429" s="88" t="str">
        <f>IFERROR(IF(VLOOKUP(AI429,'Acompanhamento (DMP)'!$B$17:$V$400,13,FALSE)="","",VLOOKUP(AI429,'Acompanhamento (DMP)'!$B$17:$V$400,13,FALSE)),"")</f>
        <v/>
      </c>
      <c r="AZ429" t="str">
        <f>IFERROR(IF(VLOOKUP(AI429,'Acompanhamento (DMP)'!$B$17:$V$400,14,FALSE)="","",VLOOKUP(AI429,'Acompanhamento (DMP)'!$B$17:$V$400,14,FALSE)),"")</f>
        <v/>
      </c>
      <c r="BA429" t="str">
        <f>IFERROR(IF(VLOOKUP(AI429,'Acompanhamento (DMP)'!$B$17:$V$400,15,FALSE)="","",VLOOKUP(AI429,'Acompanhamento (DMP)'!$B$17:$V$400,15,FALSE)),"")</f>
        <v/>
      </c>
      <c r="BB429" s="88" t="str">
        <f>IFERROR(IF(VLOOKUP(AI429,'Acompanhamento (DMP)'!$B$17:$V$400,16,FALSE)="","",VLOOKUP(AI429,'Acompanhamento (DMP)'!$B$17:$V$400,16,FALSE)),"")</f>
        <v/>
      </c>
      <c r="BC429" s="88" t="str">
        <f>IFERROR(IF(VLOOKUP(AI429,'Acompanhamento (DMP)'!$B$17:$V$400,17,FALSE)="","",VLOOKUP(AI429,'Acompanhamento (DMP)'!$B$17:$V$400,17,FALSE)),"")</f>
        <v/>
      </c>
      <c r="BD429" s="88" t="str">
        <f>IFERROR(IF(VLOOKUP(AI429,'Acompanhamento (DMP)'!$B$17:$V$400,18,FALSE)="","",VLOOKUP(AI429,'Acompanhamento (DMP)'!$B$17:$V$400,18,FALSE)),"")</f>
        <v/>
      </c>
      <c r="BE429" s="88" t="str">
        <f>IFERROR(IF(VLOOKUP(AI429,'Acompanhamento (DMP)'!$B$17:$V$400,19,FALSE)="","",VLOOKUP(AI429,'Acompanhamento (DMP)'!$B$17:$V$400,19,FALSE)),"")</f>
        <v/>
      </c>
      <c r="BF429" s="88" t="str">
        <f>IFERROR(IF(VLOOKUP(AI429,'Acompanhamento (DMP)'!$B$17:$V$400,20,FALSE)="","",VLOOKUP(AI429,'Acompanhamento (DMP)'!$B$17:$V$400,20,FALSE)),"")</f>
        <v/>
      </c>
      <c r="BG429" s="88" t="str">
        <f>IFERROR(IF(VLOOKUP(AI429,'Acompanhamento (DMP)'!$B$17:$V$400,21,FALSE)="","",VLOOKUP(AI429,'Acompanhamento (DMP)'!$B$17:$V$400,21,FALSE)),"")</f>
        <v/>
      </c>
      <c r="BH429" s="239" t="str">
        <f t="shared" si="6"/>
        <v/>
      </c>
    </row>
    <row r="430" spans="1:60" ht="15" customHeight="1" x14ac:dyDescent="0.2">
      <c r="A430" s="73"/>
      <c r="B430" s="73"/>
      <c r="C430" s="73"/>
      <c r="D430" s="74"/>
      <c r="E430" s="73"/>
      <c r="F430" s="73"/>
      <c r="G430" s="73"/>
      <c r="H430" s="73"/>
      <c r="I430" s="73"/>
      <c r="J430" s="73"/>
      <c r="K430" s="73"/>
      <c r="L430" s="75"/>
      <c r="M430" s="75"/>
      <c r="N430" s="75"/>
      <c r="O430" s="75"/>
      <c r="P430" s="75"/>
      <c r="Q430" s="73" t="e">
        <f>IF(#REF!="","",IF(VLOOKUP(#REF!,#REF!,9,FALSE)="","",VLOOKUP(#REF!,#REF!,9,FALSE)))</f>
        <v>#REF!</v>
      </c>
      <c r="R430" s="75" t="e">
        <f>IF(#REF!="","",IF(VLOOKUP(#REF!,#REF!,10,FALSE)="","",VLOOKUP(#REF!,#REF!,10,FALSE)))</f>
        <v>#REF!</v>
      </c>
      <c r="AI430" t="str">
        <f>IF('PCA Licitação, Dispensa e Inex.'!B433="","",'PCA Licitação, Dispensa e Inex.'!B433)</f>
        <v/>
      </c>
      <c r="AJ430" t="str">
        <f>IF('PCA Licitação, Dispensa e Inex.'!C433="","",'PCA Licitação, Dispensa e Inex.'!C433)</f>
        <v/>
      </c>
      <c r="AK430" t="str">
        <f>IF('PCA Licitação, Dispensa e Inex.'!D433="","",'PCA Licitação, Dispensa e Inex.'!D433)</f>
        <v/>
      </c>
      <c r="AL430" t="str">
        <f>IF('PCA Licitação, Dispensa e Inex.'!H433="","",'PCA Licitação, Dispensa e Inex.'!H433)</f>
        <v/>
      </c>
      <c r="AM430" t="str">
        <f>IF('PCA Licitação, Dispensa e Inex.'!K433="","",'PCA Licitação, Dispensa e Inex.'!K433)</f>
        <v/>
      </c>
      <c r="AN430" t="str">
        <f>IF('PCA Licitação, Dispensa e Inex.'!L433="","",'PCA Licitação, Dispensa e Inex.'!L433)</f>
        <v/>
      </c>
      <c r="AO430" t="str">
        <f>IF('PCA Licitação, Dispensa e Inex.'!M433="","",'PCA Licitação, Dispensa e Inex.'!M433)</f>
        <v/>
      </c>
      <c r="AP430" t="str">
        <f>IF('PCA Licitação, Dispensa e Inex.'!N433="","",'PCA Licitação, Dispensa e Inex.'!N433)</f>
        <v/>
      </c>
      <c r="AQ430" s="88" t="str">
        <f>IF('PCA Licitação, Dispensa e Inex.'!O433="","",'PCA Licitação, Dispensa e Inex.'!O433)</f>
        <v/>
      </c>
      <c r="AR430" s="88" t="str">
        <f>IF('PCA Licitação, Dispensa e Inex.'!P433="","",'PCA Licitação, Dispensa e Inex.'!P433)</f>
        <v/>
      </c>
      <c r="AS430" s="88" t="str">
        <f>IF('PCA Licitação, Dispensa e Inex.'!Q433="","",'PCA Licitação, Dispensa e Inex.'!Q433)</f>
        <v/>
      </c>
      <c r="AT430" s="88" t="str">
        <f>IF('PCA Licitação, Dispensa e Inex.'!R433="","",'PCA Licitação, Dispensa e Inex.'!R433)</f>
        <v/>
      </c>
      <c r="AU430" s="88" t="str">
        <f>IF('PCA Licitação, Dispensa e Inex.'!S433="","",'PCA Licitação, Dispensa e Inex.'!S433)</f>
        <v/>
      </c>
      <c r="AV430" s="88" t="str">
        <f>IFERROR(VLOOKUP(AI430,'Acompanhamento (DMP)'!$B$17:$L$400,10,FALSE),"")</f>
        <v/>
      </c>
      <c r="AW430" t="str">
        <f>IFERROR(IF(VLOOKUP(AI430,'Acompanhamento (DMP)'!$B$17:$V$400,11,FALSE)="","",VLOOKUP(AI430,'Acompanhamento (DMP)'!$B$17:$V$400,11,FALSE)),"")</f>
        <v/>
      </c>
      <c r="AX430" s="88" t="str">
        <f>IFERROR(VLOOKUP(AI430,'Acompanhamento (DMP)'!$B$17:$V$400,12,FALSE),"")</f>
        <v/>
      </c>
      <c r="AY430" s="88" t="str">
        <f>IFERROR(IF(VLOOKUP(AI430,'Acompanhamento (DMP)'!$B$17:$V$400,13,FALSE)="","",VLOOKUP(AI430,'Acompanhamento (DMP)'!$B$17:$V$400,13,FALSE)),"")</f>
        <v/>
      </c>
      <c r="AZ430" t="str">
        <f>IFERROR(IF(VLOOKUP(AI430,'Acompanhamento (DMP)'!$B$17:$V$400,14,FALSE)="","",VLOOKUP(AI430,'Acompanhamento (DMP)'!$B$17:$V$400,14,FALSE)),"")</f>
        <v/>
      </c>
      <c r="BA430" t="str">
        <f>IFERROR(IF(VLOOKUP(AI430,'Acompanhamento (DMP)'!$B$17:$V$400,15,FALSE)="","",VLOOKUP(AI430,'Acompanhamento (DMP)'!$B$17:$V$400,15,FALSE)),"")</f>
        <v/>
      </c>
      <c r="BB430" s="88" t="str">
        <f>IFERROR(IF(VLOOKUP(AI430,'Acompanhamento (DMP)'!$B$17:$V$400,16,FALSE)="","",VLOOKUP(AI430,'Acompanhamento (DMP)'!$B$17:$V$400,16,FALSE)),"")</f>
        <v/>
      </c>
      <c r="BC430" s="88" t="str">
        <f>IFERROR(IF(VLOOKUP(AI430,'Acompanhamento (DMP)'!$B$17:$V$400,17,FALSE)="","",VLOOKUP(AI430,'Acompanhamento (DMP)'!$B$17:$V$400,17,FALSE)),"")</f>
        <v/>
      </c>
      <c r="BD430" s="88" t="str">
        <f>IFERROR(IF(VLOOKUP(AI430,'Acompanhamento (DMP)'!$B$17:$V$400,18,FALSE)="","",VLOOKUP(AI430,'Acompanhamento (DMP)'!$B$17:$V$400,18,FALSE)),"")</f>
        <v/>
      </c>
      <c r="BE430" s="88" t="str">
        <f>IFERROR(IF(VLOOKUP(AI430,'Acompanhamento (DMP)'!$B$17:$V$400,19,FALSE)="","",VLOOKUP(AI430,'Acompanhamento (DMP)'!$B$17:$V$400,19,FALSE)),"")</f>
        <v/>
      </c>
      <c r="BF430" s="88" t="str">
        <f>IFERROR(IF(VLOOKUP(AI430,'Acompanhamento (DMP)'!$B$17:$V$400,20,FALSE)="","",VLOOKUP(AI430,'Acompanhamento (DMP)'!$B$17:$V$400,20,FALSE)),"")</f>
        <v/>
      </c>
      <c r="BG430" s="88" t="str">
        <f>IFERROR(IF(VLOOKUP(AI430,'Acompanhamento (DMP)'!$B$17:$V$400,21,FALSE)="","",VLOOKUP(AI430,'Acompanhamento (DMP)'!$B$17:$V$400,21,FALSE)),"")</f>
        <v/>
      </c>
      <c r="BH430" s="239" t="str">
        <f t="shared" si="6"/>
        <v/>
      </c>
    </row>
    <row r="431" spans="1:60" ht="15" customHeight="1" x14ac:dyDescent="0.2">
      <c r="A431" s="73"/>
      <c r="B431" s="73"/>
      <c r="C431" s="73"/>
      <c r="D431" s="74"/>
      <c r="E431" s="73"/>
      <c r="F431" s="73"/>
      <c r="G431" s="73"/>
      <c r="H431" s="73"/>
      <c r="I431" s="73"/>
      <c r="J431" s="73"/>
      <c r="K431" s="73"/>
      <c r="L431" s="75"/>
      <c r="M431" s="75"/>
      <c r="N431" s="75"/>
      <c r="O431" s="75"/>
      <c r="P431" s="75"/>
      <c r="Q431" s="73" t="e">
        <f>IF(#REF!="","",IF(VLOOKUP(#REF!,#REF!,9,FALSE)="","",VLOOKUP(#REF!,#REF!,9,FALSE)))</f>
        <v>#REF!</v>
      </c>
      <c r="R431" s="75" t="e">
        <f>IF(#REF!="","",IF(VLOOKUP(#REF!,#REF!,10,FALSE)="","",VLOOKUP(#REF!,#REF!,10,FALSE)))</f>
        <v>#REF!</v>
      </c>
      <c r="AI431" t="str">
        <f>IF('PCA Licitação, Dispensa e Inex.'!B434="","",'PCA Licitação, Dispensa e Inex.'!B434)</f>
        <v/>
      </c>
      <c r="AJ431" t="str">
        <f>IF('PCA Licitação, Dispensa e Inex.'!C434="","",'PCA Licitação, Dispensa e Inex.'!C434)</f>
        <v/>
      </c>
      <c r="AK431" t="str">
        <f>IF('PCA Licitação, Dispensa e Inex.'!D434="","",'PCA Licitação, Dispensa e Inex.'!D434)</f>
        <v/>
      </c>
      <c r="AL431" t="str">
        <f>IF('PCA Licitação, Dispensa e Inex.'!H434="","",'PCA Licitação, Dispensa e Inex.'!H434)</f>
        <v/>
      </c>
      <c r="AM431" t="str">
        <f>IF('PCA Licitação, Dispensa e Inex.'!K434="","",'PCA Licitação, Dispensa e Inex.'!K434)</f>
        <v/>
      </c>
      <c r="AN431" t="str">
        <f>IF('PCA Licitação, Dispensa e Inex.'!L434="","",'PCA Licitação, Dispensa e Inex.'!L434)</f>
        <v/>
      </c>
      <c r="AO431" t="str">
        <f>IF('PCA Licitação, Dispensa e Inex.'!M434="","",'PCA Licitação, Dispensa e Inex.'!M434)</f>
        <v/>
      </c>
      <c r="AP431" t="str">
        <f>IF('PCA Licitação, Dispensa e Inex.'!N434="","",'PCA Licitação, Dispensa e Inex.'!N434)</f>
        <v/>
      </c>
      <c r="AQ431" s="88" t="str">
        <f>IF('PCA Licitação, Dispensa e Inex.'!O434="","",'PCA Licitação, Dispensa e Inex.'!O434)</f>
        <v/>
      </c>
      <c r="AR431" s="88" t="str">
        <f>IF('PCA Licitação, Dispensa e Inex.'!P434="","",'PCA Licitação, Dispensa e Inex.'!P434)</f>
        <v/>
      </c>
      <c r="AS431" s="88" t="str">
        <f>IF('PCA Licitação, Dispensa e Inex.'!Q434="","",'PCA Licitação, Dispensa e Inex.'!Q434)</f>
        <v/>
      </c>
      <c r="AT431" s="88" t="str">
        <f>IF('PCA Licitação, Dispensa e Inex.'!R434="","",'PCA Licitação, Dispensa e Inex.'!R434)</f>
        <v/>
      </c>
      <c r="AU431" s="88" t="str">
        <f>IF('PCA Licitação, Dispensa e Inex.'!S434="","",'PCA Licitação, Dispensa e Inex.'!S434)</f>
        <v/>
      </c>
      <c r="AV431" s="88" t="str">
        <f>IFERROR(VLOOKUP(AI431,'Acompanhamento (DMP)'!$B$17:$L$400,10,FALSE),"")</f>
        <v/>
      </c>
      <c r="AW431" t="str">
        <f>IFERROR(IF(VLOOKUP(AI431,'Acompanhamento (DMP)'!$B$17:$V$400,11,FALSE)="","",VLOOKUP(AI431,'Acompanhamento (DMP)'!$B$17:$V$400,11,FALSE)),"")</f>
        <v/>
      </c>
      <c r="AX431" s="88" t="str">
        <f>IFERROR(VLOOKUP(AI431,'Acompanhamento (DMP)'!$B$17:$V$400,12,FALSE),"")</f>
        <v/>
      </c>
      <c r="AY431" s="88" t="str">
        <f>IFERROR(IF(VLOOKUP(AI431,'Acompanhamento (DMP)'!$B$17:$V$400,13,FALSE)="","",VLOOKUP(AI431,'Acompanhamento (DMP)'!$B$17:$V$400,13,FALSE)),"")</f>
        <v/>
      </c>
      <c r="AZ431" t="str">
        <f>IFERROR(IF(VLOOKUP(AI431,'Acompanhamento (DMP)'!$B$17:$V$400,14,FALSE)="","",VLOOKUP(AI431,'Acompanhamento (DMP)'!$B$17:$V$400,14,FALSE)),"")</f>
        <v/>
      </c>
      <c r="BA431" t="str">
        <f>IFERROR(IF(VLOOKUP(AI431,'Acompanhamento (DMP)'!$B$17:$V$400,15,FALSE)="","",VLOOKUP(AI431,'Acompanhamento (DMP)'!$B$17:$V$400,15,FALSE)),"")</f>
        <v/>
      </c>
      <c r="BB431" s="88" t="str">
        <f>IFERROR(IF(VLOOKUP(AI431,'Acompanhamento (DMP)'!$B$17:$V$400,16,FALSE)="","",VLOOKUP(AI431,'Acompanhamento (DMP)'!$B$17:$V$400,16,FALSE)),"")</f>
        <v/>
      </c>
      <c r="BC431" s="88" t="str">
        <f>IFERROR(IF(VLOOKUP(AI431,'Acompanhamento (DMP)'!$B$17:$V$400,17,FALSE)="","",VLOOKUP(AI431,'Acompanhamento (DMP)'!$B$17:$V$400,17,FALSE)),"")</f>
        <v/>
      </c>
      <c r="BD431" s="88" t="str">
        <f>IFERROR(IF(VLOOKUP(AI431,'Acompanhamento (DMP)'!$B$17:$V$400,18,FALSE)="","",VLOOKUP(AI431,'Acompanhamento (DMP)'!$B$17:$V$400,18,FALSE)),"")</f>
        <v/>
      </c>
      <c r="BE431" s="88" t="str">
        <f>IFERROR(IF(VLOOKUP(AI431,'Acompanhamento (DMP)'!$B$17:$V$400,19,FALSE)="","",VLOOKUP(AI431,'Acompanhamento (DMP)'!$B$17:$V$400,19,FALSE)),"")</f>
        <v/>
      </c>
      <c r="BF431" s="88" t="str">
        <f>IFERROR(IF(VLOOKUP(AI431,'Acompanhamento (DMP)'!$B$17:$V$400,20,FALSE)="","",VLOOKUP(AI431,'Acompanhamento (DMP)'!$B$17:$V$400,20,FALSE)),"")</f>
        <v/>
      </c>
      <c r="BG431" s="88" t="str">
        <f>IFERROR(IF(VLOOKUP(AI431,'Acompanhamento (DMP)'!$B$17:$V$400,21,FALSE)="","",VLOOKUP(AI431,'Acompanhamento (DMP)'!$B$17:$V$400,21,FALSE)),"")</f>
        <v/>
      </c>
      <c r="BH431" s="239" t="str">
        <f t="shared" si="6"/>
        <v/>
      </c>
    </row>
    <row r="432" spans="1:60" ht="15" customHeight="1" x14ac:dyDescent="0.2">
      <c r="A432" s="73"/>
      <c r="B432" s="73"/>
      <c r="C432" s="73"/>
      <c r="D432" s="74"/>
      <c r="E432" s="73"/>
      <c r="F432" s="73"/>
      <c r="G432" s="73"/>
      <c r="H432" s="73"/>
      <c r="I432" s="73"/>
      <c r="J432" s="73"/>
      <c r="K432" s="73"/>
      <c r="L432" s="75"/>
      <c r="M432" s="75"/>
      <c r="N432" s="75"/>
      <c r="O432" s="75"/>
      <c r="P432" s="75"/>
      <c r="Q432" s="73" t="e">
        <f>IF(#REF!="","",IF(VLOOKUP(#REF!,#REF!,9,FALSE)="","",VLOOKUP(#REF!,#REF!,9,FALSE)))</f>
        <v>#REF!</v>
      </c>
      <c r="R432" s="75" t="e">
        <f>IF(#REF!="","",IF(VLOOKUP(#REF!,#REF!,10,FALSE)="","",VLOOKUP(#REF!,#REF!,10,FALSE)))</f>
        <v>#REF!</v>
      </c>
      <c r="AI432" t="str">
        <f>IF('PCA Licitação, Dispensa e Inex.'!B435="","",'PCA Licitação, Dispensa e Inex.'!B435)</f>
        <v/>
      </c>
      <c r="AJ432" t="str">
        <f>IF('PCA Licitação, Dispensa e Inex.'!C435="","",'PCA Licitação, Dispensa e Inex.'!C435)</f>
        <v/>
      </c>
      <c r="AK432" t="str">
        <f>IF('PCA Licitação, Dispensa e Inex.'!D435="","",'PCA Licitação, Dispensa e Inex.'!D435)</f>
        <v/>
      </c>
      <c r="AL432" t="str">
        <f>IF('PCA Licitação, Dispensa e Inex.'!H435="","",'PCA Licitação, Dispensa e Inex.'!H435)</f>
        <v/>
      </c>
      <c r="AM432" t="str">
        <f>IF('PCA Licitação, Dispensa e Inex.'!K435="","",'PCA Licitação, Dispensa e Inex.'!K435)</f>
        <v/>
      </c>
      <c r="AN432" t="str">
        <f>IF('PCA Licitação, Dispensa e Inex.'!L435="","",'PCA Licitação, Dispensa e Inex.'!L435)</f>
        <v/>
      </c>
      <c r="AO432" t="str">
        <f>IF('PCA Licitação, Dispensa e Inex.'!M435="","",'PCA Licitação, Dispensa e Inex.'!M435)</f>
        <v/>
      </c>
      <c r="AP432" t="str">
        <f>IF('PCA Licitação, Dispensa e Inex.'!N435="","",'PCA Licitação, Dispensa e Inex.'!N435)</f>
        <v/>
      </c>
      <c r="AQ432" s="88" t="str">
        <f>IF('PCA Licitação, Dispensa e Inex.'!O435="","",'PCA Licitação, Dispensa e Inex.'!O435)</f>
        <v/>
      </c>
      <c r="AR432" s="88" t="str">
        <f>IF('PCA Licitação, Dispensa e Inex.'!P435="","",'PCA Licitação, Dispensa e Inex.'!P435)</f>
        <v/>
      </c>
      <c r="AS432" s="88" t="str">
        <f>IF('PCA Licitação, Dispensa e Inex.'!Q435="","",'PCA Licitação, Dispensa e Inex.'!Q435)</f>
        <v/>
      </c>
      <c r="AT432" s="88" t="str">
        <f>IF('PCA Licitação, Dispensa e Inex.'!R435="","",'PCA Licitação, Dispensa e Inex.'!R435)</f>
        <v/>
      </c>
      <c r="AU432" s="88" t="str">
        <f>IF('PCA Licitação, Dispensa e Inex.'!S435="","",'PCA Licitação, Dispensa e Inex.'!S435)</f>
        <v/>
      </c>
      <c r="AV432" s="88" t="str">
        <f>IFERROR(VLOOKUP(AI432,'Acompanhamento (DMP)'!$B$17:$L$400,10,FALSE),"")</f>
        <v/>
      </c>
      <c r="AW432" t="str">
        <f>IFERROR(IF(VLOOKUP(AI432,'Acompanhamento (DMP)'!$B$17:$V$400,11,FALSE)="","",VLOOKUP(AI432,'Acompanhamento (DMP)'!$B$17:$V$400,11,FALSE)),"")</f>
        <v/>
      </c>
      <c r="AX432" s="88" t="str">
        <f>IFERROR(VLOOKUP(AI432,'Acompanhamento (DMP)'!$B$17:$V$400,12,FALSE),"")</f>
        <v/>
      </c>
      <c r="AY432" s="88" t="str">
        <f>IFERROR(IF(VLOOKUP(AI432,'Acompanhamento (DMP)'!$B$17:$V$400,13,FALSE)="","",VLOOKUP(AI432,'Acompanhamento (DMP)'!$B$17:$V$400,13,FALSE)),"")</f>
        <v/>
      </c>
      <c r="AZ432" t="str">
        <f>IFERROR(IF(VLOOKUP(AI432,'Acompanhamento (DMP)'!$B$17:$V$400,14,FALSE)="","",VLOOKUP(AI432,'Acompanhamento (DMP)'!$B$17:$V$400,14,FALSE)),"")</f>
        <v/>
      </c>
      <c r="BA432" t="str">
        <f>IFERROR(IF(VLOOKUP(AI432,'Acompanhamento (DMP)'!$B$17:$V$400,15,FALSE)="","",VLOOKUP(AI432,'Acompanhamento (DMP)'!$B$17:$V$400,15,FALSE)),"")</f>
        <v/>
      </c>
      <c r="BB432" s="88" t="str">
        <f>IFERROR(IF(VLOOKUP(AI432,'Acompanhamento (DMP)'!$B$17:$V$400,16,FALSE)="","",VLOOKUP(AI432,'Acompanhamento (DMP)'!$B$17:$V$400,16,FALSE)),"")</f>
        <v/>
      </c>
      <c r="BC432" s="88" t="str">
        <f>IFERROR(IF(VLOOKUP(AI432,'Acompanhamento (DMP)'!$B$17:$V$400,17,FALSE)="","",VLOOKUP(AI432,'Acompanhamento (DMP)'!$B$17:$V$400,17,FALSE)),"")</f>
        <v/>
      </c>
      <c r="BD432" s="88" t="str">
        <f>IFERROR(IF(VLOOKUP(AI432,'Acompanhamento (DMP)'!$B$17:$V$400,18,FALSE)="","",VLOOKUP(AI432,'Acompanhamento (DMP)'!$B$17:$V$400,18,FALSE)),"")</f>
        <v/>
      </c>
      <c r="BE432" s="88" t="str">
        <f>IFERROR(IF(VLOOKUP(AI432,'Acompanhamento (DMP)'!$B$17:$V$400,19,FALSE)="","",VLOOKUP(AI432,'Acompanhamento (DMP)'!$B$17:$V$400,19,FALSE)),"")</f>
        <v/>
      </c>
      <c r="BF432" s="88" t="str">
        <f>IFERROR(IF(VLOOKUP(AI432,'Acompanhamento (DMP)'!$B$17:$V$400,20,FALSE)="","",VLOOKUP(AI432,'Acompanhamento (DMP)'!$B$17:$V$400,20,FALSE)),"")</f>
        <v/>
      </c>
      <c r="BG432" s="88" t="str">
        <f>IFERROR(IF(VLOOKUP(AI432,'Acompanhamento (DMP)'!$B$17:$V$400,21,FALSE)="","",VLOOKUP(AI432,'Acompanhamento (DMP)'!$B$17:$V$400,21,FALSE)),"")</f>
        <v/>
      </c>
      <c r="BH432" s="239" t="str">
        <f t="shared" si="6"/>
        <v/>
      </c>
    </row>
    <row r="433" spans="1:60" ht="15" customHeight="1" x14ac:dyDescent="0.2">
      <c r="A433" s="73"/>
      <c r="B433" s="73"/>
      <c r="C433" s="73"/>
      <c r="D433" s="74"/>
      <c r="E433" s="73"/>
      <c r="F433" s="73"/>
      <c r="G433" s="73"/>
      <c r="H433" s="73"/>
      <c r="I433" s="73"/>
      <c r="J433" s="73"/>
      <c r="K433" s="73"/>
      <c r="L433" s="75"/>
      <c r="M433" s="75"/>
      <c r="N433" s="75"/>
      <c r="O433" s="75"/>
      <c r="P433" s="75"/>
      <c r="Q433" s="73" t="e">
        <f>IF(#REF!="","",IF(VLOOKUP(#REF!,#REF!,9,FALSE)="","",VLOOKUP(#REF!,#REF!,9,FALSE)))</f>
        <v>#REF!</v>
      </c>
      <c r="R433" s="75" t="e">
        <f>IF(#REF!="","",IF(VLOOKUP(#REF!,#REF!,10,FALSE)="","",VLOOKUP(#REF!,#REF!,10,FALSE)))</f>
        <v>#REF!</v>
      </c>
      <c r="AI433" t="str">
        <f>IF('PCA Licitação, Dispensa e Inex.'!B436="","",'PCA Licitação, Dispensa e Inex.'!B436)</f>
        <v/>
      </c>
      <c r="AJ433" t="str">
        <f>IF('PCA Licitação, Dispensa e Inex.'!C436="","",'PCA Licitação, Dispensa e Inex.'!C436)</f>
        <v/>
      </c>
      <c r="AK433" t="str">
        <f>IF('PCA Licitação, Dispensa e Inex.'!D436="","",'PCA Licitação, Dispensa e Inex.'!D436)</f>
        <v/>
      </c>
      <c r="AL433" t="str">
        <f>IF('PCA Licitação, Dispensa e Inex.'!H436="","",'PCA Licitação, Dispensa e Inex.'!H436)</f>
        <v/>
      </c>
      <c r="AM433" t="str">
        <f>IF('PCA Licitação, Dispensa e Inex.'!K436="","",'PCA Licitação, Dispensa e Inex.'!K436)</f>
        <v/>
      </c>
      <c r="AN433" t="str">
        <f>IF('PCA Licitação, Dispensa e Inex.'!L436="","",'PCA Licitação, Dispensa e Inex.'!L436)</f>
        <v/>
      </c>
      <c r="AO433" t="str">
        <f>IF('PCA Licitação, Dispensa e Inex.'!M436="","",'PCA Licitação, Dispensa e Inex.'!M436)</f>
        <v/>
      </c>
      <c r="AP433" t="str">
        <f>IF('PCA Licitação, Dispensa e Inex.'!N436="","",'PCA Licitação, Dispensa e Inex.'!N436)</f>
        <v/>
      </c>
      <c r="AQ433" s="88" t="str">
        <f>IF('PCA Licitação, Dispensa e Inex.'!O436="","",'PCA Licitação, Dispensa e Inex.'!O436)</f>
        <v/>
      </c>
      <c r="AR433" s="88" t="str">
        <f>IF('PCA Licitação, Dispensa e Inex.'!P436="","",'PCA Licitação, Dispensa e Inex.'!P436)</f>
        <v/>
      </c>
      <c r="AS433" s="88" t="str">
        <f>IF('PCA Licitação, Dispensa e Inex.'!Q436="","",'PCA Licitação, Dispensa e Inex.'!Q436)</f>
        <v/>
      </c>
      <c r="AT433" s="88" t="str">
        <f>IF('PCA Licitação, Dispensa e Inex.'!R436="","",'PCA Licitação, Dispensa e Inex.'!R436)</f>
        <v/>
      </c>
      <c r="AU433" s="88" t="str">
        <f>IF('PCA Licitação, Dispensa e Inex.'!S436="","",'PCA Licitação, Dispensa e Inex.'!S436)</f>
        <v/>
      </c>
      <c r="AV433" s="88" t="str">
        <f>IFERROR(VLOOKUP(AI433,'Acompanhamento (DMP)'!$B$17:$L$400,10,FALSE),"")</f>
        <v/>
      </c>
      <c r="AW433" t="str">
        <f>IFERROR(IF(VLOOKUP(AI433,'Acompanhamento (DMP)'!$B$17:$V$400,11,FALSE)="","",VLOOKUP(AI433,'Acompanhamento (DMP)'!$B$17:$V$400,11,FALSE)),"")</f>
        <v/>
      </c>
      <c r="AX433" s="88" t="str">
        <f>IFERROR(VLOOKUP(AI433,'Acompanhamento (DMP)'!$B$17:$V$400,12,FALSE),"")</f>
        <v/>
      </c>
      <c r="AY433" s="88" t="str">
        <f>IFERROR(IF(VLOOKUP(AI433,'Acompanhamento (DMP)'!$B$17:$V$400,13,FALSE)="","",VLOOKUP(AI433,'Acompanhamento (DMP)'!$B$17:$V$400,13,FALSE)),"")</f>
        <v/>
      </c>
      <c r="AZ433" t="str">
        <f>IFERROR(IF(VLOOKUP(AI433,'Acompanhamento (DMP)'!$B$17:$V$400,14,FALSE)="","",VLOOKUP(AI433,'Acompanhamento (DMP)'!$B$17:$V$400,14,FALSE)),"")</f>
        <v/>
      </c>
      <c r="BA433" t="str">
        <f>IFERROR(IF(VLOOKUP(AI433,'Acompanhamento (DMP)'!$B$17:$V$400,15,FALSE)="","",VLOOKUP(AI433,'Acompanhamento (DMP)'!$B$17:$V$400,15,FALSE)),"")</f>
        <v/>
      </c>
      <c r="BB433" s="88" t="str">
        <f>IFERROR(IF(VLOOKUP(AI433,'Acompanhamento (DMP)'!$B$17:$V$400,16,FALSE)="","",VLOOKUP(AI433,'Acompanhamento (DMP)'!$B$17:$V$400,16,FALSE)),"")</f>
        <v/>
      </c>
      <c r="BC433" s="88" t="str">
        <f>IFERROR(IF(VLOOKUP(AI433,'Acompanhamento (DMP)'!$B$17:$V$400,17,FALSE)="","",VLOOKUP(AI433,'Acompanhamento (DMP)'!$B$17:$V$400,17,FALSE)),"")</f>
        <v/>
      </c>
      <c r="BD433" s="88" t="str">
        <f>IFERROR(IF(VLOOKUP(AI433,'Acompanhamento (DMP)'!$B$17:$V$400,18,FALSE)="","",VLOOKUP(AI433,'Acompanhamento (DMP)'!$B$17:$V$400,18,FALSE)),"")</f>
        <v/>
      </c>
      <c r="BE433" s="88" t="str">
        <f>IFERROR(IF(VLOOKUP(AI433,'Acompanhamento (DMP)'!$B$17:$V$400,19,FALSE)="","",VLOOKUP(AI433,'Acompanhamento (DMP)'!$B$17:$V$400,19,FALSE)),"")</f>
        <v/>
      </c>
      <c r="BF433" s="88" t="str">
        <f>IFERROR(IF(VLOOKUP(AI433,'Acompanhamento (DMP)'!$B$17:$V$400,20,FALSE)="","",VLOOKUP(AI433,'Acompanhamento (DMP)'!$B$17:$V$400,20,FALSE)),"")</f>
        <v/>
      </c>
      <c r="BG433" s="88" t="str">
        <f>IFERROR(IF(VLOOKUP(AI433,'Acompanhamento (DMP)'!$B$17:$V$400,21,FALSE)="","",VLOOKUP(AI433,'Acompanhamento (DMP)'!$B$17:$V$400,21,FALSE)),"")</f>
        <v/>
      </c>
      <c r="BH433" s="239" t="str">
        <f t="shared" si="6"/>
        <v/>
      </c>
    </row>
    <row r="434" spans="1:60" ht="15" customHeight="1" x14ac:dyDescent="0.2">
      <c r="A434" s="73"/>
      <c r="B434" s="73"/>
      <c r="C434" s="73"/>
      <c r="D434" s="74"/>
      <c r="E434" s="73"/>
      <c r="F434" s="73"/>
      <c r="G434" s="73"/>
      <c r="H434" s="73"/>
      <c r="I434" s="73"/>
      <c r="J434" s="73"/>
      <c r="K434" s="73"/>
      <c r="L434" s="75"/>
      <c r="M434" s="75"/>
      <c r="N434" s="75"/>
      <c r="O434" s="75"/>
      <c r="P434" s="75"/>
      <c r="Q434" s="73" t="e">
        <f>IF(#REF!="","",IF(VLOOKUP(#REF!,#REF!,9,FALSE)="","",VLOOKUP(#REF!,#REF!,9,FALSE)))</f>
        <v>#REF!</v>
      </c>
      <c r="R434" s="75" t="e">
        <f>IF(#REF!="","",IF(VLOOKUP(#REF!,#REF!,10,FALSE)="","",VLOOKUP(#REF!,#REF!,10,FALSE)))</f>
        <v>#REF!</v>
      </c>
      <c r="AI434" t="str">
        <f>IF('PCA Licitação, Dispensa e Inex.'!B437="","",'PCA Licitação, Dispensa e Inex.'!B437)</f>
        <v/>
      </c>
      <c r="AJ434" t="str">
        <f>IF('PCA Licitação, Dispensa e Inex.'!C437="","",'PCA Licitação, Dispensa e Inex.'!C437)</f>
        <v/>
      </c>
      <c r="AK434" t="str">
        <f>IF('PCA Licitação, Dispensa e Inex.'!D437="","",'PCA Licitação, Dispensa e Inex.'!D437)</f>
        <v/>
      </c>
      <c r="AL434" t="str">
        <f>IF('PCA Licitação, Dispensa e Inex.'!H437="","",'PCA Licitação, Dispensa e Inex.'!H437)</f>
        <v/>
      </c>
      <c r="AM434" t="str">
        <f>IF('PCA Licitação, Dispensa e Inex.'!K437="","",'PCA Licitação, Dispensa e Inex.'!K437)</f>
        <v/>
      </c>
      <c r="AN434" t="str">
        <f>IF('PCA Licitação, Dispensa e Inex.'!L437="","",'PCA Licitação, Dispensa e Inex.'!L437)</f>
        <v/>
      </c>
      <c r="AO434" t="str">
        <f>IF('PCA Licitação, Dispensa e Inex.'!M437="","",'PCA Licitação, Dispensa e Inex.'!M437)</f>
        <v/>
      </c>
      <c r="AP434" t="str">
        <f>IF('PCA Licitação, Dispensa e Inex.'!N437="","",'PCA Licitação, Dispensa e Inex.'!N437)</f>
        <v/>
      </c>
      <c r="AQ434" s="88" t="str">
        <f>IF('PCA Licitação, Dispensa e Inex.'!O437="","",'PCA Licitação, Dispensa e Inex.'!O437)</f>
        <v/>
      </c>
      <c r="AR434" s="88" t="str">
        <f>IF('PCA Licitação, Dispensa e Inex.'!P437="","",'PCA Licitação, Dispensa e Inex.'!P437)</f>
        <v/>
      </c>
      <c r="AS434" s="88" t="str">
        <f>IF('PCA Licitação, Dispensa e Inex.'!Q437="","",'PCA Licitação, Dispensa e Inex.'!Q437)</f>
        <v/>
      </c>
      <c r="AT434" s="88" t="str">
        <f>IF('PCA Licitação, Dispensa e Inex.'!R437="","",'PCA Licitação, Dispensa e Inex.'!R437)</f>
        <v/>
      </c>
      <c r="AU434" s="88" t="str">
        <f>IF('PCA Licitação, Dispensa e Inex.'!S437="","",'PCA Licitação, Dispensa e Inex.'!S437)</f>
        <v/>
      </c>
      <c r="AV434" s="88" t="str">
        <f>IFERROR(VLOOKUP(AI434,'Acompanhamento (DMP)'!$B$17:$L$400,10,FALSE),"")</f>
        <v/>
      </c>
      <c r="AW434" t="str">
        <f>IFERROR(IF(VLOOKUP(AI434,'Acompanhamento (DMP)'!$B$17:$V$400,11,FALSE)="","",VLOOKUP(AI434,'Acompanhamento (DMP)'!$B$17:$V$400,11,FALSE)),"")</f>
        <v/>
      </c>
      <c r="AX434" s="88" t="str">
        <f>IFERROR(VLOOKUP(AI434,'Acompanhamento (DMP)'!$B$17:$V$400,12,FALSE),"")</f>
        <v/>
      </c>
      <c r="AY434" s="88" t="str">
        <f>IFERROR(IF(VLOOKUP(AI434,'Acompanhamento (DMP)'!$B$17:$V$400,13,FALSE)="","",VLOOKUP(AI434,'Acompanhamento (DMP)'!$B$17:$V$400,13,FALSE)),"")</f>
        <v/>
      </c>
      <c r="AZ434" t="str">
        <f>IFERROR(IF(VLOOKUP(AI434,'Acompanhamento (DMP)'!$B$17:$V$400,14,FALSE)="","",VLOOKUP(AI434,'Acompanhamento (DMP)'!$B$17:$V$400,14,FALSE)),"")</f>
        <v/>
      </c>
      <c r="BA434" t="str">
        <f>IFERROR(IF(VLOOKUP(AI434,'Acompanhamento (DMP)'!$B$17:$V$400,15,FALSE)="","",VLOOKUP(AI434,'Acompanhamento (DMP)'!$B$17:$V$400,15,FALSE)),"")</f>
        <v/>
      </c>
      <c r="BB434" s="88" t="str">
        <f>IFERROR(IF(VLOOKUP(AI434,'Acompanhamento (DMP)'!$B$17:$V$400,16,FALSE)="","",VLOOKUP(AI434,'Acompanhamento (DMP)'!$B$17:$V$400,16,FALSE)),"")</f>
        <v/>
      </c>
      <c r="BC434" s="88" t="str">
        <f>IFERROR(IF(VLOOKUP(AI434,'Acompanhamento (DMP)'!$B$17:$V$400,17,FALSE)="","",VLOOKUP(AI434,'Acompanhamento (DMP)'!$B$17:$V$400,17,FALSE)),"")</f>
        <v/>
      </c>
      <c r="BD434" s="88" t="str">
        <f>IFERROR(IF(VLOOKUP(AI434,'Acompanhamento (DMP)'!$B$17:$V$400,18,FALSE)="","",VLOOKUP(AI434,'Acompanhamento (DMP)'!$B$17:$V$400,18,FALSE)),"")</f>
        <v/>
      </c>
      <c r="BE434" s="88" t="str">
        <f>IFERROR(IF(VLOOKUP(AI434,'Acompanhamento (DMP)'!$B$17:$V$400,19,FALSE)="","",VLOOKUP(AI434,'Acompanhamento (DMP)'!$B$17:$V$400,19,FALSE)),"")</f>
        <v/>
      </c>
      <c r="BF434" s="88" t="str">
        <f>IFERROR(IF(VLOOKUP(AI434,'Acompanhamento (DMP)'!$B$17:$V$400,20,FALSE)="","",VLOOKUP(AI434,'Acompanhamento (DMP)'!$B$17:$V$400,20,FALSE)),"")</f>
        <v/>
      </c>
      <c r="BG434" s="88" t="str">
        <f>IFERROR(IF(VLOOKUP(AI434,'Acompanhamento (DMP)'!$B$17:$V$400,21,FALSE)="","",VLOOKUP(AI434,'Acompanhamento (DMP)'!$B$17:$V$400,21,FALSE)),"")</f>
        <v/>
      </c>
      <c r="BH434" s="239" t="str">
        <f t="shared" si="6"/>
        <v/>
      </c>
    </row>
    <row r="435" spans="1:60" ht="15" customHeight="1" x14ac:dyDescent="0.2">
      <c r="A435" s="73"/>
      <c r="B435" s="73"/>
      <c r="C435" s="73"/>
      <c r="D435" s="74"/>
      <c r="E435" s="73"/>
      <c r="F435" s="73"/>
      <c r="G435" s="73"/>
      <c r="H435" s="73"/>
      <c r="I435" s="73"/>
      <c r="J435" s="73"/>
      <c r="K435" s="73"/>
      <c r="L435" s="75"/>
      <c r="M435" s="75"/>
      <c r="N435" s="75"/>
      <c r="O435" s="75"/>
      <c r="P435" s="75"/>
      <c r="Q435" s="73" t="e">
        <f>IF(#REF!="","",IF(VLOOKUP(#REF!,#REF!,9,FALSE)="","",VLOOKUP(#REF!,#REF!,9,FALSE)))</f>
        <v>#REF!</v>
      </c>
      <c r="R435" s="75" t="e">
        <f>IF(#REF!="","",IF(VLOOKUP(#REF!,#REF!,10,FALSE)="","",VLOOKUP(#REF!,#REF!,10,FALSE)))</f>
        <v>#REF!</v>
      </c>
      <c r="AI435" t="str">
        <f>IF('PCA Licitação, Dispensa e Inex.'!B438="","",'PCA Licitação, Dispensa e Inex.'!B438)</f>
        <v/>
      </c>
      <c r="AJ435" t="str">
        <f>IF('PCA Licitação, Dispensa e Inex.'!C438="","",'PCA Licitação, Dispensa e Inex.'!C438)</f>
        <v/>
      </c>
      <c r="AK435" t="str">
        <f>IF('PCA Licitação, Dispensa e Inex.'!D438="","",'PCA Licitação, Dispensa e Inex.'!D438)</f>
        <v/>
      </c>
      <c r="AL435" t="str">
        <f>IF('PCA Licitação, Dispensa e Inex.'!H438="","",'PCA Licitação, Dispensa e Inex.'!H438)</f>
        <v/>
      </c>
      <c r="AM435" t="str">
        <f>IF('PCA Licitação, Dispensa e Inex.'!K438="","",'PCA Licitação, Dispensa e Inex.'!K438)</f>
        <v/>
      </c>
      <c r="AN435" t="str">
        <f>IF('PCA Licitação, Dispensa e Inex.'!L438="","",'PCA Licitação, Dispensa e Inex.'!L438)</f>
        <v/>
      </c>
      <c r="AO435" t="str">
        <f>IF('PCA Licitação, Dispensa e Inex.'!M438="","",'PCA Licitação, Dispensa e Inex.'!M438)</f>
        <v/>
      </c>
      <c r="AP435" t="str">
        <f>IF('PCA Licitação, Dispensa e Inex.'!N438="","",'PCA Licitação, Dispensa e Inex.'!N438)</f>
        <v/>
      </c>
      <c r="AQ435" s="88" t="str">
        <f>IF('PCA Licitação, Dispensa e Inex.'!O438="","",'PCA Licitação, Dispensa e Inex.'!O438)</f>
        <v/>
      </c>
      <c r="AR435" s="88" t="str">
        <f>IF('PCA Licitação, Dispensa e Inex.'!P438="","",'PCA Licitação, Dispensa e Inex.'!P438)</f>
        <v/>
      </c>
      <c r="AS435" s="88" t="str">
        <f>IF('PCA Licitação, Dispensa e Inex.'!Q438="","",'PCA Licitação, Dispensa e Inex.'!Q438)</f>
        <v/>
      </c>
      <c r="AT435" s="88" t="str">
        <f>IF('PCA Licitação, Dispensa e Inex.'!R438="","",'PCA Licitação, Dispensa e Inex.'!R438)</f>
        <v/>
      </c>
      <c r="AU435" s="88" t="str">
        <f>IF('PCA Licitação, Dispensa e Inex.'!S438="","",'PCA Licitação, Dispensa e Inex.'!S438)</f>
        <v/>
      </c>
      <c r="AV435" s="88" t="str">
        <f>IFERROR(VLOOKUP(AI435,'Acompanhamento (DMP)'!$B$17:$L$400,10,FALSE),"")</f>
        <v/>
      </c>
      <c r="AW435" t="str">
        <f>IFERROR(IF(VLOOKUP(AI435,'Acompanhamento (DMP)'!$B$17:$V$400,11,FALSE)="","",VLOOKUP(AI435,'Acompanhamento (DMP)'!$B$17:$V$400,11,FALSE)),"")</f>
        <v/>
      </c>
      <c r="AX435" s="88" t="str">
        <f>IFERROR(VLOOKUP(AI435,'Acompanhamento (DMP)'!$B$17:$V$400,12,FALSE),"")</f>
        <v/>
      </c>
      <c r="AY435" s="88" t="str">
        <f>IFERROR(IF(VLOOKUP(AI435,'Acompanhamento (DMP)'!$B$17:$V$400,13,FALSE)="","",VLOOKUP(AI435,'Acompanhamento (DMP)'!$B$17:$V$400,13,FALSE)),"")</f>
        <v/>
      </c>
      <c r="AZ435" t="str">
        <f>IFERROR(IF(VLOOKUP(AI435,'Acompanhamento (DMP)'!$B$17:$V$400,14,FALSE)="","",VLOOKUP(AI435,'Acompanhamento (DMP)'!$B$17:$V$400,14,FALSE)),"")</f>
        <v/>
      </c>
      <c r="BA435" t="str">
        <f>IFERROR(IF(VLOOKUP(AI435,'Acompanhamento (DMP)'!$B$17:$V$400,15,FALSE)="","",VLOOKUP(AI435,'Acompanhamento (DMP)'!$B$17:$V$400,15,FALSE)),"")</f>
        <v/>
      </c>
      <c r="BB435" s="88" t="str">
        <f>IFERROR(IF(VLOOKUP(AI435,'Acompanhamento (DMP)'!$B$17:$V$400,16,FALSE)="","",VLOOKUP(AI435,'Acompanhamento (DMP)'!$B$17:$V$400,16,FALSE)),"")</f>
        <v/>
      </c>
      <c r="BC435" s="88" t="str">
        <f>IFERROR(IF(VLOOKUP(AI435,'Acompanhamento (DMP)'!$B$17:$V$400,17,FALSE)="","",VLOOKUP(AI435,'Acompanhamento (DMP)'!$B$17:$V$400,17,FALSE)),"")</f>
        <v/>
      </c>
      <c r="BD435" s="88" t="str">
        <f>IFERROR(IF(VLOOKUP(AI435,'Acompanhamento (DMP)'!$B$17:$V$400,18,FALSE)="","",VLOOKUP(AI435,'Acompanhamento (DMP)'!$B$17:$V$400,18,FALSE)),"")</f>
        <v/>
      </c>
      <c r="BE435" s="88" t="str">
        <f>IFERROR(IF(VLOOKUP(AI435,'Acompanhamento (DMP)'!$B$17:$V$400,19,FALSE)="","",VLOOKUP(AI435,'Acompanhamento (DMP)'!$B$17:$V$400,19,FALSE)),"")</f>
        <v/>
      </c>
      <c r="BF435" s="88" t="str">
        <f>IFERROR(IF(VLOOKUP(AI435,'Acompanhamento (DMP)'!$B$17:$V$400,20,FALSE)="","",VLOOKUP(AI435,'Acompanhamento (DMP)'!$B$17:$V$400,20,FALSE)),"")</f>
        <v/>
      </c>
      <c r="BG435" s="88" t="str">
        <f>IFERROR(IF(VLOOKUP(AI435,'Acompanhamento (DMP)'!$B$17:$V$400,21,FALSE)="","",VLOOKUP(AI435,'Acompanhamento (DMP)'!$B$17:$V$400,21,FALSE)),"")</f>
        <v/>
      </c>
      <c r="BH435" s="239" t="str">
        <f t="shared" si="6"/>
        <v/>
      </c>
    </row>
    <row r="436" spans="1:60" ht="15" customHeight="1" x14ac:dyDescent="0.2">
      <c r="A436" s="73"/>
      <c r="B436" s="73"/>
      <c r="C436" s="73"/>
      <c r="D436" s="74"/>
      <c r="E436" s="73"/>
      <c r="F436" s="73"/>
      <c r="G436" s="73"/>
      <c r="H436" s="73"/>
      <c r="I436" s="73"/>
      <c r="J436" s="73"/>
      <c r="K436" s="73"/>
      <c r="L436" s="75"/>
      <c r="M436" s="75"/>
      <c r="N436" s="75"/>
      <c r="O436" s="75"/>
      <c r="P436" s="75"/>
      <c r="Q436" s="73" t="e">
        <f>IF(#REF!="","",IF(VLOOKUP(#REF!,#REF!,9,FALSE)="","",VLOOKUP(#REF!,#REF!,9,FALSE)))</f>
        <v>#REF!</v>
      </c>
      <c r="R436" s="75" t="e">
        <f>IF(#REF!="","",IF(VLOOKUP(#REF!,#REF!,10,FALSE)="","",VLOOKUP(#REF!,#REF!,10,FALSE)))</f>
        <v>#REF!</v>
      </c>
      <c r="AI436" t="str">
        <f>IF('PCA Licitação, Dispensa e Inex.'!B439="","",'PCA Licitação, Dispensa e Inex.'!B439)</f>
        <v/>
      </c>
      <c r="AJ436" t="str">
        <f>IF('PCA Licitação, Dispensa e Inex.'!C439="","",'PCA Licitação, Dispensa e Inex.'!C439)</f>
        <v/>
      </c>
      <c r="AK436" t="str">
        <f>IF('PCA Licitação, Dispensa e Inex.'!D439="","",'PCA Licitação, Dispensa e Inex.'!D439)</f>
        <v/>
      </c>
      <c r="AL436" t="str">
        <f>IF('PCA Licitação, Dispensa e Inex.'!H439="","",'PCA Licitação, Dispensa e Inex.'!H439)</f>
        <v/>
      </c>
      <c r="AM436" t="str">
        <f>IF('PCA Licitação, Dispensa e Inex.'!K439="","",'PCA Licitação, Dispensa e Inex.'!K439)</f>
        <v/>
      </c>
      <c r="AN436" t="str">
        <f>IF('PCA Licitação, Dispensa e Inex.'!L439="","",'PCA Licitação, Dispensa e Inex.'!L439)</f>
        <v/>
      </c>
      <c r="AO436" t="str">
        <f>IF('PCA Licitação, Dispensa e Inex.'!M439="","",'PCA Licitação, Dispensa e Inex.'!M439)</f>
        <v/>
      </c>
      <c r="AP436" t="str">
        <f>IF('PCA Licitação, Dispensa e Inex.'!N439="","",'PCA Licitação, Dispensa e Inex.'!N439)</f>
        <v/>
      </c>
      <c r="AQ436" s="88" t="str">
        <f>IF('PCA Licitação, Dispensa e Inex.'!O439="","",'PCA Licitação, Dispensa e Inex.'!O439)</f>
        <v/>
      </c>
      <c r="AR436" s="88" t="str">
        <f>IF('PCA Licitação, Dispensa e Inex.'!P439="","",'PCA Licitação, Dispensa e Inex.'!P439)</f>
        <v/>
      </c>
      <c r="AS436" s="88" t="str">
        <f>IF('PCA Licitação, Dispensa e Inex.'!Q439="","",'PCA Licitação, Dispensa e Inex.'!Q439)</f>
        <v/>
      </c>
      <c r="AT436" s="88" t="str">
        <f>IF('PCA Licitação, Dispensa e Inex.'!R439="","",'PCA Licitação, Dispensa e Inex.'!R439)</f>
        <v/>
      </c>
      <c r="AU436" s="88" t="str">
        <f>IF('PCA Licitação, Dispensa e Inex.'!S439="","",'PCA Licitação, Dispensa e Inex.'!S439)</f>
        <v/>
      </c>
      <c r="AV436" s="88" t="str">
        <f>IFERROR(VLOOKUP(AI436,'Acompanhamento (DMP)'!$B$17:$L$400,10,FALSE),"")</f>
        <v/>
      </c>
      <c r="AW436" t="str">
        <f>IFERROR(IF(VLOOKUP(AI436,'Acompanhamento (DMP)'!$B$17:$V$400,11,FALSE)="","",VLOOKUP(AI436,'Acompanhamento (DMP)'!$B$17:$V$400,11,FALSE)),"")</f>
        <v/>
      </c>
      <c r="AX436" s="88" t="str">
        <f>IFERROR(VLOOKUP(AI436,'Acompanhamento (DMP)'!$B$17:$V$400,12,FALSE),"")</f>
        <v/>
      </c>
      <c r="AY436" s="88" t="str">
        <f>IFERROR(IF(VLOOKUP(AI436,'Acompanhamento (DMP)'!$B$17:$V$400,13,FALSE)="","",VLOOKUP(AI436,'Acompanhamento (DMP)'!$B$17:$V$400,13,FALSE)),"")</f>
        <v/>
      </c>
      <c r="AZ436" t="str">
        <f>IFERROR(IF(VLOOKUP(AI436,'Acompanhamento (DMP)'!$B$17:$V$400,14,FALSE)="","",VLOOKUP(AI436,'Acompanhamento (DMP)'!$B$17:$V$400,14,FALSE)),"")</f>
        <v/>
      </c>
      <c r="BA436" t="str">
        <f>IFERROR(IF(VLOOKUP(AI436,'Acompanhamento (DMP)'!$B$17:$V$400,15,FALSE)="","",VLOOKUP(AI436,'Acompanhamento (DMP)'!$B$17:$V$400,15,FALSE)),"")</f>
        <v/>
      </c>
      <c r="BB436" s="88" t="str">
        <f>IFERROR(IF(VLOOKUP(AI436,'Acompanhamento (DMP)'!$B$17:$V$400,16,FALSE)="","",VLOOKUP(AI436,'Acompanhamento (DMP)'!$B$17:$V$400,16,FALSE)),"")</f>
        <v/>
      </c>
      <c r="BC436" s="88" t="str">
        <f>IFERROR(IF(VLOOKUP(AI436,'Acompanhamento (DMP)'!$B$17:$V$400,17,FALSE)="","",VLOOKUP(AI436,'Acompanhamento (DMP)'!$B$17:$V$400,17,FALSE)),"")</f>
        <v/>
      </c>
      <c r="BD436" s="88" t="str">
        <f>IFERROR(IF(VLOOKUP(AI436,'Acompanhamento (DMP)'!$B$17:$V$400,18,FALSE)="","",VLOOKUP(AI436,'Acompanhamento (DMP)'!$B$17:$V$400,18,FALSE)),"")</f>
        <v/>
      </c>
      <c r="BE436" s="88" t="str">
        <f>IFERROR(IF(VLOOKUP(AI436,'Acompanhamento (DMP)'!$B$17:$V$400,19,FALSE)="","",VLOOKUP(AI436,'Acompanhamento (DMP)'!$B$17:$V$400,19,FALSE)),"")</f>
        <v/>
      </c>
      <c r="BF436" s="88" t="str">
        <f>IFERROR(IF(VLOOKUP(AI436,'Acompanhamento (DMP)'!$B$17:$V$400,20,FALSE)="","",VLOOKUP(AI436,'Acompanhamento (DMP)'!$B$17:$V$400,20,FALSE)),"")</f>
        <v/>
      </c>
      <c r="BG436" s="88" t="str">
        <f>IFERROR(IF(VLOOKUP(AI436,'Acompanhamento (DMP)'!$B$17:$V$400,21,FALSE)="","",VLOOKUP(AI436,'Acompanhamento (DMP)'!$B$17:$V$400,21,FALSE)),"")</f>
        <v/>
      </c>
      <c r="BH436" s="239" t="str">
        <f t="shared" si="6"/>
        <v/>
      </c>
    </row>
    <row r="437" spans="1:60" ht="15" customHeight="1" x14ac:dyDescent="0.2">
      <c r="A437" s="73"/>
      <c r="B437" s="73"/>
      <c r="C437" s="73"/>
      <c r="D437" s="74"/>
      <c r="E437" s="73"/>
      <c r="F437" s="73"/>
      <c r="G437" s="73"/>
      <c r="H437" s="73"/>
      <c r="I437" s="73"/>
      <c r="J437" s="73"/>
      <c r="K437" s="73"/>
      <c r="L437" s="75"/>
      <c r="M437" s="75"/>
      <c r="N437" s="75"/>
      <c r="O437" s="75"/>
      <c r="P437" s="75"/>
      <c r="Q437" s="73" t="e">
        <f>IF(#REF!="","",IF(VLOOKUP(#REF!,#REF!,9,FALSE)="","",VLOOKUP(#REF!,#REF!,9,FALSE)))</f>
        <v>#REF!</v>
      </c>
      <c r="R437" s="75" t="e">
        <f>IF(#REF!="","",IF(VLOOKUP(#REF!,#REF!,10,FALSE)="","",VLOOKUP(#REF!,#REF!,10,FALSE)))</f>
        <v>#REF!</v>
      </c>
      <c r="AI437" t="str">
        <f>IF('PCA Licitação, Dispensa e Inex.'!B440="","",'PCA Licitação, Dispensa e Inex.'!B440)</f>
        <v/>
      </c>
      <c r="AJ437" t="str">
        <f>IF('PCA Licitação, Dispensa e Inex.'!C440="","",'PCA Licitação, Dispensa e Inex.'!C440)</f>
        <v/>
      </c>
      <c r="AK437" t="str">
        <f>IF('PCA Licitação, Dispensa e Inex.'!D440="","",'PCA Licitação, Dispensa e Inex.'!D440)</f>
        <v/>
      </c>
      <c r="AL437" t="str">
        <f>IF('PCA Licitação, Dispensa e Inex.'!H440="","",'PCA Licitação, Dispensa e Inex.'!H440)</f>
        <v/>
      </c>
      <c r="AM437" t="str">
        <f>IF('PCA Licitação, Dispensa e Inex.'!K440="","",'PCA Licitação, Dispensa e Inex.'!K440)</f>
        <v/>
      </c>
      <c r="AN437" t="str">
        <f>IF('PCA Licitação, Dispensa e Inex.'!L440="","",'PCA Licitação, Dispensa e Inex.'!L440)</f>
        <v/>
      </c>
      <c r="AO437" t="str">
        <f>IF('PCA Licitação, Dispensa e Inex.'!M440="","",'PCA Licitação, Dispensa e Inex.'!M440)</f>
        <v/>
      </c>
      <c r="AP437" t="str">
        <f>IF('PCA Licitação, Dispensa e Inex.'!N440="","",'PCA Licitação, Dispensa e Inex.'!N440)</f>
        <v/>
      </c>
      <c r="AQ437" s="88" t="str">
        <f>IF('PCA Licitação, Dispensa e Inex.'!O440="","",'PCA Licitação, Dispensa e Inex.'!O440)</f>
        <v/>
      </c>
      <c r="AR437" s="88" t="str">
        <f>IF('PCA Licitação, Dispensa e Inex.'!P440="","",'PCA Licitação, Dispensa e Inex.'!P440)</f>
        <v/>
      </c>
      <c r="AS437" s="88" t="str">
        <f>IF('PCA Licitação, Dispensa e Inex.'!Q440="","",'PCA Licitação, Dispensa e Inex.'!Q440)</f>
        <v/>
      </c>
      <c r="AT437" s="88" t="str">
        <f>IF('PCA Licitação, Dispensa e Inex.'!R440="","",'PCA Licitação, Dispensa e Inex.'!R440)</f>
        <v/>
      </c>
      <c r="AU437" s="88" t="str">
        <f>IF('PCA Licitação, Dispensa e Inex.'!S440="","",'PCA Licitação, Dispensa e Inex.'!S440)</f>
        <v/>
      </c>
      <c r="AV437" s="88" t="str">
        <f>IFERROR(VLOOKUP(AI437,'Acompanhamento (DMP)'!$B$17:$L$400,10,FALSE),"")</f>
        <v/>
      </c>
      <c r="AW437" t="str">
        <f>IFERROR(IF(VLOOKUP(AI437,'Acompanhamento (DMP)'!$B$17:$V$400,11,FALSE)="","",VLOOKUP(AI437,'Acompanhamento (DMP)'!$B$17:$V$400,11,FALSE)),"")</f>
        <v/>
      </c>
      <c r="AX437" s="88" t="str">
        <f>IFERROR(VLOOKUP(AI437,'Acompanhamento (DMP)'!$B$17:$V$400,12,FALSE),"")</f>
        <v/>
      </c>
      <c r="AY437" s="88" t="str">
        <f>IFERROR(IF(VLOOKUP(AI437,'Acompanhamento (DMP)'!$B$17:$V$400,13,FALSE)="","",VLOOKUP(AI437,'Acompanhamento (DMP)'!$B$17:$V$400,13,FALSE)),"")</f>
        <v/>
      </c>
      <c r="AZ437" t="str">
        <f>IFERROR(IF(VLOOKUP(AI437,'Acompanhamento (DMP)'!$B$17:$V$400,14,FALSE)="","",VLOOKUP(AI437,'Acompanhamento (DMP)'!$B$17:$V$400,14,FALSE)),"")</f>
        <v/>
      </c>
      <c r="BA437" t="str">
        <f>IFERROR(IF(VLOOKUP(AI437,'Acompanhamento (DMP)'!$B$17:$V$400,15,FALSE)="","",VLOOKUP(AI437,'Acompanhamento (DMP)'!$B$17:$V$400,15,FALSE)),"")</f>
        <v/>
      </c>
      <c r="BB437" s="88" t="str">
        <f>IFERROR(IF(VLOOKUP(AI437,'Acompanhamento (DMP)'!$B$17:$V$400,16,FALSE)="","",VLOOKUP(AI437,'Acompanhamento (DMP)'!$B$17:$V$400,16,FALSE)),"")</f>
        <v/>
      </c>
      <c r="BC437" s="88" t="str">
        <f>IFERROR(IF(VLOOKUP(AI437,'Acompanhamento (DMP)'!$B$17:$V$400,17,FALSE)="","",VLOOKUP(AI437,'Acompanhamento (DMP)'!$B$17:$V$400,17,FALSE)),"")</f>
        <v/>
      </c>
      <c r="BD437" s="88" t="str">
        <f>IFERROR(IF(VLOOKUP(AI437,'Acompanhamento (DMP)'!$B$17:$V$400,18,FALSE)="","",VLOOKUP(AI437,'Acompanhamento (DMP)'!$B$17:$V$400,18,FALSE)),"")</f>
        <v/>
      </c>
      <c r="BE437" s="88" t="str">
        <f>IFERROR(IF(VLOOKUP(AI437,'Acompanhamento (DMP)'!$B$17:$V$400,19,FALSE)="","",VLOOKUP(AI437,'Acompanhamento (DMP)'!$B$17:$V$400,19,FALSE)),"")</f>
        <v/>
      </c>
      <c r="BF437" s="88" t="str">
        <f>IFERROR(IF(VLOOKUP(AI437,'Acompanhamento (DMP)'!$B$17:$V$400,20,FALSE)="","",VLOOKUP(AI437,'Acompanhamento (DMP)'!$B$17:$V$400,20,FALSE)),"")</f>
        <v/>
      </c>
      <c r="BG437" s="88" t="str">
        <f>IFERROR(IF(VLOOKUP(AI437,'Acompanhamento (DMP)'!$B$17:$V$400,21,FALSE)="","",VLOOKUP(AI437,'Acompanhamento (DMP)'!$B$17:$V$400,21,FALSE)),"")</f>
        <v/>
      </c>
      <c r="BH437" s="239" t="str">
        <f t="shared" si="6"/>
        <v/>
      </c>
    </row>
    <row r="438" spans="1:60" ht="15" customHeight="1" x14ac:dyDescent="0.2">
      <c r="A438" s="73"/>
      <c r="B438" s="73"/>
      <c r="C438" s="73"/>
      <c r="D438" s="74"/>
      <c r="E438" s="73"/>
      <c r="F438" s="73"/>
      <c r="G438" s="73"/>
      <c r="H438" s="73"/>
      <c r="I438" s="73"/>
      <c r="J438" s="73"/>
      <c r="K438" s="73"/>
      <c r="L438" s="75"/>
      <c r="M438" s="75"/>
      <c r="N438" s="75"/>
      <c r="O438" s="75"/>
      <c r="P438" s="75"/>
      <c r="Q438" s="73" t="e">
        <f>IF(#REF!="","",IF(VLOOKUP(#REF!,#REF!,9,FALSE)="","",VLOOKUP(#REF!,#REF!,9,FALSE)))</f>
        <v>#REF!</v>
      </c>
      <c r="R438" s="75" t="e">
        <f>IF(#REF!="","",IF(VLOOKUP(#REF!,#REF!,10,FALSE)="","",VLOOKUP(#REF!,#REF!,10,FALSE)))</f>
        <v>#REF!</v>
      </c>
      <c r="AI438" t="str">
        <f>IF('PCA Licitação, Dispensa e Inex.'!B441="","",'PCA Licitação, Dispensa e Inex.'!B441)</f>
        <v/>
      </c>
      <c r="AJ438" t="str">
        <f>IF('PCA Licitação, Dispensa e Inex.'!C441="","",'PCA Licitação, Dispensa e Inex.'!C441)</f>
        <v/>
      </c>
      <c r="AK438" t="str">
        <f>IF('PCA Licitação, Dispensa e Inex.'!D441="","",'PCA Licitação, Dispensa e Inex.'!D441)</f>
        <v/>
      </c>
      <c r="AL438" t="str">
        <f>IF('PCA Licitação, Dispensa e Inex.'!H441="","",'PCA Licitação, Dispensa e Inex.'!H441)</f>
        <v/>
      </c>
      <c r="AM438" t="str">
        <f>IF('PCA Licitação, Dispensa e Inex.'!K441="","",'PCA Licitação, Dispensa e Inex.'!K441)</f>
        <v/>
      </c>
      <c r="AN438" t="str">
        <f>IF('PCA Licitação, Dispensa e Inex.'!L441="","",'PCA Licitação, Dispensa e Inex.'!L441)</f>
        <v/>
      </c>
      <c r="AO438" t="str">
        <f>IF('PCA Licitação, Dispensa e Inex.'!M441="","",'PCA Licitação, Dispensa e Inex.'!M441)</f>
        <v/>
      </c>
      <c r="AP438" t="str">
        <f>IF('PCA Licitação, Dispensa e Inex.'!N441="","",'PCA Licitação, Dispensa e Inex.'!N441)</f>
        <v/>
      </c>
      <c r="AQ438" s="88" t="str">
        <f>IF('PCA Licitação, Dispensa e Inex.'!O441="","",'PCA Licitação, Dispensa e Inex.'!O441)</f>
        <v/>
      </c>
      <c r="AR438" s="88" t="str">
        <f>IF('PCA Licitação, Dispensa e Inex.'!P441="","",'PCA Licitação, Dispensa e Inex.'!P441)</f>
        <v/>
      </c>
      <c r="AS438" s="88" t="str">
        <f>IF('PCA Licitação, Dispensa e Inex.'!Q441="","",'PCA Licitação, Dispensa e Inex.'!Q441)</f>
        <v/>
      </c>
      <c r="AT438" s="88" t="str">
        <f>IF('PCA Licitação, Dispensa e Inex.'!R441="","",'PCA Licitação, Dispensa e Inex.'!R441)</f>
        <v/>
      </c>
      <c r="AU438" s="88" t="str">
        <f>IF('PCA Licitação, Dispensa e Inex.'!S441="","",'PCA Licitação, Dispensa e Inex.'!S441)</f>
        <v/>
      </c>
      <c r="AV438" s="88" t="str">
        <f>IFERROR(VLOOKUP(AI438,'Acompanhamento (DMP)'!$B$17:$L$400,10,FALSE),"")</f>
        <v/>
      </c>
      <c r="AW438" t="str">
        <f>IFERROR(IF(VLOOKUP(AI438,'Acompanhamento (DMP)'!$B$17:$V$400,11,FALSE)="","",VLOOKUP(AI438,'Acompanhamento (DMP)'!$B$17:$V$400,11,FALSE)),"")</f>
        <v/>
      </c>
      <c r="AX438" s="88" t="str">
        <f>IFERROR(VLOOKUP(AI438,'Acompanhamento (DMP)'!$B$17:$V$400,12,FALSE),"")</f>
        <v/>
      </c>
      <c r="AY438" s="88" t="str">
        <f>IFERROR(IF(VLOOKUP(AI438,'Acompanhamento (DMP)'!$B$17:$V$400,13,FALSE)="","",VLOOKUP(AI438,'Acompanhamento (DMP)'!$B$17:$V$400,13,FALSE)),"")</f>
        <v/>
      </c>
      <c r="AZ438" t="str">
        <f>IFERROR(IF(VLOOKUP(AI438,'Acompanhamento (DMP)'!$B$17:$V$400,14,FALSE)="","",VLOOKUP(AI438,'Acompanhamento (DMP)'!$B$17:$V$400,14,FALSE)),"")</f>
        <v/>
      </c>
      <c r="BA438" t="str">
        <f>IFERROR(IF(VLOOKUP(AI438,'Acompanhamento (DMP)'!$B$17:$V$400,15,FALSE)="","",VLOOKUP(AI438,'Acompanhamento (DMP)'!$B$17:$V$400,15,FALSE)),"")</f>
        <v/>
      </c>
      <c r="BB438" s="88" t="str">
        <f>IFERROR(IF(VLOOKUP(AI438,'Acompanhamento (DMP)'!$B$17:$V$400,16,FALSE)="","",VLOOKUP(AI438,'Acompanhamento (DMP)'!$B$17:$V$400,16,FALSE)),"")</f>
        <v/>
      </c>
      <c r="BC438" s="88" t="str">
        <f>IFERROR(IF(VLOOKUP(AI438,'Acompanhamento (DMP)'!$B$17:$V$400,17,FALSE)="","",VLOOKUP(AI438,'Acompanhamento (DMP)'!$B$17:$V$400,17,FALSE)),"")</f>
        <v/>
      </c>
      <c r="BD438" s="88" t="str">
        <f>IFERROR(IF(VLOOKUP(AI438,'Acompanhamento (DMP)'!$B$17:$V$400,18,FALSE)="","",VLOOKUP(AI438,'Acompanhamento (DMP)'!$B$17:$V$400,18,FALSE)),"")</f>
        <v/>
      </c>
      <c r="BE438" s="88" t="str">
        <f>IFERROR(IF(VLOOKUP(AI438,'Acompanhamento (DMP)'!$B$17:$V$400,19,FALSE)="","",VLOOKUP(AI438,'Acompanhamento (DMP)'!$B$17:$V$400,19,FALSE)),"")</f>
        <v/>
      </c>
      <c r="BF438" s="88" t="str">
        <f>IFERROR(IF(VLOOKUP(AI438,'Acompanhamento (DMP)'!$B$17:$V$400,20,FALSE)="","",VLOOKUP(AI438,'Acompanhamento (DMP)'!$B$17:$V$400,20,FALSE)),"")</f>
        <v/>
      </c>
      <c r="BG438" s="88" t="str">
        <f>IFERROR(IF(VLOOKUP(AI438,'Acompanhamento (DMP)'!$B$17:$V$400,21,FALSE)="","",VLOOKUP(AI438,'Acompanhamento (DMP)'!$B$17:$V$400,21,FALSE)),"")</f>
        <v/>
      </c>
      <c r="BH438" s="239" t="str">
        <f t="shared" si="6"/>
        <v/>
      </c>
    </row>
    <row r="439" spans="1:60" ht="15" customHeight="1" x14ac:dyDescent="0.2">
      <c r="A439" s="73"/>
      <c r="B439" s="73"/>
      <c r="C439" s="73"/>
      <c r="D439" s="74"/>
      <c r="E439" s="73"/>
      <c r="F439" s="73"/>
      <c r="G439" s="73"/>
      <c r="H439" s="73"/>
      <c r="I439" s="73"/>
      <c r="J439" s="73"/>
      <c r="K439" s="73"/>
      <c r="L439" s="75"/>
      <c r="M439" s="75"/>
      <c r="N439" s="75"/>
      <c r="O439" s="75"/>
      <c r="P439" s="75"/>
      <c r="Q439" s="73" t="e">
        <f>IF(#REF!="","",IF(VLOOKUP(#REF!,#REF!,9,FALSE)="","",VLOOKUP(#REF!,#REF!,9,FALSE)))</f>
        <v>#REF!</v>
      </c>
      <c r="R439" s="75" t="e">
        <f>IF(#REF!="","",IF(VLOOKUP(#REF!,#REF!,10,FALSE)="","",VLOOKUP(#REF!,#REF!,10,FALSE)))</f>
        <v>#REF!</v>
      </c>
      <c r="AI439" t="str">
        <f>IF('PCA Licitação, Dispensa e Inex.'!B442="","",'PCA Licitação, Dispensa e Inex.'!B442)</f>
        <v/>
      </c>
      <c r="AJ439" t="str">
        <f>IF('PCA Licitação, Dispensa e Inex.'!C442="","",'PCA Licitação, Dispensa e Inex.'!C442)</f>
        <v/>
      </c>
      <c r="AK439" t="str">
        <f>IF('PCA Licitação, Dispensa e Inex.'!D442="","",'PCA Licitação, Dispensa e Inex.'!D442)</f>
        <v/>
      </c>
      <c r="AL439" t="str">
        <f>IF('PCA Licitação, Dispensa e Inex.'!H442="","",'PCA Licitação, Dispensa e Inex.'!H442)</f>
        <v/>
      </c>
      <c r="AM439" t="str">
        <f>IF('PCA Licitação, Dispensa e Inex.'!K442="","",'PCA Licitação, Dispensa e Inex.'!K442)</f>
        <v/>
      </c>
      <c r="AN439" t="str">
        <f>IF('PCA Licitação, Dispensa e Inex.'!L442="","",'PCA Licitação, Dispensa e Inex.'!L442)</f>
        <v/>
      </c>
      <c r="AO439" t="str">
        <f>IF('PCA Licitação, Dispensa e Inex.'!M442="","",'PCA Licitação, Dispensa e Inex.'!M442)</f>
        <v/>
      </c>
      <c r="AP439" t="str">
        <f>IF('PCA Licitação, Dispensa e Inex.'!N442="","",'PCA Licitação, Dispensa e Inex.'!N442)</f>
        <v/>
      </c>
      <c r="AQ439" s="88" t="str">
        <f>IF('PCA Licitação, Dispensa e Inex.'!O442="","",'PCA Licitação, Dispensa e Inex.'!O442)</f>
        <v/>
      </c>
      <c r="AR439" s="88" t="str">
        <f>IF('PCA Licitação, Dispensa e Inex.'!P442="","",'PCA Licitação, Dispensa e Inex.'!P442)</f>
        <v/>
      </c>
      <c r="AS439" s="88" t="str">
        <f>IF('PCA Licitação, Dispensa e Inex.'!Q442="","",'PCA Licitação, Dispensa e Inex.'!Q442)</f>
        <v/>
      </c>
      <c r="AT439" s="88" t="str">
        <f>IF('PCA Licitação, Dispensa e Inex.'!R442="","",'PCA Licitação, Dispensa e Inex.'!R442)</f>
        <v/>
      </c>
      <c r="AU439" s="88" t="str">
        <f>IF('PCA Licitação, Dispensa e Inex.'!S442="","",'PCA Licitação, Dispensa e Inex.'!S442)</f>
        <v/>
      </c>
      <c r="AV439" s="88" t="str">
        <f>IFERROR(VLOOKUP(AI439,'Acompanhamento (DMP)'!$B$17:$L$400,10,FALSE),"")</f>
        <v/>
      </c>
      <c r="AW439" t="str">
        <f>IFERROR(IF(VLOOKUP(AI439,'Acompanhamento (DMP)'!$B$17:$V$400,11,FALSE)="","",VLOOKUP(AI439,'Acompanhamento (DMP)'!$B$17:$V$400,11,FALSE)),"")</f>
        <v/>
      </c>
      <c r="AX439" s="88" t="str">
        <f>IFERROR(VLOOKUP(AI439,'Acompanhamento (DMP)'!$B$17:$V$400,12,FALSE),"")</f>
        <v/>
      </c>
      <c r="AY439" s="88" t="str">
        <f>IFERROR(IF(VLOOKUP(AI439,'Acompanhamento (DMP)'!$B$17:$V$400,13,FALSE)="","",VLOOKUP(AI439,'Acompanhamento (DMP)'!$B$17:$V$400,13,FALSE)),"")</f>
        <v/>
      </c>
      <c r="AZ439" t="str">
        <f>IFERROR(IF(VLOOKUP(AI439,'Acompanhamento (DMP)'!$B$17:$V$400,14,FALSE)="","",VLOOKUP(AI439,'Acompanhamento (DMP)'!$B$17:$V$400,14,FALSE)),"")</f>
        <v/>
      </c>
      <c r="BA439" t="str">
        <f>IFERROR(IF(VLOOKUP(AI439,'Acompanhamento (DMP)'!$B$17:$V$400,15,FALSE)="","",VLOOKUP(AI439,'Acompanhamento (DMP)'!$B$17:$V$400,15,FALSE)),"")</f>
        <v/>
      </c>
      <c r="BB439" s="88" t="str">
        <f>IFERROR(IF(VLOOKUP(AI439,'Acompanhamento (DMP)'!$B$17:$V$400,16,FALSE)="","",VLOOKUP(AI439,'Acompanhamento (DMP)'!$B$17:$V$400,16,FALSE)),"")</f>
        <v/>
      </c>
      <c r="BC439" s="88" t="str">
        <f>IFERROR(IF(VLOOKUP(AI439,'Acompanhamento (DMP)'!$B$17:$V$400,17,FALSE)="","",VLOOKUP(AI439,'Acompanhamento (DMP)'!$B$17:$V$400,17,FALSE)),"")</f>
        <v/>
      </c>
      <c r="BD439" s="88" t="str">
        <f>IFERROR(IF(VLOOKUP(AI439,'Acompanhamento (DMP)'!$B$17:$V$400,18,FALSE)="","",VLOOKUP(AI439,'Acompanhamento (DMP)'!$B$17:$V$400,18,FALSE)),"")</f>
        <v/>
      </c>
      <c r="BE439" s="88" t="str">
        <f>IFERROR(IF(VLOOKUP(AI439,'Acompanhamento (DMP)'!$B$17:$V$400,19,FALSE)="","",VLOOKUP(AI439,'Acompanhamento (DMP)'!$B$17:$V$400,19,FALSE)),"")</f>
        <v/>
      </c>
      <c r="BF439" s="88" t="str">
        <f>IFERROR(IF(VLOOKUP(AI439,'Acompanhamento (DMP)'!$B$17:$V$400,20,FALSE)="","",VLOOKUP(AI439,'Acompanhamento (DMP)'!$B$17:$V$400,20,FALSE)),"")</f>
        <v/>
      </c>
      <c r="BG439" s="88" t="str">
        <f>IFERROR(IF(VLOOKUP(AI439,'Acompanhamento (DMP)'!$B$17:$V$400,21,FALSE)="","",VLOOKUP(AI439,'Acompanhamento (DMP)'!$B$17:$V$400,21,FALSE)),"")</f>
        <v/>
      </c>
      <c r="BH439" s="239" t="str">
        <f t="shared" si="6"/>
        <v/>
      </c>
    </row>
    <row r="440" spans="1:60" ht="15" customHeight="1" x14ac:dyDescent="0.2">
      <c r="A440" s="73"/>
      <c r="B440" s="73"/>
      <c r="C440" s="73"/>
      <c r="D440" s="74"/>
      <c r="E440" s="73"/>
      <c r="F440" s="73"/>
      <c r="G440" s="73"/>
      <c r="H440" s="73"/>
      <c r="I440" s="73"/>
      <c r="J440" s="73"/>
      <c r="K440" s="73"/>
      <c r="L440" s="75"/>
      <c r="M440" s="75"/>
      <c r="N440" s="75"/>
      <c r="O440" s="75"/>
      <c r="P440" s="75"/>
      <c r="Q440" s="73" t="e">
        <f>IF(#REF!="","",IF(VLOOKUP(#REF!,#REF!,9,FALSE)="","",VLOOKUP(#REF!,#REF!,9,FALSE)))</f>
        <v>#REF!</v>
      </c>
      <c r="R440" s="75" t="e">
        <f>IF(#REF!="","",IF(VLOOKUP(#REF!,#REF!,10,FALSE)="","",VLOOKUP(#REF!,#REF!,10,FALSE)))</f>
        <v>#REF!</v>
      </c>
      <c r="AI440" t="str">
        <f>IF('PCA Licitação, Dispensa e Inex.'!B443="","",'PCA Licitação, Dispensa e Inex.'!B443)</f>
        <v/>
      </c>
      <c r="AJ440" t="str">
        <f>IF('PCA Licitação, Dispensa e Inex.'!C443="","",'PCA Licitação, Dispensa e Inex.'!C443)</f>
        <v/>
      </c>
      <c r="AK440" t="str">
        <f>IF('PCA Licitação, Dispensa e Inex.'!D443="","",'PCA Licitação, Dispensa e Inex.'!D443)</f>
        <v/>
      </c>
      <c r="AL440" t="str">
        <f>IF('PCA Licitação, Dispensa e Inex.'!H443="","",'PCA Licitação, Dispensa e Inex.'!H443)</f>
        <v/>
      </c>
      <c r="AM440" t="str">
        <f>IF('PCA Licitação, Dispensa e Inex.'!K443="","",'PCA Licitação, Dispensa e Inex.'!K443)</f>
        <v/>
      </c>
      <c r="AN440" t="str">
        <f>IF('PCA Licitação, Dispensa e Inex.'!L443="","",'PCA Licitação, Dispensa e Inex.'!L443)</f>
        <v/>
      </c>
      <c r="AO440" t="str">
        <f>IF('PCA Licitação, Dispensa e Inex.'!M443="","",'PCA Licitação, Dispensa e Inex.'!M443)</f>
        <v/>
      </c>
      <c r="AP440" t="str">
        <f>IF('PCA Licitação, Dispensa e Inex.'!N443="","",'PCA Licitação, Dispensa e Inex.'!N443)</f>
        <v/>
      </c>
      <c r="AQ440" s="88" t="str">
        <f>IF('PCA Licitação, Dispensa e Inex.'!O443="","",'PCA Licitação, Dispensa e Inex.'!O443)</f>
        <v/>
      </c>
      <c r="AR440" s="88" t="str">
        <f>IF('PCA Licitação, Dispensa e Inex.'!P443="","",'PCA Licitação, Dispensa e Inex.'!P443)</f>
        <v/>
      </c>
      <c r="AS440" s="88" t="str">
        <f>IF('PCA Licitação, Dispensa e Inex.'!Q443="","",'PCA Licitação, Dispensa e Inex.'!Q443)</f>
        <v/>
      </c>
      <c r="AT440" s="88" t="str">
        <f>IF('PCA Licitação, Dispensa e Inex.'!R443="","",'PCA Licitação, Dispensa e Inex.'!R443)</f>
        <v/>
      </c>
      <c r="AU440" s="88" t="str">
        <f>IF('PCA Licitação, Dispensa e Inex.'!S443="","",'PCA Licitação, Dispensa e Inex.'!S443)</f>
        <v/>
      </c>
      <c r="AV440" s="88" t="str">
        <f>IFERROR(VLOOKUP(AI440,'Acompanhamento (DMP)'!$B$17:$L$400,10,FALSE),"")</f>
        <v/>
      </c>
      <c r="AW440" t="str">
        <f>IFERROR(IF(VLOOKUP(AI440,'Acompanhamento (DMP)'!$B$17:$V$400,11,FALSE)="","",VLOOKUP(AI440,'Acompanhamento (DMP)'!$B$17:$V$400,11,FALSE)),"")</f>
        <v/>
      </c>
      <c r="AX440" s="88" t="str">
        <f>IFERROR(VLOOKUP(AI440,'Acompanhamento (DMP)'!$B$17:$V$400,12,FALSE),"")</f>
        <v/>
      </c>
      <c r="AY440" s="88" t="str">
        <f>IFERROR(IF(VLOOKUP(AI440,'Acompanhamento (DMP)'!$B$17:$V$400,13,FALSE)="","",VLOOKUP(AI440,'Acompanhamento (DMP)'!$B$17:$V$400,13,FALSE)),"")</f>
        <v/>
      </c>
      <c r="AZ440" t="str">
        <f>IFERROR(IF(VLOOKUP(AI440,'Acompanhamento (DMP)'!$B$17:$V$400,14,FALSE)="","",VLOOKUP(AI440,'Acompanhamento (DMP)'!$B$17:$V$400,14,FALSE)),"")</f>
        <v/>
      </c>
      <c r="BA440" t="str">
        <f>IFERROR(IF(VLOOKUP(AI440,'Acompanhamento (DMP)'!$B$17:$V$400,15,FALSE)="","",VLOOKUP(AI440,'Acompanhamento (DMP)'!$B$17:$V$400,15,FALSE)),"")</f>
        <v/>
      </c>
      <c r="BB440" s="88" t="str">
        <f>IFERROR(IF(VLOOKUP(AI440,'Acompanhamento (DMP)'!$B$17:$V$400,16,FALSE)="","",VLOOKUP(AI440,'Acompanhamento (DMP)'!$B$17:$V$400,16,FALSE)),"")</f>
        <v/>
      </c>
      <c r="BC440" s="88" t="str">
        <f>IFERROR(IF(VLOOKUP(AI440,'Acompanhamento (DMP)'!$B$17:$V$400,17,FALSE)="","",VLOOKUP(AI440,'Acompanhamento (DMP)'!$B$17:$V$400,17,FALSE)),"")</f>
        <v/>
      </c>
      <c r="BD440" s="88" t="str">
        <f>IFERROR(IF(VLOOKUP(AI440,'Acompanhamento (DMP)'!$B$17:$V$400,18,FALSE)="","",VLOOKUP(AI440,'Acompanhamento (DMP)'!$B$17:$V$400,18,FALSE)),"")</f>
        <v/>
      </c>
      <c r="BE440" s="88" t="str">
        <f>IFERROR(IF(VLOOKUP(AI440,'Acompanhamento (DMP)'!$B$17:$V$400,19,FALSE)="","",VLOOKUP(AI440,'Acompanhamento (DMP)'!$B$17:$V$400,19,FALSE)),"")</f>
        <v/>
      </c>
      <c r="BF440" s="88" t="str">
        <f>IFERROR(IF(VLOOKUP(AI440,'Acompanhamento (DMP)'!$B$17:$V$400,20,FALSE)="","",VLOOKUP(AI440,'Acompanhamento (DMP)'!$B$17:$V$400,20,FALSE)),"")</f>
        <v/>
      </c>
      <c r="BG440" s="88" t="str">
        <f>IFERROR(IF(VLOOKUP(AI440,'Acompanhamento (DMP)'!$B$17:$V$400,21,FALSE)="","",VLOOKUP(AI440,'Acompanhamento (DMP)'!$B$17:$V$400,21,FALSE)),"")</f>
        <v/>
      </c>
      <c r="BH440" s="239" t="str">
        <f t="shared" si="6"/>
        <v/>
      </c>
    </row>
    <row r="441" spans="1:60" ht="15" customHeight="1" x14ac:dyDescent="0.2">
      <c r="A441" s="73"/>
      <c r="B441" s="73"/>
      <c r="C441" s="73"/>
      <c r="D441" s="74"/>
      <c r="E441" s="73"/>
      <c r="F441" s="73"/>
      <c r="G441" s="73"/>
      <c r="H441" s="73"/>
      <c r="I441" s="73"/>
      <c r="J441" s="73"/>
      <c r="K441" s="73"/>
      <c r="L441" s="75"/>
      <c r="M441" s="75"/>
      <c r="N441" s="75"/>
      <c r="O441" s="75"/>
      <c r="P441" s="75"/>
      <c r="Q441" s="73" t="e">
        <f>IF(#REF!="","",IF(VLOOKUP(#REF!,#REF!,9,FALSE)="","",VLOOKUP(#REF!,#REF!,9,FALSE)))</f>
        <v>#REF!</v>
      </c>
      <c r="R441" s="75" t="e">
        <f>IF(#REF!="","",IF(VLOOKUP(#REF!,#REF!,10,FALSE)="","",VLOOKUP(#REF!,#REF!,10,FALSE)))</f>
        <v>#REF!</v>
      </c>
      <c r="AI441" t="str">
        <f>IF('PCA Licitação, Dispensa e Inex.'!B444="","",'PCA Licitação, Dispensa e Inex.'!B444)</f>
        <v/>
      </c>
      <c r="AJ441" t="str">
        <f>IF('PCA Licitação, Dispensa e Inex.'!C444="","",'PCA Licitação, Dispensa e Inex.'!C444)</f>
        <v/>
      </c>
      <c r="AK441" t="str">
        <f>IF('PCA Licitação, Dispensa e Inex.'!D444="","",'PCA Licitação, Dispensa e Inex.'!D444)</f>
        <v/>
      </c>
      <c r="AL441" t="str">
        <f>IF('PCA Licitação, Dispensa e Inex.'!H444="","",'PCA Licitação, Dispensa e Inex.'!H444)</f>
        <v/>
      </c>
      <c r="AM441" t="str">
        <f>IF('PCA Licitação, Dispensa e Inex.'!K444="","",'PCA Licitação, Dispensa e Inex.'!K444)</f>
        <v/>
      </c>
      <c r="AN441" t="str">
        <f>IF('PCA Licitação, Dispensa e Inex.'!L444="","",'PCA Licitação, Dispensa e Inex.'!L444)</f>
        <v/>
      </c>
      <c r="AO441" t="str">
        <f>IF('PCA Licitação, Dispensa e Inex.'!M444="","",'PCA Licitação, Dispensa e Inex.'!M444)</f>
        <v/>
      </c>
      <c r="AP441" t="str">
        <f>IF('PCA Licitação, Dispensa e Inex.'!N444="","",'PCA Licitação, Dispensa e Inex.'!N444)</f>
        <v/>
      </c>
      <c r="AQ441" s="88" t="str">
        <f>IF('PCA Licitação, Dispensa e Inex.'!O444="","",'PCA Licitação, Dispensa e Inex.'!O444)</f>
        <v/>
      </c>
      <c r="AR441" s="88" t="str">
        <f>IF('PCA Licitação, Dispensa e Inex.'!P444="","",'PCA Licitação, Dispensa e Inex.'!P444)</f>
        <v/>
      </c>
      <c r="AS441" s="88" t="str">
        <f>IF('PCA Licitação, Dispensa e Inex.'!Q444="","",'PCA Licitação, Dispensa e Inex.'!Q444)</f>
        <v/>
      </c>
      <c r="AT441" s="88" t="str">
        <f>IF('PCA Licitação, Dispensa e Inex.'!R444="","",'PCA Licitação, Dispensa e Inex.'!R444)</f>
        <v/>
      </c>
      <c r="AU441" s="88" t="str">
        <f>IF('PCA Licitação, Dispensa e Inex.'!S444="","",'PCA Licitação, Dispensa e Inex.'!S444)</f>
        <v/>
      </c>
      <c r="AV441" s="88" t="str">
        <f>IFERROR(VLOOKUP(AI441,'Acompanhamento (DMP)'!$B$17:$L$400,10,FALSE),"")</f>
        <v/>
      </c>
      <c r="AW441" t="str">
        <f>IFERROR(IF(VLOOKUP(AI441,'Acompanhamento (DMP)'!$B$17:$V$400,11,FALSE)="","",VLOOKUP(AI441,'Acompanhamento (DMP)'!$B$17:$V$400,11,FALSE)),"")</f>
        <v/>
      </c>
      <c r="AX441" s="88" t="str">
        <f>IFERROR(VLOOKUP(AI441,'Acompanhamento (DMP)'!$B$17:$V$400,12,FALSE),"")</f>
        <v/>
      </c>
      <c r="AY441" s="88" t="str">
        <f>IFERROR(IF(VLOOKUP(AI441,'Acompanhamento (DMP)'!$B$17:$V$400,13,FALSE)="","",VLOOKUP(AI441,'Acompanhamento (DMP)'!$B$17:$V$400,13,FALSE)),"")</f>
        <v/>
      </c>
      <c r="AZ441" t="str">
        <f>IFERROR(IF(VLOOKUP(AI441,'Acompanhamento (DMP)'!$B$17:$V$400,14,FALSE)="","",VLOOKUP(AI441,'Acompanhamento (DMP)'!$B$17:$V$400,14,FALSE)),"")</f>
        <v/>
      </c>
      <c r="BA441" t="str">
        <f>IFERROR(IF(VLOOKUP(AI441,'Acompanhamento (DMP)'!$B$17:$V$400,15,FALSE)="","",VLOOKUP(AI441,'Acompanhamento (DMP)'!$B$17:$V$400,15,FALSE)),"")</f>
        <v/>
      </c>
      <c r="BB441" s="88" t="str">
        <f>IFERROR(IF(VLOOKUP(AI441,'Acompanhamento (DMP)'!$B$17:$V$400,16,FALSE)="","",VLOOKUP(AI441,'Acompanhamento (DMP)'!$B$17:$V$400,16,FALSE)),"")</f>
        <v/>
      </c>
      <c r="BC441" s="88" t="str">
        <f>IFERROR(IF(VLOOKUP(AI441,'Acompanhamento (DMP)'!$B$17:$V$400,17,FALSE)="","",VLOOKUP(AI441,'Acompanhamento (DMP)'!$B$17:$V$400,17,FALSE)),"")</f>
        <v/>
      </c>
      <c r="BD441" s="88" t="str">
        <f>IFERROR(IF(VLOOKUP(AI441,'Acompanhamento (DMP)'!$B$17:$V$400,18,FALSE)="","",VLOOKUP(AI441,'Acompanhamento (DMP)'!$B$17:$V$400,18,FALSE)),"")</f>
        <v/>
      </c>
      <c r="BE441" s="88" t="str">
        <f>IFERROR(IF(VLOOKUP(AI441,'Acompanhamento (DMP)'!$B$17:$V$400,19,FALSE)="","",VLOOKUP(AI441,'Acompanhamento (DMP)'!$B$17:$V$400,19,FALSE)),"")</f>
        <v/>
      </c>
      <c r="BF441" s="88" t="str">
        <f>IFERROR(IF(VLOOKUP(AI441,'Acompanhamento (DMP)'!$B$17:$V$400,20,FALSE)="","",VLOOKUP(AI441,'Acompanhamento (DMP)'!$B$17:$V$400,20,FALSE)),"")</f>
        <v/>
      </c>
      <c r="BG441" s="88" t="str">
        <f>IFERROR(IF(VLOOKUP(AI441,'Acompanhamento (DMP)'!$B$17:$V$400,21,FALSE)="","",VLOOKUP(AI441,'Acompanhamento (DMP)'!$B$17:$V$400,21,FALSE)),"")</f>
        <v/>
      </c>
      <c r="BH441" s="239" t="str">
        <f t="shared" si="6"/>
        <v/>
      </c>
    </row>
    <row r="442" spans="1:60" ht="15" customHeight="1" x14ac:dyDescent="0.2">
      <c r="A442" s="73"/>
      <c r="B442" s="73"/>
      <c r="C442" s="73"/>
      <c r="D442" s="74"/>
      <c r="E442" s="73"/>
      <c r="F442" s="73"/>
      <c r="G442" s="73"/>
      <c r="H442" s="73"/>
      <c r="I442" s="73"/>
      <c r="J442" s="73"/>
      <c r="K442" s="73"/>
      <c r="L442" s="75"/>
      <c r="M442" s="75"/>
      <c r="N442" s="75"/>
      <c r="O442" s="75"/>
      <c r="P442" s="75"/>
      <c r="Q442" s="73" t="e">
        <f>IF(#REF!="","",IF(VLOOKUP(#REF!,#REF!,9,FALSE)="","",VLOOKUP(#REF!,#REF!,9,FALSE)))</f>
        <v>#REF!</v>
      </c>
      <c r="R442" s="75" t="e">
        <f>IF(#REF!="","",IF(VLOOKUP(#REF!,#REF!,10,FALSE)="","",VLOOKUP(#REF!,#REF!,10,FALSE)))</f>
        <v>#REF!</v>
      </c>
      <c r="AI442" t="str">
        <f>IF('PCA Licitação, Dispensa e Inex.'!B445="","",'PCA Licitação, Dispensa e Inex.'!B445)</f>
        <v/>
      </c>
      <c r="AJ442" t="str">
        <f>IF('PCA Licitação, Dispensa e Inex.'!C445="","",'PCA Licitação, Dispensa e Inex.'!C445)</f>
        <v/>
      </c>
      <c r="AK442" t="str">
        <f>IF('PCA Licitação, Dispensa e Inex.'!D445="","",'PCA Licitação, Dispensa e Inex.'!D445)</f>
        <v/>
      </c>
      <c r="AL442" t="str">
        <f>IF('PCA Licitação, Dispensa e Inex.'!H445="","",'PCA Licitação, Dispensa e Inex.'!H445)</f>
        <v/>
      </c>
      <c r="AM442" t="str">
        <f>IF('PCA Licitação, Dispensa e Inex.'!K445="","",'PCA Licitação, Dispensa e Inex.'!K445)</f>
        <v/>
      </c>
      <c r="AN442" t="str">
        <f>IF('PCA Licitação, Dispensa e Inex.'!L445="","",'PCA Licitação, Dispensa e Inex.'!L445)</f>
        <v/>
      </c>
      <c r="AO442" t="str">
        <f>IF('PCA Licitação, Dispensa e Inex.'!M445="","",'PCA Licitação, Dispensa e Inex.'!M445)</f>
        <v/>
      </c>
      <c r="AP442" t="str">
        <f>IF('PCA Licitação, Dispensa e Inex.'!N445="","",'PCA Licitação, Dispensa e Inex.'!N445)</f>
        <v/>
      </c>
      <c r="AQ442" s="88" t="str">
        <f>IF('PCA Licitação, Dispensa e Inex.'!O445="","",'PCA Licitação, Dispensa e Inex.'!O445)</f>
        <v/>
      </c>
      <c r="AR442" s="88" t="str">
        <f>IF('PCA Licitação, Dispensa e Inex.'!P445="","",'PCA Licitação, Dispensa e Inex.'!P445)</f>
        <v/>
      </c>
      <c r="AS442" s="88" t="str">
        <f>IF('PCA Licitação, Dispensa e Inex.'!Q445="","",'PCA Licitação, Dispensa e Inex.'!Q445)</f>
        <v/>
      </c>
      <c r="AT442" s="88" t="str">
        <f>IF('PCA Licitação, Dispensa e Inex.'!R445="","",'PCA Licitação, Dispensa e Inex.'!R445)</f>
        <v/>
      </c>
      <c r="AU442" s="88" t="str">
        <f>IF('PCA Licitação, Dispensa e Inex.'!S445="","",'PCA Licitação, Dispensa e Inex.'!S445)</f>
        <v/>
      </c>
      <c r="AV442" s="88" t="str">
        <f>IFERROR(VLOOKUP(AI442,'Acompanhamento (DMP)'!$B$17:$L$400,10,FALSE),"")</f>
        <v/>
      </c>
      <c r="AW442" t="str">
        <f>IFERROR(IF(VLOOKUP(AI442,'Acompanhamento (DMP)'!$B$17:$V$400,11,FALSE)="","",VLOOKUP(AI442,'Acompanhamento (DMP)'!$B$17:$V$400,11,FALSE)),"")</f>
        <v/>
      </c>
      <c r="AX442" s="88" t="str">
        <f>IFERROR(VLOOKUP(AI442,'Acompanhamento (DMP)'!$B$17:$V$400,12,FALSE),"")</f>
        <v/>
      </c>
      <c r="AY442" s="88" t="str">
        <f>IFERROR(IF(VLOOKUP(AI442,'Acompanhamento (DMP)'!$B$17:$V$400,13,FALSE)="","",VLOOKUP(AI442,'Acompanhamento (DMP)'!$B$17:$V$400,13,FALSE)),"")</f>
        <v/>
      </c>
      <c r="AZ442" t="str">
        <f>IFERROR(IF(VLOOKUP(AI442,'Acompanhamento (DMP)'!$B$17:$V$400,14,FALSE)="","",VLOOKUP(AI442,'Acompanhamento (DMP)'!$B$17:$V$400,14,FALSE)),"")</f>
        <v/>
      </c>
      <c r="BA442" t="str">
        <f>IFERROR(IF(VLOOKUP(AI442,'Acompanhamento (DMP)'!$B$17:$V$400,15,FALSE)="","",VLOOKUP(AI442,'Acompanhamento (DMP)'!$B$17:$V$400,15,FALSE)),"")</f>
        <v/>
      </c>
      <c r="BB442" s="88" t="str">
        <f>IFERROR(IF(VLOOKUP(AI442,'Acompanhamento (DMP)'!$B$17:$V$400,16,FALSE)="","",VLOOKUP(AI442,'Acompanhamento (DMP)'!$B$17:$V$400,16,FALSE)),"")</f>
        <v/>
      </c>
      <c r="BC442" s="88" t="str">
        <f>IFERROR(IF(VLOOKUP(AI442,'Acompanhamento (DMP)'!$B$17:$V$400,17,FALSE)="","",VLOOKUP(AI442,'Acompanhamento (DMP)'!$B$17:$V$400,17,FALSE)),"")</f>
        <v/>
      </c>
      <c r="BD442" s="88" t="str">
        <f>IFERROR(IF(VLOOKUP(AI442,'Acompanhamento (DMP)'!$B$17:$V$400,18,FALSE)="","",VLOOKUP(AI442,'Acompanhamento (DMP)'!$B$17:$V$400,18,FALSE)),"")</f>
        <v/>
      </c>
      <c r="BE442" s="88" t="str">
        <f>IFERROR(IF(VLOOKUP(AI442,'Acompanhamento (DMP)'!$B$17:$V$400,19,FALSE)="","",VLOOKUP(AI442,'Acompanhamento (DMP)'!$B$17:$V$400,19,FALSE)),"")</f>
        <v/>
      </c>
      <c r="BF442" s="88" t="str">
        <f>IFERROR(IF(VLOOKUP(AI442,'Acompanhamento (DMP)'!$B$17:$V$400,20,FALSE)="","",VLOOKUP(AI442,'Acompanhamento (DMP)'!$B$17:$V$400,20,FALSE)),"")</f>
        <v/>
      </c>
      <c r="BG442" s="88" t="str">
        <f>IFERROR(IF(VLOOKUP(AI442,'Acompanhamento (DMP)'!$B$17:$V$400,21,FALSE)="","",VLOOKUP(AI442,'Acompanhamento (DMP)'!$B$17:$V$400,21,FALSE)),"")</f>
        <v/>
      </c>
      <c r="BH442" s="239" t="str">
        <f t="shared" si="6"/>
        <v/>
      </c>
    </row>
    <row r="443" spans="1:60" ht="15" customHeight="1" x14ac:dyDescent="0.2">
      <c r="A443" s="73"/>
      <c r="B443" s="73"/>
      <c r="C443" s="73"/>
      <c r="D443" s="74"/>
      <c r="E443" s="73"/>
      <c r="F443" s="73"/>
      <c r="G443" s="73"/>
      <c r="H443" s="73"/>
      <c r="I443" s="73"/>
      <c r="J443" s="73"/>
      <c r="K443" s="73"/>
      <c r="L443" s="75"/>
      <c r="M443" s="75"/>
      <c r="N443" s="75"/>
      <c r="O443" s="75"/>
      <c r="P443" s="75"/>
      <c r="Q443" s="73" t="e">
        <f>IF(#REF!="","",IF(VLOOKUP(#REF!,#REF!,9,FALSE)="","",VLOOKUP(#REF!,#REF!,9,FALSE)))</f>
        <v>#REF!</v>
      </c>
      <c r="R443" s="75" t="e">
        <f>IF(#REF!="","",IF(VLOOKUP(#REF!,#REF!,10,FALSE)="","",VLOOKUP(#REF!,#REF!,10,FALSE)))</f>
        <v>#REF!</v>
      </c>
      <c r="AI443" t="str">
        <f>IF('PCA Licitação, Dispensa e Inex.'!B446="","",'PCA Licitação, Dispensa e Inex.'!B446)</f>
        <v/>
      </c>
      <c r="AJ443" t="str">
        <f>IF('PCA Licitação, Dispensa e Inex.'!C446="","",'PCA Licitação, Dispensa e Inex.'!C446)</f>
        <v/>
      </c>
      <c r="AK443" t="str">
        <f>IF('PCA Licitação, Dispensa e Inex.'!D446="","",'PCA Licitação, Dispensa e Inex.'!D446)</f>
        <v/>
      </c>
      <c r="AL443" t="str">
        <f>IF('PCA Licitação, Dispensa e Inex.'!H446="","",'PCA Licitação, Dispensa e Inex.'!H446)</f>
        <v/>
      </c>
      <c r="AM443" t="str">
        <f>IF('PCA Licitação, Dispensa e Inex.'!K446="","",'PCA Licitação, Dispensa e Inex.'!K446)</f>
        <v/>
      </c>
      <c r="AN443" t="str">
        <f>IF('PCA Licitação, Dispensa e Inex.'!L446="","",'PCA Licitação, Dispensa e Inex.'!L446)</f>
        <v/>
      </c>
      <c r="AO443" t="str">
        <f>IF('PCA Licitação, Dispensa e Inex.'!M446="","",'PCA Licitação, Dispensa e Inex.'!M446)</f>
        <v/>
      </c>
      <c r="AP443" t="str">
        <f>IF('PCA Licitação, Dispensa e Inex.'!N446="","",'PCA Licitação, Dispensa e Inex.'!N446)</f>
        <v/>
      </c>
      <c r="AQ443" s="88" t="str">
        <f>IF('PCA Licitação, Dispensa e Inex.'!O446="","",'PCA Licitação, Dispensa e Inex.'!O446)</f>
        <v/>
      </c>
      <c r="AR443" s="88" t="str">
        <f>IF('PCA Licitação, Dispensa e Inex.'!P446="","",'PCA Licitação, Dispensa e Inex.'!P446)</f>
        <v/>
      </c>
      <c r="AS443" s="88" t="str">
        <f>IF('PCA Licitação, Dispensa e Inex.'!Q446="","",'PCA Licitação, Dispensa e Inex.'!Q446)</f>
        <v/>
      </c>
      <c r="AT443" s="88" t="str">
        <f>IF('PCA Licitação, Dispensa e Inex.'!R446="","",'PCA Licitação, Dispensa e Inex.'!R446)</f>
        <v/>
      </c>
      <c r="AU443" s="88" t="str">
        <f>IF('PCA Licitação, Dispensa e Inex.'!S446="","",'PCA Licitação, Dispensa e Inex.'!S446)</f>
        <v/>
      </c>
      <c r="AV443" s="88" t="str">
        <f>IFERROR(VLOOKUP(AI443,'Acompanhamento (DMP)'!$B$17:$L$400,10,FALSE),"")</f>
        <v/>
      </c>
      <c r="AW443" t="str">
        <f>IFERROR(IF(VLOOKUP(AI443,'Acompanhamento (DMP)'!$B$17:$V$400,11,FALSE)="","",VLOOKUP(AI443,'Acompanhamento (DMP)'!$B$17:$V$400,11,FALSE)),"")</f>
        <v/>
      </c>
      <c r="AX443" s="88" t="str">
        <f>IFERROR(VLOOKUP(AI443,'Acompanhamento (DMP)'!$B$17:$V$400,12,FALSE),"")</f>
        <v/>
      </c>
      <c r="AY443" s="88" t="str">
        <f>IFERROR(IF(VLOOKUP(AI443,'Acompanhamento (DMP)'!$B$17:$V$400,13,FALSE)="","",VLOOKUP(AI443,'Acompanhamento (DMP)'!$B$17:$V$400,13,FALSE)),"")</f>
        <v/>
      </c>
      <c r="AZ443" t="str">
        <f>IFERROR(IF(VLOOKUP(AI443,'Acompanhamento (DMP)'!$B$17:$V$400,14,FALSE)="","",VLOOKUP(AI443,'Acompanhamento (DMP)'!$B$17:$V$400,14,FALSE)),"")</f>
        <v/>
      </c>
      <c r="BA443" t="str">
        <f>IFERROR(IF(VLOOKUP(AI443,'Acompanhamento (DMP)'!$B$17:$V$400,15,FALSE)="","",VLOOKUP(AI443,'Acompanhamento (DMP)'!$B$17:$V$400,15,FALSE)),"")</f>
        <v/>
      </c>
      <c r="BB443" s="88" t="str">
        <f>IFERROR(IF(VLOOKUP(AI443,'Acompanhamento (DMP)'!$B$17:$V$400,16,FALSE)="","",VLOOKUP(AI443,'Acompanhamento (DMP)'!$B$17:$V$400,16,FALSE)),"")</f>
        <v/>
      </c>
      <c r="BC443" s="88" t="str">
        <f>IFERROR(IF(VLOOKUP(AI443,'Acompanhamento (DMP)'!$B$17:$V$400,17,FALSE)="","",VLOOKUP(AI443,'Acompanhamento (DMP)'!$B$17:$V$400,17,FALSE)),"")</f>
        <v/>
      </c>
      <c r="BD443" s="88" t="str">
        <f>IFERROR(IF(VLOOKUP(AI443,'Acompanhamento (DMP)'!$B$17:$V$400,18,FALSE)="","",VLOOKUP(AI443,'Acompanhamento (DMP)'!$B$17:$V$400,18,FALSE)),"")</f>
        <v/>
      </c>
      <c r="BE443" s="88" t="str">
        <f>IFERROR(IF(VLOOKUP(AI443,'Acompanhamento (DMP)'!$B$17:$V$400,19,FALSE)="","",VLOOKUP(AI443,'Acompanhamento (DMP)'!$B$17:$V$400,19,FALSE)),"")</f>
        <v/>
      </c>
      <c r="BF443" s="88" t="str">
        <f>IFERROR(IF(VLOOKUP(AI443,'Acompanhamento (DMP)'!$B$17:$V$400,20,FALSE)="","",VLOOKUP(AI443,'Acompanhamento (DMP)'!$B$17:$V$400,20,FALSE)),"")</f>
        <v/>
      </c>
      <c r="BG443" s="88" t="str">
        <f>IFERROR(IF(VLOOKUP(AI443,'Acompanhamento (DMP)'!$B$17:$V$400,21,FALSE)="","",VLOOKUP(AI443,'Acompanhamento (DMP)'!$B$17:$V$400,21,FALSE)),"")</f>
        <v/>
      </c>
      <c r="BH443" s="239" t="str">
        <f t="shared" si="6"/>
        <v/>
      </c>
    </row>
    <row r="444" spans="1:60" ht="15" customHeight="1" x14ac:dyDescent="0.2">
      <c r="A444" s="73"/>
      <c r="B444" s="73"/>
      <c r="C444" s="73"/>
      <c r="D444" s="74"/>
      <c r="E444" s="73"/>
      <c r="F444" s="73"/>
      <c r="G444" s="73"/>
      <c r="H444" s="73"/>
      <c r="I444" s="73"/>
      <c r="J444" s="73"/>
      <c r="K444" s="73"/>
      <c r="L444" s="75"/>
      <c r="M444" s="75"/>
      <c r="N444" s="75"/>
      <c r="O444" s="75"/>
      <c r="P444" s="75"/>
      <c r="Q444" s="73" t="e">
        <f>IF(#REF!="","",IF(VLOOKUP(#REF!,#REF!,9,FALSE)="","",VLOOKUP(#REF!,#REF!,9,FALSE)))</f>
        <v>#REF!</v>
      </c>
      <c r="R444" s="75" t="e">
        <f>IF(#REF!="","",IF(VLOOKUP(#REF!,#REF!,10,FALSE)="","",VLOOKUP(#REF!,#REF!,10,FALSE)))</f>
        <v>#REF!</v>
      </c>
      <c r="AI444" t="str">
        <f>IF('PCA Licitação, Dispensa e Inex.'!B447="","",'PCA Licitação, Dispensa e Inex.'!B447)</f>
        <v/>
      </c>
      <c r="AJ444" t="str">
        <f>IF('PCA Licitação, Dispensa e Inex.'!C447="","",'PCA Licitação, Dispensa e Inex.'!C447)</f>
        <v/>
      </c>
      <c r="AK444" t="str">
        <f>IF('PCA Licitação, Dispensa e Inex.'!D447="","",'PCA Licitação, Dispensa e Inex.'!D447)</f>
        <v/>
      </c>
      <c r="AL444" t="str">
        <f>IF('PCA Licitação, Dispensa e Inex.'!H447="","",'PCA Licitação, Dispensa e Inex.'!H447)</f>
        <v/>
      </c>
      <c r="AM444" t="str">
        <f>IF('PCA Licitação, Dispensa e Inex.'!K447="","",'PCA Licitação, Dispensa e Inex.'!K447)</f>
        <v/>
      </c>
      <c r="AN444" t="str">
        <f>IF('PCA Licitação, Dispensa e Inex.'!L447="","",'PCA Licitação, Dispensa e Inex.'!L447)</f>
        <v/>
      </c>
      <c r="AO444" t="str">
        <f>IF('PCA Licitação, Dispensa e Inex.'!M447="","",'PCA Licitação, Dispensa e Inex.'!M447)</f>
        <v/>
      </c>
      <c r="AP444" t="str">
        <f>IF('PCA Licitação, Dispensa e Inex.'!N447="","",'PCA Licitação, Dispensa e Inex.'!N447)</f>
        <v/>
      </c>
      <c r="AQ444" s="88" t="str">
        <f>IF('PCA Licitação, Dispensa e Inex.'!O447="","",'PCA Licitação, Dispensa e Inex.'!O447)</f>
        <v/>
      </c>
      <c r="AR444" s="88" t="str">
        <f>IF('PCA Licitação, Dispensa e Inex.'!P447="","",'PCA Licitação, Dispensa e Inex.'!P447)</f>
        <v/>
      </c>
      <c r="AS444" s="88" t="str">
        <f>IF('PCA Licitação, Dispensa e Inex.'!Q447="","",'PCA Licitação, Dispensa e Inex.'!Q447)</f>
        <v/>
      </c>
      <c r="AT444" s="88" t="str">
        <f>IF('PCA Licitação, Dispensa e Inex.'!R447="","",'PCA Licitação, Dispensa e Inex.'!R447)</f>
        <v/>
      </c>
      <c r="AU444" s="88" t="str">
        <f>IF('PCA Licitação, Dispensa e Inex.'!S447="","",'PCA Licitação, Dispensa e Inex.'!S447)</f>
        <v/>
      </c>
      <c r="AV444" s="88" t="str">
        <f>IFERROR(VLOOKUP(AI444,'Acompanhamento (DMP)'!$B$17:$L$400,10,FALSE),"")</f>
        <v/>
      </c>
      <c r="AW444" t="str">
        <f>IFERROR(IF(VLOOKUP(AI444,'Acompanhamento (DMP)'!$B$17:$V$400,11,FALSE)="","",VLOOKUP(AI444,'Acompanhamento (DMP)'!$B$17:$V$400,11,FALSE)),"")</f>
        <v/>
      </c>
      <c r="AX444" s="88" t="str">
        <f>IFERROR(VLOOKUP(AI444,'Acompanhamento (DMP)'!$B$17:$V$400,12,FALSE),"")</f>
        <v/>
      </c>
      <c r="AY444" s="88" t="str">
        <f>IFERROR(IF(VLOOKUP(AI444,'Acompanhamento (DMP)'!$B$17:$V$400,13,FALSE)="","",VLOOKUP(AI444,'Acompanhamento (DMP)'!$B$17:$V$400,13,FALSE)),"")</f>
        <v/>
      </c>
      <c r="AZ444" t="str">
        <f>IFERROR(IF(VLOOKUP(AI444,'Acompanhamento (DMP)'!$B$17:$V$400,14,FALSE)="","",VLOOKUP(AI444,'Acompanhamento (DMP)'!$B$17:$V$400,14,FALSE)),"")</f>
        <v/>
      </c>
      <c r="BA444" t="str">
        <f>IFERROR(IF(VLOOKUP(AI444,'Acompanhamento (DMP)'!$B$17:$V$400,15,FALSE)="","",VLOOKUP(AI444,'Acompanhamento (DMP)'!$B$17:$V$400,15,FALSE)),"")</f>
        <v/>
      </c>
      <c r="BB444" s="88" t="str">
        <f>IFERROR(IF(VLOOKUP(AI444,'Acompanhamento (DMP)'!$B$17:$V$400,16,FALSE)="","",VLOOKUP(AI444,'Acompanhamento (DMP)'!$B$17:$V$400,16,FALSE)),"")</f>
        <v/>
      </c>
      <c r="BC444" s="88" t="str">
        <f>IFERROR(IF(VLOOKUP(AI444,'Acompanhamento (DMP)'!$B$17:$V$400,17,FALSE)="","",VLOOKUP(AI444,'Acompanhamento (DMP)'!$B$17:$V$400,17,FALSE)),"")</f>
        <v/>
      </c>
      <c r="BD444" s="88" t="str">
        <f>IFERROR(IF(VLOOKUP(AI444,'Acompanhamento (DMP)'!$B$17:$V$400,18,FALSE)="","",VLOOKUP(AI444,'Acompanhamento (DMP)'!$B$17:$V$400,18,FALSE)),"")</f>
        <v/>
      </c>
      <c r="BE444" s="88" t="str">
        <f>IFERROR(IF(VLOOKUP(AI444,'Acompanhamento (DMP)'!$B$17:$V$400,19,FALSE)="","",VLOOKUP(AI444,'Acompanhamento (DMP)'!$B$17:$V$400,19,FALSE)),"")</f>
        <v/>
      </c>
      <c r="BF444" s="88" t="str">
        <f>IFERROR(IF(VLOOKUP(AI444,'Acompanhamento (DMP)'!$B$17:$V$400,20,FALSE)="","",VLOOKUP(AI444,'Acompanhamento (DMP)'!$B$17:$V$400,20,FALSE)),"")</f>
        <v/>
      </c>
      <c r="BG444" s="88" t="str">
        <f>IFERROR(IF(VLOOKUP(AI444,'Acompanhamento (DMP)'!$B$17:$V$400,21,FALSE)="","",VLOOKUP(AI444,'Acompanhamento (DMP)'!$B$17:$V$400,21,FALSE)),"")</f>
        <v/>
      </c>
      <c r="BH444" s="239" t="str">
        <f t="shared" si="6"/>
        <v/>
      </c>
    </row>
    <row r="445" spans="1:60" ht="15" customHeight="1" x14ac:dyDescent="0.2">
      <c r="A445" s="73"/>
      <c r="B445" s="73"/>
      <c r="C445" s="73"/>
      <c r="D445" s="74"/>
      <c r="E445" s="73"/>
      <c r="F445" s="73"/>
      <c r="G445" s="73"/>
      <c r="H445" s="73"/>
      <c r="I445" s="73"/>
      <c r="J445" s="73"/>
      <c r="K445" s="73"/>
      <c r="L445" s="75"/>
      <c r="M445" s="75"/>
      <c r="N445" s="75"/>
      <c r="O445" s="75"/>
      <c r="P445" s="75"/>
      <c r="Q445" s="73" t="e">
        <f>IF(#REF!="","",IF(VLOOKUP(#REF!,#REF!,9,FALSE)="","",VLOOKUP(#REF!,#REF!,9,FALSE)))</f>
        <v>#REF!</v>
      </c>
      <c r="R445" s="75" t="e">
        <f>IF(#REF!="","",IF(VLOOKUP(#REF!,#REF!,10,FALSE)="","",VLOOKUP(#REF!,#REF!,10,FALSE)))</f>
        <v>#REF!</v>
      </c>
      <c r="AI445" t="str">
        <f>IF('PCA Licitação, Dispensa e Inex.'!B448="","",'PCA Licitação, Dispensa e Inex.'!B448)</f>
        <v/>
      </c>
      <c r="AJ445" t="str">
        <f>IF('PCA Licitação, Dispensa e Inex.'!C448="","",'PCA Licitação, Dispensa e Inex.'!C448)</f>
        <v/>
      </c>
      <c r="AK445" t="str">
        <f>IF('PCA Licitação, Dispensa e Inex.'!D448="","",'PCA Licitação, Dispensa e Inex.'!D448)</f>
        <v/>
      </c>
      <c r="AL445" t="str">
        <f>IF('PCA Licitação, Dispensa e Inex.'!H448="","",'PCA Licitação, Dispensa e Inex.'!H448)</f>
        <v/>
      </c>
      <c r="AM445" t="str">
        <f>IF('PCA Licitação, Dispensa e Inex.'!K448="","",'PCA Licitação, Dispensa e Inex.'!K448)</f>
        <v/>
      </c>
      <c r="AN445" t="str">
        <f>IF('PCA Licitação, Dispensa e Inex.'!L448="","",'PCA Licitação, Dispensa e Inex.'!L448)</f>
        <v/>
      </c>
      <c r="AO445" t="str">
        <f>IF('PCA Licitação, Dispensa e Inex.'!M448="","",'PCA Licitação, Dispensa e Inex.'!M448)</f>
        <v/>
      </c>
      <c r="AP445" t="str">
        <f>IF('PCA Licitação, Dispensa e Inex.'!N448="","",'PCA Licitação, Dispensa e Inex.'!N448)</f>
        <v/>
      </c>
      <c r="AQ445" s="88" t="str">
        <f>IF('PCA Licitação, Dispensa e Inex.'!O448="","",'PCA Licitação, Dispensa e Inex.'!O448)</f>
        <v/>
      </c>
      <c r="AR445" s="88" t="str">
        <f>IF('PCA Licitação, Dispensa e Inex.'!P448="","",'PCA Licitação, Dispensa e Inex.'!P448)</f>
        <v/>
      </c>
      <c r="AS445" s="88" t="str">
        <f>IF('PCA Licitação, Dispensa e Inex.'!Q448="","",'PCA Licitação, Dispensa e Inex.'!Q448)</f>
        <v/>
      </c>
      <c r="AT445" s="88" t="str">
        <f>IF('PCA Licitação, Dispensa e Inex.'!R448="","",'PCA Licitação, Dispensa e Inex.'!R448)</f>
        <v/>
      </c>
      <c r="AU445" s="88" t="str">
        <f>IF('PCA Licitação, Dispensa e Inex.'!S448="","",'PCA Licitação, Dispensa e Inex.'!S448)</f>
        <v/>
      </c>
      <c r="AV445" s="88" t="str">
        <f>IFERROR(VLOOKUP(AI445,'Acompanhamento (DMP)'!$B$17:$L$400,10,FALSE),"")</f>
        <v/>
      </c>
      <c r="AW445" t="str">
        <f>IFERROR(IF(VLOOKUP(AI445,'Acompanhamento (DMP)'!$B$17:$V$400,11,FALSE)="","",VLOOKUP(AI445,'Acompanhamento (DMP)'!$B$17:$V$400,11,FALSE)),"")</f>
        <v/>
      </c>
      <c r="AX445" s="88" t="str">
        <f>IFERROR(VLOOKUP(AI445,'Acompanhamento (DMP)'!$B$17:$V$400,12,FALSE),"")</f>
        <v/>
      </c>
      <c r="AY445" s="88" t="str">
        <f>IFERROR(IF(VLOOKUP(AI445,'Acompanhamento (DMP)'!$B$17:$V$400,13,FALSE)="","",VLOOKUP(AI445,'Acompanhamento (DMP)'!$B$17:$V$400,13,FALSE)),"")</f>
        <v/>
      </c>
      <c r="AZ445" t="str">
        <f>IFERROR(IF(VLOOKUP(AI445,'Acompanhamento (DMP)'!$B$17:$V$400,14,FALSE)="","",VLOOKUP(AI445,'Acompanhamento (DMP)'!$B$17:$V$400,14,FALSE)),"")</f>
        <v/>
      </c>
      <c r="BA445" t="str">
        <f>IFERROR(IF(VLOOKUP(AI445,'Acompanhamento (DMP)'!$B$17:$V$400,15,FALSE)="","",VLOOKUP(AI445,'Acompanhamento (DMP)'!$B$17:$V$400,15,FALSE)),"")</f>
        <v/>
      </c>
      <c r="BB445" s="88" t="str">
        <f>IFERROR(IF(VLOOKUP(AI445,'Acompanhamento (DMP)'!$B$17:$V$400,16,FALSE)="","",VLOOKUP(AI445,'Acompanhamento (DMP)'!$B$17:$V$400,16,FALSE)),"")</f>
        <v/>
      </c>
      <c r="BC445" s="88" t="str">
        <f>IFERROR(IF(VLOOKUP(AI445,'Acompanhamento (DMP)'!$B$17:$V$400,17,FALSE)="","",VLOOKUP(AI445,'Acompanhamento (DMP)'!$B$17:$V$400,17,FALSE)),"")</f>
        <v/>
      </c>
      <c r="BD445" s="88" t="str">
        <f>IFERROR(IF(VLOOKUP(AI445,'Acompanhamento (DMP)'!$B$17:$V$400,18,FALSE)="","",VLOOKUP(AI445,'Acompanhamento (DMP)'!$B$17:$V$400,18,FALSE)),"")</f>
        <v/>
      </c>
      <c r="BE445" s="88" t="str">
        <f>IFERROR(IF(VLOOKUP(AI445,'Acompanhamento (DMP)'!$B$17:$V$400,19,FALSE)="","",VLOOKUP(AI445,'Acompanhamento (DMP)'!$B$17:$V$400,19,FALSE)),"")</f>
        <v/>
      </c>
      <c r="BF445" s="88" t="str">
        <f>IFERROR(IF(VLOOKUP(AI445,'Acompanhamento (DMP)'!$B$17:$V$400,20,FALSE)="","",VLOOKUP(AI445,'Acompanhamento (DMP)'!$B$17:$V$400,20,FALSE)),"")</f>
        <v/>
      </c>
      <c r="BG445" s="88" t="str">
        <f>IFERROR(IF(VLOOKUP(AI445,'Acompanhamento (DMP)'!$B$17:$V$400,21,FALSE)="","",VLOOKUP(AI445,'Acompanhamento (DMP)'!$B$17:$V$400,21,FALSE)),"")</f>
        <v/>
      </c>
      <c r="BH445" s="239" t="str">
        <f t="shared" si="6"/>
        <v/>
      </c>
    </row>
    <row r="446" spans="1:60" ht="15" customHeight="1" x14ac:dyDescent="0.2">
      <c r="A446" s="73"/>
      <c r="B446" s="73"/>
      <c r="C446" s="73"/>
      <c r="D446" s="74"/>
      <c r="E446" s="73"/>
      <c r="F446" s="73"/>
      <c r="G446" s="73"/>
      <c r="H446" s="73"/>
      <c r="I446" s="73"/>
      <c r="J446" s="73"/>
      <c r="K446" s="73"/>
      <c r="L446" s="75"/>
      <c r="M446" s="75"/>
      <c r="N446" s="75"/>
      <c r="O446" s="75"/>
      <c r="P446" s="75"/>
      <c r="Q446" s="73" t="e">
        <f>IF(#REF!="","",IF(VLOOKUP(#REF!,#REF!,9,FALSE)="","",VLOOKUP(#REF!,#REF!,9,FALSE)))</f>
        <v>#REF!</v>
      </c>
      <c r="R446" s="75" t="e">
        <f>IF(#REF!="","",IF(VLOOKUP(#REF!,#REF!,10,FALSE)="","",VLOOKUP(#REF!,#REF!,10,FALSE)))</f>
        <v>#REF!</v>
      </c>
      <c r="AI446" t="str">
        <f>IF('PCA Licitação, Dispensa e Inex.'!B449="","",'PCA Licitação, Dispensa e Inex.'!B449)</f>
        <v/>
      </c>
      <c r="AJ446" t="str">
        <f>IF('PCA Licitação, Dispensa e Inex.'!C449="","",'PCA Licitação, Dispensa e Inex.'!C449)</f>
        <v/>
      </c>
      <c r="AK446" t="str">
        <f>IF('PCA Licitação, Dispensa e Inex.'!D449="","",'PCA Licitação, Dispensa e Inex.'!D449)</f>
        <v/>
      </c>
      <c r="AL446" t="str">
        <f>IF('PCA Licitação, Dispensa e Inex.'!H449="","",'PCA Licitação, Dispensa e Inex.'!H449)</f>
        <v/>
      </c>
      <c r="AM446" t="str">
        <f>IF('PCA Licitação, Dispensa e Inex.'!K449="","",'PCA Licitação, Dispensa e Inex.'!K449)</f>
        <v/>
      </c>
      <c r="AN446" t="str">
        <f>IF('PCA Licitação, Dispensa e Inex.'!L449="","",'PCA Licitação, Dispensa e Inex.'!L449)</f>
        <v/>
      </c>
      <c r="AO446" t="str">
        <f>IF('PCA Licitação, Dispensa e Inex.'!M449="","",'PCA Licitação, Dispensa e Inex.'!M449)</f>
        <v/>
      </c>
      <c r="AP446" t="str">
        <f>IF('PCA Licitação, Dispensa e Inex.'!N449="","",'PCA Licitação, Dispensa e Inex.'!N449)</f>
        <v/>
      </c>
      <c r="AQ446" s="88" t="str">
        <f>IF('PCA Licitação, Dispensa e Inex.'!O449="","",'PCA Licitação, Dispensa e Inex.'!O449)</f>
        <v/>
      </c>
      <c r="AR446" s="88" t="str">
        <f>IF('PCA Licitação, Dispensa e Inex.'!P449="","",'PCA Licitação, Dispensa e Inex.'!P449)</f>
        <v/>
      </c>
      <c r="AS446" s="88" t="str">
        <f>IF('PCA Licitação, Dispensa e Inex.'!Q449="","",'PCA Licitação, Dispensa e Inex.'!Q449)</f>
        <v/>
      </c>
      <c r="AT446" s="88" t="str">
        <f>IF('PCA Licitação, Dispensa e Inex.'!R449="","",'PCA Licitação, Dispensa e Inex.'!R449)</f>
        <v/>
      </c>
      <c r="AU446" s="88" t="str">
        <f>IF('PCA Licitação, Dispensa e Inex.'!S449="","",'PCA Licitação, Dispensa e Inex.'!S449)</f>
        <v/>
      </c>
      <c r="AV446" s="88" t="str">
        <f>IFERROR(VLOOKUP(AI446,'Acompanhamento (DMP)'!$B$17:$L$400,10,FALSE),"")</f>
        <v/>
      </c>
      <c r="AW446" t="str">
        <f>IFERROR(IF(VLOOKUP(AI446,'Acompanhamento (DMP)'!$B$17:$V$400,11,FALSE)="","",VLOOKUP(AI446,'Acompanhamento (DMP)'!$B$17:$V$400,11,FALSE)),"")</f>
        <v/>
      </c>
      <c r="AX446" s="88" t="str">
        <f>IFERROR(VLOOKUP(AI446,'Acompanhamento (DMP)'!$B$17:$V$400,12,FALSE),"")</f>
        <v/>
      </c>
      <c r="AY446" s="88" t="str">
        <f>IFERROR(IF(VLOOKUP(AI446,'Acompanhamento (DMP)'!$B$17:$V$400,13,FALSE)="","",VLOOKUP(AI446,'Acompanhamento (DMP)'!$B$17:$V$400,13,FALSE)),"")</f>
        <v/>
      </c>
      <c r="AZ446" t="str">
        <f>IFERROR(IF(VLOOKUP(AI446,'Acompanhamento (DMP)'!$B$17:$V$400,14,FALSE)="","",VLOOKUP(AI446,'Acompanhamento (DMP)'!$B$17:$V$400,14,FALSE)),"")</f>
        <v/>
      </c>
      <c r="BA446" t="str">
        <f>IFERROR(IF(VLOOKUP(AI446,'Acompanhamento (DMP)'!$B$17:$V$400,15,FALSE)="","",VLOOKUP(AI446,'Acompanhamento (DMP)'!$B$17:$V$400,15,FALSE)),"")</f>
        <v/>
      </c>
      <c r="BB446" s="88" t="str">
        <f>IFERROR(IF(VLOOKUP(AI446,'Acompanhamento (DMP)'!$B$17:$V$400,16,FALSE)="","",VLOOKUP(AI446,'Acompanhamento (DMP)'!$B$17:$V$400,16,FALSE)),"")</f>
        <v/>
      </c>
      <c r="BC446" s="88" t="str">
        <f>IFERROR(IF(VLOOKUP(AI446,'Acompanhamento (DMP)'!$B$17:$V$400,17,FALSE)="","",VLOOKUP(AI446,'Acompanhamento (DMP)'!$B$17:$V$400,17,FALSE)),"")</f>
        <v/>
      </c>
      <c r="BD446" s="88" t="str">
        <f>IFERROR(IF(VLOOKUP(AI446,'Acompanhamento (DMP)'!$B$17:$V$400,18,FALSE)="","",VLOOKUP(AI446,'Acompanhamento (DMP)'!$B$17:$V$400,18,FALSE)),"")</f>
        <v/>
      </c>
      <c r="BE446" s="88" t="str">
        <f>IFERROR(IF(VLOOKUP(AI446,'Acompanhamento (DMP)'!$B$17:$V$400,19,FALSE)="","",VLOOKUP(AI446,'Acompanhamento (DMP)'!$B$17:$V$400,19,FALSE)),"")</f>
        <v/>
      </c>
      <c r="BF446" s="88" t="str">
        <f>IFERROR(IF(VLOOKUP(AI446,'Acompanhamento (DMP)'!$B$17:$V$400,20,FALSE)="","",VLOOKUP(AI446,'Acompanhamento (DMP)'!$B$17:$V$400,20,FALSE)),"")</f>
        <v/>
      </c>
      <c r="BG446" s="88" t="str">
        <f>IFERROR(IF(VLOOKUP(AI446,'Acompanhamento (DMP)'!$B$17:$V$400,21,FALSE)="","",VLOOKUP(AI446,'Acompanhamento (DMP)'!$B$17:$V$400,21,FALSE)),"")</f>
        <v/>
      </c>
      <c r="BH446" s="239" t="str">
        <f t="shared" si="6"/>
        <v/>
      </c>
    </row>
    <row r="447" spans="1:60" ht="15" customHeight="1" x14ac:dyDescent="0.2">
      <c r="A447" s="73"/>
      <c r="B447" s="73"/>
      <c r="C447" s="73"/>
      <c r="D447" s="74"/>
      <c r="E447" s="73"/>
      <c r="F447" s="73"/>
      <c r="G447" s="73"/>
      <c r="H447" s="73"/>
      <c r="I447" s="73"/>
      <c r="J447" s="73"/>
      <c r="K447" s="73"/>
      <c r="L447" s="75"/>
      <c r="M447" s="75"/>
      <c r="N447" s="75"/>
      <c r="O447" s="75"/>
      <c r="P447" s="75"/>
      <c r="Q447" s="73" t="e">
        <f>IF(#REF!="","",IF(VLOOKUP(#REF!,#REF!,9,FALSE)="","",VLOOKUP(#REF!,#REF!,9,FALSE)))</f>
        <v>#REF!</v>
      </c>
      <c r="R447" s="75" t="e">
        <f>IF(#REF!="","",IF(VLOOKUP(#REF!,#REF!,10,FALSE)="","",VLOOKUP(#REF!,#REF!,10,FALSE)))</f>
        <v>#REF!</v>
      </c>
      <c r="AI447" t="str">
        <f>IF('PCA Licitação, Dispensa e Inex.'!B450="","",'PCA Licitação, Dispensa e Inex.'!B450)</f>
        <v/>
      </c>
      <c r="AJ447" t="str">
        <f>IF('PCA Licitação, Dispensa e Inex.'!C450="","",'PCA Licitação, Dispensa e Inex.'!C450)</f>
        <v/>
      </c>
      <c r="AK447" t="str">
        <f>IF('PCA Licitação, Dispensa e Inex.'!D450="","",'PCA Licitação, Dispensa e Inex.'!D450)</f>
        <v/>
      </c>
      <c r="AL447" t="str">
        <f>IF('PCA Licitação, Dispensa e Inex.'!H450="","",'PCA Licitação, Dispensa e Inex.'!H450)</f>
        <v/>
      </c>
      <c r="AM447" t="str">
        <f>IF('PCA Licitação, Dispensa e Inex.'!K450="","",'PCA Licitação, Dispensa e Inex.'!K450)</f>
        <v/>
      </c>
      <c r="AN447" t="str">
        <f>IF('PCA Licitação, Dispensa e Inex.'!L450="","",'PCA Licitação, Dispensa e Inex.'!L450)</f>
        <v/>
      </c>
      <c r="AO447" t="str">
        <f>IF('PCA Licitação, Dispensa e Inex.'!M450="","",'PCA Licitação, Dispensa e Inex.'!M450)</f>
        <v/>
      </c>
      <c r="AP447" t="str">
        <f>IF('PCA Licitação, Dispensa e Inex.'!N450="","",'PCA Licitação, Dispensa e Inex.'!N450)</f>
        <v/>
      </c>
      <c r="AQ447" s="88" t="str">
        <f>IF('PCA Licitação, Dispensa e Inex.'!O450="","",'PCA Licitação, Dispensa e Inex.'!O450)</f>
        <v/>
      </c>
      <c r="AR447" s="88" t="str">
        <f>IF('PCA Licitação, Dispensa e Inex.'!P450="","",'PCA Licitação, Dispensa e Inex.'!P450)</f>
        <v/>
      </c>
      <c r="AS447" s="88" t="str">
        <f>IF('PCA Licitação, Dispensa e Inex.'!Q450="","",'PCA Licitação, Dispensa e Inex.'!Q450)</f>
        <v/>
      </c>
      <c r="AT447" s="88" t="str">
        <f>IF('PCA Licitação, Dispensa e Inex.'!R450="","",'PCA Licitação, Dispensa e Inex.'!R450)</f>
        <v/>
      </c>
      <c r="AU447" s="88" t="str">
        <f>IF('PCA Licitação, Dispensa e Inex.'!S450="","",'PCA Licitação, Dispensa e Inex.'!S450)</f>
        <v/>
      </c>
      <c r="AV447" s="88" t="str">
        <f>IFERROR(VLOOKUP(AI447,'Acompanhamento (DMP)'!$B$17:$L$400,10,FALSE),"")</f>
        <v/>
      </c>
      <c r="AW447" t="str">
        <f>IFERROR(IF(VLOOKUP(AI447,'Acompanhamento (DMP)'!$B$17:$V$400,11,FALSE)="","",VLOOKUP(AI447,'Acompanhamento (DMP)'!$B$17:$V$400,11,FALSE)),"")</f>
        <v/>
      </c>
      <c r="AX447" s="88" t="str">
        <f>IFERROR(VLOOKUP(AI447,'Acompanhamento (DMP)'!$B$17:$V$400,12,FALSE),"")</f>
        <v/>
      </c>
      <c r="AY447" s="88" t="str">
        <f>IFERROR(IF(VLOOKUP(AI447,'Acompanhamento (DMP)'!$B$17:$V$400,13,FALSE)="","",VLOOKUP(AI447,'Acompanhamento (DMP)'!$B$17:$V$400,13,FALSE)),"")</f>
        <v/>
      </c>
      <c r="AZ447" t="str">
        <f>IFERROR(IF(VLOOKUP(AI447,'Acompanhamento (DMP)'!$B$17:$V$400,14,FALSE)="","",VLOOKUP(AI447,'Acompanhamento (DMP)'!$B$17:$V$400,14,FALSE)),"")</f>
        <v/>
      </c>
      <c r="BA447" t="str">
        <f>IFERROR(IF(VLOOKUP(AI447,'Acompanhamento (DMP)'!$B$17:$V$400,15,FALSE)="","",VLOOKUP(AI447,'Acompanhamento (DMP)'!$B$17:$V$400,15,FALSE)),"")</f>
        <v/>
      </c>
      <c r="BB447" s="88" t="str">
        <f>IFERROR(IF(VLOOKUP(AI447,'Acompanhamento (DMP)'!$B$17:$V$400,16,FALSE)="","",VLOOKUP(AI447,'Acompanhamento (DMP)'!$B$17:$V$400,16,FALSE)),"")</f>
        <v/>
      </c>
      <c r="BC447" s="88" t="str">
        <f>IFERROR(IF(VLOOKUP(AI447,'Acompanhamento (DMP)'!$B$17:$V$400,17,FALSE)="","",VLOOKUP(AI447,'Acompanhamento (DMP)'!$B$17:$V$400,17,FALSE)),"")</f>
        <v/>
      </c>
      <c r="BD447" s="88" t="str">
        <f>IFERROR(IF(VLOOKUP(AI447,'Acompanhamento (DMP)'!$B$17:$V$400,18,FALSE)="","",VLOOKUP(AI447,'Acompanhamento (DMP)'!$B$17:$V$400,18,FALSE)),"")</f>
        <v/>
      </c>
      <c r="BE447" s="88" t="str">
        <f>IFERROR(IF(VLOOKUP(AI447,'Acompanhamento (DMP)'!$B$17:$V$400,19,FALSE)="","",VLOOKUP(AI447,'Acompanhamento (DMP)'!$B$17:$V$400,19,FALSE)),"")</f>
        <v/>
      </c>
      <c r="BF447" s="88" t="str">
        <f>IFERROR(IF(VLOOKUP(AI447,'Acompanhamento (DMP)'!$B$17:$V$400,20,FALSE)="","",VLOOKUP(AI447,'Acompanhamento (DMP)'!$B$17:$V$400,20,FALSE)),"")</f>
        <v/>
      </c>
      <c r="BG447" s="88" t="str">
        <f>IFERROR(IF(VLOOKUP(AI447,'Acompanhamento (DMP)'!$B$17:$V$400,21,FALSE)="","",VLOOKUP(AI447,'Acompanhamento (DMP)'!$B$17:$V$400,21,FALSE)),"")</f>
        <v/>
      </c>
      <c r="BH447" s="239" t="str">
        <f t="shared" si="6"/>
        <v/>
      </c>
    </row>
    <row r="448" spans="1:60" ht="15" customHeight="1" x14ac:dyDescent="0.2">
      <c r="A448" s="73"/>
      <c r="B448" s="73"/>
      <c r="C448" s="73"/>
      <c r="D448" s="74"/>
      <c r="E448" s="73"/>
      <c r="F448" s="73"/>
      <c r="G448" s="73"/>
      <c r="H448" s="73"/>
      <c r="I448" s="73"/>
      <c r="J448" s="73"/>
      <c r="K448" s="73"/>
      <c r="L448" s="75"/>
      <c r="M448" s="75"/>
      <c r="N448" s="75"/>
      <c r="O448" s="75"/>
      <c r="P448" s="75"/>
      <c r="Q448" s="73" t="e">
        <f>IF(#REF!="","",IF(VLOOKUP(#REF!,#REF!,9,FALSE)="","",VLOOKUP(#REF!,#REF!,9,FALSE)))</f>
        <v>#REF!</v>
      </c>
      <c r="R448" s="75" t="e">
        <f>IF(#REF!="","",IF(VLOOKUP(#REF!,#REF!,10,FALSE)="","",VLOOKUP(#REF!,#REF!,10,FALSE)))</f>
        <v>#REF!</v>
      </c>
      <c r="AI448" t="str">
        <f>IF('PCA Licitação, Dispensa e Inex.'!B451="","",'PCA Licitação, Dispensa e Inex.'!B451)</f>
        <v/>
      </c>
      <c r="AJ448" t="str">
        <f>IF('PCA Licitação, Dispensa e Inex.'!C451="","",'PCA Licitação, Dispensa e Inex.'!C451)</f>
        <v/>
      </c>
      <c r="AK448" t="str">
        <f>IF('PCA Licitação, Dispensa e Inex.'!D451="","",'PCA Licitação, Dispensa e Inex.'!D451)</f>
        <v/>
      </c>
      <c r="AL448" t="str">
        <f>IF('PCA Licitação, Dispensa e Inex.'!H451="","",'PCA Licitação, Dispensa e Inex.'!H451)</f>
        <v/>
      </c>
      <c r="AM448" t="str">
        <f>IF('PCA Licitação, Dispensa e Inex.'!K451="","",'PCA Licitação, Dispensa e Inex.'!K451)</f>
        <v/>
      </c>
      <c r="AN448" t="str">
        <f>IF('PCA Licitação, Dispensa e Inex.'!L451="","",'PCA Licitação, Dispensa e Inex.'!L451)</f>
        <v/>
      </c>
      <c r="AO448" t="str">
        <f>IF('PCA Licitação, Dispensa e Inex.'!M451="","",'PCA Licitação, Dispensa e Inex.'!M451)</f>
        <v/>
      </c>
      <c r="AP448" t="str">
        <f>IF('PCA Licitação, Dispensa e Inex.'!N451="","",'PCA Licitação, Dispensa e Inex.'!N451)</f>
        <v/>
      </c>
      <c r="AQ448" s="88" t="str">
        <f>IF('PCA Licitação, Dispensa e Inex.'!O451="","",'PCA Licitação, Dispensa e Inex.'!O451)</f>
        <v/>
      </c>
      <c r="AR448" s="88" t="str">
        <f>IF('PCA Licitação, Dispensa e Inex.'!P451="","",'PCA Licitação, Dispensa e Inex.'!P451)</f>
        <v/>
      </c>
      <c r="AS448" s="88" t="str">
        <f>IF('PCA Licitação, Dispensa e Inex.'!Q451="","",'PCA Licitação, Dispensa e Inex.'!Q451)</f>
        <v/>
      </c>
      <c r="AT448" s="88" t="str">
        <f>IF('PCA Licitação, Dispensa e Inex.'!R451="","",'PCA Licitação, Dispensa e Inex.'!R451)</f>
        <v/>
      </c>
      <c r="AU448" s="88" t="str">
        <f>IF('PCA Licitação, Dispensa e Inex.'!S451="","",'PCA Licitação, Dispensa e Inex.'!S451)</f>
        <v/>
      </c>
      <c r="AV448" s="88" t="str">
        <f>IFERROR(VLOOKUP(AI448,'Acompanhamento (DMP)'!$B$17:$L$400,10,FALSE),"")</f>
        <v/>
      </c>
      <c r="AW448" t="str">
        <f>IFERROR(IF(VLOOKUP(AI448,'Acompanhamento (DMP)'!$B$17:$V$400,11,FALSE)="","",VLOOKUP(AI448,'Acompanhamento (DMP)'!$B$17:$V$400,11,FALSE)),"")</f>
        <v/>
      </c>
      <c r="AX448" s="88" t="str">
        <f>IFERROR(VLOOKUP(AI448,'Acompanhamento (DMP)'!$B$17:$V$400,12,FALSE),"")</f>
        <v/>
      </c>
      <c r="AY448" s="88" t="str">
        <f>IFERROR(IF(VLOOKUP(AI448,'Acompanhamento (DMP)'!$B$17:$V$400,13,FALSE)="","",VLOOKUP(AI448,'Acompanhamento (DMP)'!$B$17:$V$400,13,FALSE)),"")</f>
        <v/>
      </c>
      <c r="AZ448" t="str">
        <f>IFERROR(IF(VLOOKUP(AI448,'Acompanhamento (DMP)'!$B$17:$V$400,14,FALSE)="","",VLOOKUP(AI448,'Acompanhamento (DMP)'!$B$17:$V$400,14,FALSE)),"")</f>
        <v/>
      </c>
      <c r="BA448" t="str">
        <f>IFERROR(IF(VLOOKUP(AI448,'Acompanhamento (DMP)'!$B$17:$V$400,15,FALSE)="","",VLOOKUP(AI448,'Acompanhamento (DMP)'!$B$17:$V$400,15,FALSE)),"")</f>
        <v/>
      </c>
      <c r="BB448" s="88" t="str">
        <f>IFERROR(IF(VLOOKUP(AI448,'Acompanhamento (DMP)'!$B$17:$V$400,16,FALSE)="","",VLOOKUP(AI448,'Acompanhamento (DMP)'!$B$17:$V$400,16,FALSE)),"")</f>
        <v/>
      </c>
      <c r="BC448" s="88" t="str">
        <f>IFERROR(IF(VLOOKUP(AI448,'Acompanhamento (DMP)'!$B$17:$V$400,17,FALSE)="","",VLOOKUP(AI448,'Acompanhamento (DMP)'!$B$17:$V$400,17,FALSE)),"")</f>
        <v/>
      </c>
      <c r="BD448" s="88" t="str">
        <f>IFERROR(IF(VLOOKUP(AI448,'Acompanhamento (DMP)'!$B$17:$V$400,18,FALSE)="","",VLOOKUP(AI448,'Acompanhamento (DMP)'!$B$17:$V$400,18,FALSE)),"")</f>
        <v/>
      </c>
      <c r="BE448" s="88" t="str">
        <f>IFERROR(IF(VLOOKUP(AI448,'Acompanhamento (DMP)'!$B$17:$V$400,19,FALSE)="","",VLOOKUP(AI448,'Acompanhamento (DMP)'!$B$17:$V$400,19,FALSE)),"")</f>
        <v/>
      </c>
      <c r="BF448" s="88" t="str">
        <f>IFERROR(IF(VLOOKUP(AI448,'Acompanhamento (DMP)'!$B$17:$V$400,20,FALSE)="","",VLOOKUP(AI448,'Acompanhamento (DMP)'!$B$17:$V$400,20,FALSE)),"")</f>
        <v/>
      </c>
      <c r="BG448" s="88" t="str">
        <f>IFERROR(IF(VLOOKUP(AI448,'Acompanhamento (DMP)'!$B$17:$V$400,21,FALSE)="","",VLOOKUP(AI448,'Acompanhamento (DMP)'!$B$17:$V$400,21,FALSE)),"")</f>
        <v/>
      </c>
      <c r="BH448" s="239" t="str">
        <f t="shared" si="6"/>
        <v/>
      </c>
    </row>
    <row r="449" spans="1:60" ht="15" customHeight="1" x14ac:dyDescent="0.2">
      <c r="A449" s="73"/>
      <c r="B449" s="73"/>
      <c r="C449" s="73"/>
      <c r="D449" s="74"/>
      <c r="E449" s="73"/>
      <c r="F449" s="73"/>
      <c r="G449" s="73"/>
      <c r="H449" s="73"/>
      <c r="I449" s="73"/>
      <c r="J449" s="73"/>
      <c r="K449" s="73"/>
      <c r="L449" s="75"/>
      <c r="M449" s="75"/>
      <c r="N449" s="75"/>
      <c r="O449" s="75"/>
      <c r="P449" s="75"/>
      <c r="Q449" s="73" t="e">
        <f>IF(#REF!="","",IF(VLOOKUP(#REF!,#REF!,9,FALSE)="","",VLOOKUP(#REF!,#REF!,9,FALSE)))</f>
        <v>#REF!</v>
      </c>
      <c r="R449" s="75" t="e">
        <f>IF(#REF!="","",IF(VLOOKUP(#REF!,#REF!,10,FALSE)="","",VLOOKUP(#REF!,#REF!,10,FALSE)))</f>
        <v>#REF!</v>
      </c>
      <c r="AI449" t="str">
        <f>IF('PCA Licitação, Dispensa e Inex.'!B452="","",'PCA Licitação, Dispensa e Inex.'!B452)</f>
        <v/>
      </c>
      <c r="AJ449" t="str">
        <f>IF('PCA Licitação, Dispensa e Inex.'!C452="","",'PCA Licitação, Dispensa e Inex.'!C452)</f>
        <v/>
      </c>
      <c r="AK449" t="str">
        <f>IF('PCA Licitação, Dispensa e Inex.'!D452="","",'PCA Licitação, Dispensa e Inex.'!D452)</f>
        <v/>
      </c>
      <c r="AL449" t="str">
        <f>IF('PCA Licitação, Dispensa e Inex.'!H452="","",'PCA Licitação, Dispensa e Inex.'!H452)</f>
        <v/>
      </c>
      <c r="AM449" t="str">
        <f>IF('PCA Licitação, Dispensa e Inex.'!K452="","",'PCA Licitação, Dispensa e Inex.'!K452)</f>
        <v/>
      </c>
      <c r="AN449" t="str">
        <f>IF('PCA Licitação, Dispensa e Inex.'!L452="","",'PCA Licitação, Dispensa e Inex.'!L452)</f>
        <v/>
      </c>
      <c r="AO449" t="str">
        <f>IF('PCA Licitação, Dispensa e Inex.'!M452="","",'PCA Licitação, Dispensa e Inex.'!M452)</f>
        <v/>
      </c>
      <c r="AP449" t="str">
        <f>IF('PCA Licitação, Dispensa e Inex.'!N452="","",'PCA Licitação, Dispensa e Inex.'!N452)</f>
        <v/>
      </c>
      <c r="AQ449" s="88" t="str">
        <f>IF('PCA Licitação, Dispensa e Inex.'!O452="","",'PCA Licitação, Dispensa e Inex.'!O452)</f>
        <v/>
      </c>
      <c r="AR449" s="88" t="str">
        <f>IF('PCA Licitação, Dispensa e Inex.'!P452="","",'PCA Licitação, Dispensa e Inex.'!P452)</f>
        <v/>
      </c>
      <c r="AS449" s="88" t="str">
        <f>IF('PCA Licitação, Dispensa e Inex.'!Q452="","",'PCA Licitação, Dispensa e Inex.'!Q452)</f>
        <v/>
      </c>
      <c r="AT449" s="88" t="str">
        <f>IF('PCA Licitação, Dispensa e Inex.'!R452="","",'PCA Licitação, Dispensa e Inex.'!R452)</f>
        <v/>
      </c>
      <c r="AU449" s="88" t="str">
        <f>IF('PCA Licitação, Dispensa e Inex.'!S452="","",'PCA Licitação, Dispensa e Inex.'!S452)</f>
        <v/>
      </c>
      <c r="AV449" s="88" t="str">
        <f>IFERROR(VLOOKUP(AI449,'Acompanhamento (DMP)'!$B$17:$L$400,10,FALSE),"")</f>
        <v/>
      </c>
      <c r="AW449" t="str">
        <f>IFERROR(IF(VLOOKUP(AI449,'Acompanhamento (DMP)'!$B$17:$V$400,11,FALSE)="","",VLOOKUP(AI449,'Acompanhamento (DMP)'!$B$17:$V$400,11,FALSE)),"")</f>
        <v/>
      </c>
      <c r="AX449" s="88" t="str">
        <f>IFERROR(VLOOKUP(AI449,'Acompanhamento (DMP)'!$B$17:$V$400,12,FALSE),"")</f>
        <v/>
      </c>
      <c r="AY449" s="88" t="str">
        <f>IFERROR(IF(VLOOKUP(AI449,'Acompanhamento (DMP)'!$B$17:$V$400,13,FALSE)="","",VLOOKUP(AI449,'Acompanhamento (DMP)'!$B$17:$V$400,13,FALSE)),"")</f>
        <v/>
      </c>
      <c r="AZ449" t="str">
        <f>IFERROR(IF(VLOOKUP(AI449,'Acompanhamento (DMP)'!$B$17:$V$400,14,FALSE)="","",VLOOKUP(AI449,'Acompanhamento (DMP)'!$B$17:$V$400,14,FALSE)),"")</f>
        <v/>
      </c>
      <c r="BA449" t="str">
        <f>IFERROR(IF(VLOOKUP(AI449,'Acompanhamento (DMP)'!$B$17:$V$400,15,FALSE)="","",VLOOKUP(AI449,'Acompanhamento (DMP)'!$B$17:$V$400,15,FALSE)),"")</f>
        <v/>
      </c>
      <c r="BB449" s="88" t="str">
        <f>IFERROR(IF(VLOOKUP(AI449,'Acompanhamento (DMP)'!$B$17:$V$400,16,FALSE)="","",VLOOKUP(AI449,'Acompanhamento (DMP)'!$B$17:$V$400,16,FALSE)),"")</f>
        <v/>
      </c>
      <c r="BC449" s="88" t="str">
        <f>IFERROR(IF(VLOOKUP(AI449,'Acompanhamento (DMP)'!$B$17:$V$400,17,FALSE)="","",VLOOKUP(AI449,'Acompanhamento (DMP)'!$B$17:$V$400,17,FALSE)),"")</f>
        <v/>
      </c>
      <c r="BD449" s="88" t="str">
        <f>IFERROR(IF(VLOOKUP(AI449,'Acompanhamento (DMP)'!$B$17:$V$400,18,FALSE)="","",VLOOKUP(AI449,'Acompanhamento (DMP)'!$B$17:$V$400,18,FALSE)),"")</f>
        <v/>
      </c>
      <c r="BE449" s="88" t="str">
        <f>IFERROR(IF(VLOOKUP(AI449,'Acompanhamento (DMP)'!$B$17:$V$400,19,FALSE)="","",VLOOKUP(AI449,'Acompanhamento (DMP)'!$B$17:$V$400,19,FALSE)),"")</f>
        <v/>
      </c>
      <c r="BF449" s="88" t="str">
        <f>IFERROR(IF(VLOOKUP(AI449,'Acompanhamento (DMP)'!$B$17:$V$400,20,FALSE)="","",VLOOKUP(AI449,'Acompanhamento (DMP)'!$B$17:$V$400,20,FALSE)),"")</f>
        <v/>
      </c>
      <c r="BG449" s="88" t="str">
        <f>IFERROR(IF(VLOOKUP(AI449,'Acompanhamento (DMP)'!$B$17:$V$400,21,FALSE)="","",VLOOKUP(AI449,'Acompanhamento (DMP)'!$B$17:$V$400,21,FALSE)),"")</f>
        <v/>
      </c>
      <c r="BH449" s="239" t="str">
        <f t="shared" si="6"/>
        <v/>
      </c>
    </row>
    <row r="450" spans="1:60" ht="15" customHeight="1" x14ac:dyDescent="0.2">
      <c r="A450" s="73"/>
      <c r="B450" s="73"/>
      <c r="C450" s="73"/>
      <c r="D450" s="74"/>
      <c r="E450" s="73"/>
      <c r="F450" s="73"/>
      <c r="G450" s="73"/>
      <c r="H450" s="73"/>
      <c r="I450" s="73"/>
      <c r="J450" s="73"/>
      <c r="K450" s="73"/>
      <c r="L450" s="75"/>
      <c r="M450" s="75"/>
      <c r="N450" s="75"/>
      <c r="O450" s="75"/>
      <c r="P450" s="75"/>
      <c r="Q450" s="73" t="e">
        <f>IF(#REF!="","",IF(VLOOKUP(#REF!,#REF!,9,FALSE)="","",VLOOKUP(#REF!,#REF!,9,FALSE)))</f>
        <v>#REF!</v>
      </c>
      <c r="R450" s="75" t="e">
        <f>IF(#REF!="","",IF(VLOOKUP(#REF!,#REF!,10,FALSE)="","",VLOOKUP(#REF!,#REF!,10,FALSE)))</f>
        <v>#REF!</v>
      </c>
      <c r="AI450" t="str">
        <f>IF('PCA Licitação, Dispensa e Inex.'!B453="","",'PCA Licitação, Dispensa e Inex.'!B453)</f>
        <v/>
      </c>
      <c r="AJ450" t="str">
        <f>IF('PCA Licitação, Dispensa e Inex.'!C453="","",'PCA Licitação, Dispensa e Inex.'!C453)</f>
        <v/>
      </c>
      <c r="AK450" t="str">
        <f>IF('PCA Licitação, Dispensa e Inex.'!D453="","",'PCA Licitação, Dispensa e Inex.'!D453)</f>
        <v/>
      </c>
      <c r="AL450" t="str">
        <f>IF('PCA Licitação, Dispensa e Inex.'!H453="","",'PCA Licitação, Dispensa e Inex.'!H453)</f>
        <v/>
      </c>
      <c r="AM450" t="str">
        <f>IF('PCA Licitação, Dispensa e Inex.'!K453="","",'PCA Licitação, Dispensa e Inex.'!K453)</f>
        <v/>
      </c>
      <c r="AN450" t="str">
        <f>IF('PCA Licitação, Dispensa e Inex.'!L453="","",'PCA Licitação, Dispensa e Inex.'!L453)</f>
        <v/>
      </c>
      <c r="AO450" t="str">
        <f>IF('PCA Licitação, Dispensa e Inex.'!M453="","",'PCA Licitação, Dispensa e Inex.'!M453)</f>
        <v/>
      </c>
      <c r="AP450" t="str">
        <f>IF('PCA Licitação, Dispensa e Inex.'!N453="","",'PCA Licitação, Dispensa e Inex.'!N453)</f>
        <v/>
      </c>
      <c r="AQ450" s="88" t="str">
        <f>IF('PCA Licitação, Dispensa e Inex.'!O453="","",'PCA Licitação, Dispensa e Inex.'!O453)</f>
        <v/>
      </c>
      <c r="AR450" s="88" t="str">
        <f>IF('PCA Licitação, Dispensa e Inex.'!P453="","",'PCA Licitação, Dispensa e Inex.'!P453)</f>
        <v/>
      </c>
      <c r="AS450" s="88" t="str">
        <f>IF('PCA Licitação, Dispensa e Inex.'!Q453="","",'PCA Licitação, Dispensa e Inex.'!Q453)</f>
        <v/>
      </c>
      <c r="AT450" s="88" t="str">
        <f>IF('PCA Licitação, Dispensa e Inex.'!R453="","",'PCA Licitação, Dispensa e Inex.'!R453)</f>
        <v/>
      </c>
      <c r="AU450" s="88" t="str">
        <f>IF('PCA Licitação, Dispensa e Inex.'!S453="","",'PCA Licitação, Dispensa e Inex.'!S453)</f>
        <v/>
      </c>
      <c r="AV450" s="88" t="str">
        <f>IFERROR(VLOOKUP(AI450,'Acompanhamento (DMP)'!$B$17:$L$400,10,FALSE),"")</f>
        <v/>
      </c>
      <c r="AW450" t="str">
        <f>IFERROR(IF(VLOOKUP(AI450,'Acompanhamento (DMP)'!$B$17:$V$400,11,FALSE)="","",VLOOKUP(AI450,'Acompanhamento (DMP)'!$B$17:$V$400,11,FALSE)),"")</f>
        <v/>
      </c>
      <c r="AX450" s="88" t="str">
        <f>IFERROR(VLOOKUP(AI450,'Acompanhamento (DMP)'!$B$17:$V$400,12,FALSE),"")</f>
        <v/>
      </c>
      <c r="AY450" s="88" t="str">
        <f>IFERROR(IF(VLOOKUP(AI450,'Acompanhamento (DMP)'!$B$17:$V$400,13,FALSE)="","",VLOOKUP(AI450,'Acompanhamento (DMP)'!$B$17:$V$400,13,FALSE)),"")</f>
        <v/>
      </c>
      <c r="AZ450" t="str">
        <f>IFERROR(IF(VLOOKUP(AI450,'Acompanhamento (DMP)'!$B$17:$V$400,14,FALSE)="","",VLOOKUP(AI450,'Acompanhamento (DMP)'!$B$17:$V$400,14,FALSE)),"")</f>
        <v/>
      </c>
      <c r="BA450" t="str">
        <f>IFERROR(IF(VLOOKUP(AI450,'Acompanhamento (DMP)'!$B$17:$V$400,15,FALSE)="","",VLOOKUP(AI450,'Acompanhamento (DMP)'!$B$17:$V$400,15,FALSE)),"")</f>
        <v/>
      </c>
      <c r="BB450" s="88" t="str">
        <f>IFERROR(IF(VLOOKUP(AI450,'Acompanhamento (DMP)'!$B$17:$V$400,16,FALSE)="","",VLOOKUP(AI450,'Acompanhamento (DMP)'!$B$17:$V$400,16,FALSE)),"")</f>
        <v/>
      </c>
      <c r="BC450" s="88" t="str">
        <f>IFERROR(IF(VLOOKUP(AI450,'Acompanhamento (DMP)'!$B$17:$V$400,17,FALSE)="","",VLOOKUP(AI450,'Acompanhamento (DMP)'!$B$17:$V$400,17,FALSE)),"")</f>
        <v/>
      </c>
      <c r="BD450" s="88" t="str">
        <f>IFERROR(IF(VLOOKUP(AI450,'Acompanhamento (DMP)'!$B$17:$V$400,18,FALSE)="","",VLOOKUP(AI450,'Acompanhamento (DMP)'!$B$17:$V$400,18,FALSE)),"")</f>
        <v/>
      </c>
      <c r="BE450" s="88" t="str">
        <f>IFERROR(IF(VLOOKUP(AI450,'Acompanhamento (DMP)'!$B$17:$V$400,19,FALSE)="","",VLOOKUP(AI450,'Acompanhamento (DMP)'!$B$17:$V$400,19,FALSE)),"")</f>
        <v/>
      </c>
      <c r="BF450" s="88" t="str">
        <f>IFERROR(IF(VLOOKUP(AI450,'Acompanhamento (DMP)'!$B$17:$V$400,20,FALSE)="","",VLOOKUP(AI450,'Acompanhamento (DMP)'!$B$17:$V$400,20,FALSE)),"")</f>
        <v/>
      </c>
      <c r="BG450" s="88" t="str">
        <f>IFERROR(IF(VLOOKUP(AI450,'Acompanhamento (DMP)'!$B$17:$V$400,21,FALSE)="","",VLOOKUP(AI450,'Acompanhamento (DMP)'!$B$17:$V$400,21,FALSE)),"")</f>
        <v/>
      </c>
      <c r="BH450" s="239" t="str">
        <f t="shared" si="6"/>
        <v/>
      </c>
    </row>
    <row r="451" spans="1:60" ht="15" customHeight="1" x14ac:dyDescent="0.2">
      <c r="A451" s="73"/>
      <c r="B451" s="73"/>
      <c r="C451" s="73"/>
      <c r="D451" s="74"/>
      <c r="E451" s="73"/>
      <c r="F451" s="73"/>
      <c r="G451" s="73"/>
      <c r="H451" s="73"/>
      <c r="I451" s="73"/>
      <c r="J451" s="73"/>
      <c r="K451" s="73"/>
      <c r="L451" s="75"/>
      <c r="M451" s="75"/>
      <c r="N451" s="75"/>
      <c r="O451" s="75"/>
      <c r="P451" s="75"/>
      <c r="Q451" s="73" t="e">
        <f>IF(#REF!="","",IF(VLOOKUP(#REF!,#REF!,9,FALSE)="","",VLOOKUP(#REF!,#REF!,9,FALSE)))</f>
        <v>#REF!</v>
      </c>
      <c r="R451" s="75" t="e">
        <f>IF(#REF!="","",IF(VLOOKUP(#REF!,#REF!,10,FALSE)="","",VLOOKUP(#REF!,#REF!,10,FALSE)))</f>
        <v>#REF!</v>
      </c>
      <c r="AI451" t="str">
        <f>IF('PCA Licitação, Dispensa e Inex.'!B454="","",'PCA Licitação, Dispensa e Inex.'!B454)</f>
        <v/>
      </c>
      <c r="AJ451" t="str">
        <f>IF('PCA Licitação, Dispensa e Inex.'!C454="","",'PCA Licitação, Dispensa e Inex.'!C454)</f>
        <v/>
      </c>
      <c r="AK451" t="str">
        <f>IF('PCA Licitação, Dispensa e Inex.'!D454="","",'PCA Licitação, Dispensa e Inex.'!D454)</f>
        <v/>
      </c>
      <c r="AL451" t="str">
        <f>IF('PCA Licitação, Dispensa e Inex.'!H454="","",'PCA Licitação, Dispensa e Inex.'!H454)</f>
        <v/>
      </c>
      <c r="AM451" t="str">
        <f>IF('PCA Licitação, Dispensa e Inex.'!K454="","",'PCA Licitação, Dispensa e Inex.'!K454)</f>
        <v/>
      </c>
      <c r="AN451" t="str">
        <f>IF('PCA Licitação, Dispensa e Inex.'!L454="","",'PCA Licitação, Dispensa e Inex.'!L454)</f>
        <v/>
      </c>
      <c r="AO451" t="str">
        <f>IF('PCA Licitação, Dispensa e Inex.'!M454="","",'PCA Licitação, Dispensa e Inex.'!M454)</f>
        <v/>
      </c>
      <c r="AP451" t="str">
        <f>IF('PCA Licitação, Dispensa e Inex.'!N454="","",'PCA Licitação, Dispensa e Inex.'!N454)</f>
        <v/>
      </c>
      <c r="AQ451" s="88" t="str">
        <f>IF('PCA Licitação, Dispensa e Inex.'!O454="","",'PCA Licitação, Dispensa e Inex.'!O454)</f>
        <v/>
      </c>
      <c r="AR451" s="88" t="str">
        <f>IF('PCA Licitação, Dispensa e Inex.'!P454="","",'PCA Licitação, Dispensa e Inex.'!P454)</f>
        <v/>
      </c>
      <c r="AS451" s="88" t="str">
        <f>IF('PCA Licitação, Dispensa e Inex.'!Q454="","",'PCA Licitação, Dispensa e Inex.'!Q454)</f>
        <v/>
      </c>
      <c r="AT451" s="88" t="str">
        <f>IF('PCA Licitação, Dispensa e Inex.'!R454="","",'PCA Licitação, Dispensa e Inex.'!R454)</f>
        <v/>
      </c>
      <c r="AU451" s="88" t="str">
        <f>IF('PCA Licitação, Dispensa e Inex.'!S454="","",'PCA Licitação, Dispensa e Inex.'!S454)</f>
        <v/>
      </c>
      <c r="AV451" s="88" t="str">
        <f>IFERROR(VLOOKUP(AI451,'Acompanhamento (DMP)'!$B$17:$L$400,10,FALSE),"")</f>
        <v/>
      </c>
      <c r="AW451" t="str">
        <f>IFERROR(IF(VLOOKUP(AI451,'Acompanhamento (DMP)'!$B$17:$V$400,11,FALSE)="","",VLOOKUP(AI451,'Acompanhamento (DMP)'!$B$17:$V$400,11,FALSE)),"")</f>
        <v/>
      </c>
      <c r="AX451" s="88" t="str">
        <f>IFERROR(VLOOKUP(AI451,'Acompanhamento (DMP)'!$B$17:$V$400,12,FALSE),"")</f>
        <v/>
      </c>
      <c r="AY451" s="88" t="str">
        <f>IFERROR(IF(VLOOKUP(AI451,'Acompanhamento (DMP)'!$B$17:$V$400,13,FALSE)="","",VLOOKUP(AI451,'Acompanhamento (DMP)'!$B$17:$V$400,13,FALSE)),"")</f>
        <v/>
      </c>
      <c r="AZ451" t="str">
        <f>IFERROR(IF(VLOOKUP(AI451,'Acompanhamento (DMP)'!$B$17:$V$400,14,FALSE)="","",VLOOKUP(AI451,'Acompanhamento (DMP)'!$B$17:$V$400,14,FALSE)),"")</f>
        <v/>
      </c>
      <c r="BA451" t="str">
        <f>IFERROR(IF(VLOOKUP(AI451,'Acompanhamento (DMP)'!$B$17:$V$400,15,FALSE)="","",VLOOKUP(AI451,'Acompanhamento (DMP)'!$B$17:$V$400,15,FALSE)),"")</f>
        <v/>
      </c>
      <c r="BB451" s="88" t="str">
        <f>IFERROR(IF(VLOOKUP(AI451,'Acompanhamento (DMP)'!$B$17:$V$400,16,FALSE)="","",VLOOKUP(AI451,'Acompanhamento (DMP)'!$B$17:$V$400,16,FALSE)),"")</f>
        <v/>
      </c>
      <c r="BC451" s="88" t="str">
        <f>IFERROR(IF(VLOOKUP(AI451,'Acompanhamento (DMP)'!$B$17:$V$400,17,FALSE)="","",VLOOKUP(AI451,'Acompanhamento (DMP)'!$B$17:$V$400,17,FALSE)),"")</f>
        <v/>
      </c>
      <c r="BD451" s="88" t="str">
        <f>IFERROR(IF(VLOOKUP(AI451,'Acompanhamento (DMP)'!$B$17:$V$400,18,FALSE)="","",VLOOKUP(AI451,'Acompanhamento (DMP)'!$B$17:$V$400,18,FALSE)),"")</f>
        <v/>
      </c>
      <c r="BE451" s="88" t="str">
        <f>IFERROR(IF(VLOOKUP(AI451,'Acompanhamento (DMP)'!$B$17:$V$400,19,FALSE)="","",VLOOKUP(AI451,'Acompanhamento (DMP)'!$B$17:$V$400,19,FALSE)),"")</f>
        <v/>
      </c>
      <c r="BF451" s="88" t="str">
        <f>IFERROR(IF(VLOOKUP(AI451,'Acompanhamento (DMP)'!$B$17:$V$400,20,FALSE)="","",VLOOKUP(AI451,'Acompanhamento (DMP)'!$B$17:$V$400,20,FALSE)),"")</f>
        <v/>
      </c>
      <c r="BG451" s="88" t="str">
        <f>IFERROR(IF(VLOOKUP(AI451,'Acompanhamento (DMP)'!$B$17:$V$400,21,FALSE)="","",VLOOKUP(AI451,'Acompanhamento (DMP)'!$B$17:$V$400,21,FALSE)),"")</f>
        <v/>
      </c>
      <c r="BH451" s="239" t="str">
        <f t="shared" ref="BH451:BH514" si="7">IF(BF451="","",BF451-BE451)</f>
        <v/>
      </c>
    </row>
    <row r="452" spans="1:60" ht="15" customHeight="1" x14ac:dyDescent="0.2">
      <c r="A452" s="73"/>
      <c r="B452" s="73"/>
      <c r="C452" s="73"/>
      <c r="D452" s="74"/>
      <c r="E452" s="73"/>
      <c r="F452" s="73"/>
      <c r="G452" s="73"/>
      <c r="H452" s="73"/>
      <c r="I452" s="73"/>
      <c r="J452" s="73"/>
      <c r="K452" s="73"/>
      <c r="L452" s="75"/>
      <c r="M452" s="75"/>
      <c r="N452" s="75"/>
      <c r="O452" s="75"/>
      <c r="P452" s="75"/>
      <c r="Q452" s="73" t="e">
        <f>IF(#REF!="","",IF(VLOOKUP(#REF!,#REF!,9,FALSE)="","",VLOOKUP(#REF!,#REF!,9,FALSE)))</f>
        <v>#REF!</v>
      </c>
      <c r="R452" s="75" t="e">
        <f>IF(#REF!="","",IF(VLOOKUP(#REF!,#REF!,10,FALSE)="","",VLOOKUP(#REF!,#REF!,10,FALSE)))</f>
        <v>#REF!</v>
      </c>
      <c r="AI452" t="str">
        <f>IF('PCA Licitação, Dispensa e Inex.'!B455="","",'PCA Licitação, Dispensa e Inex.'!B455)</f>
        <v/>
      </c>
      <c r="AJ452" t="str">
        <f>IF('PCA Licitação, Dispensa e Inex.'!C455="","",'PCA Licitação, Dispensa e Inex.'!C455)</f>
        <v/>
      </c>
      <c r="AK452" t="str">
        <f>IF('PCA Licitação, Dispensa e Inex.'!D455="","",'PCA Licitação, Dispensa e Inex.'!D455)</f>
        <v/>
      </c>
      <c r="AL452" t="str">
        <f>IF('PCA Licitação, Dispensa e Inex.'!H455="","",'PCA Licitação, Dispensa e Inex.'!H455)</f>
        <v/>
      </c>
      <c r="AM452" t="str">
        <f>IF('PCA Licitação, Dispensa e Inex.'!K455="","",'PCA Licitação, Dispensa e Inex.'!K455)</f>
        <v/>
      </c>
      <c r="AN452" t="str">
        <f>IF('PCA Licitação, Dispensa e Inex.'!L455="","",'PCA Licitação, Dispensa e Inex.'!L455)</f>
        <v/>
      </c>
      <c r="AO452" t="str">
        <f>IF('PCA Licitação, Dispensa e Inex.'!M455="","",'PCA Licitação, Dispensa e Inex.'!M455)</f>
        <v/>
      </c>
      <c r="AP452" t="str">
        <f>IF('PCA Licitação, Dispensa e Inex.'!N455="","",'PCA Licitação, Dispensa e Inex.'!N455)</f>
        <v/>
      </c>
      <c r="AQ452" s="88" t="str">
        <f>IF('PCA Licitação, Dispensa e Inex.'!O455="","",'PCA Licitação, Dispensa e Inex.'!O455)</f>
        <v/>
      </c>
      <c r="AR452" s="88" t="str">
        <f>IF('PCA Licitação, Dispensa e Inex.'!P455="","",'PCA Licitação, Dispensa e Inex.'!P455)</f>
        <v/>
      </c>
      <c r="AS452" s="88" t="str">
        <f>IF('PCA Licitação, Dispensa e Inex.'!Q455="","",'PCA Licitação, Dispensa e Inex.'!Q455)</f>
        <v/>
      </c>
      <c r="AT452" s="88" t="str">
        <f>IF('PCA Licitação, Dispensa e Inex.'!R455="","",'PCA Licitação, Dispensa e Inex.'!R455)</f>
        <v/>
      </c>
      <c r="AU452" s="88" t="str">
        <f>IF('PCA Licitação, Dispensa e Inex.'!S455="","",'PCA Licitação, Dispensa e Inex.'!S455)</f>
        <v/>
      </c>
      <c r="AV452" s="88" t="str">
        <f>IFERROR(VLOOKUP(AI452,'Acompanhamento (DMP)'!$B$17:$L$400,10,FALSE),"")</f>
        <v/>
      </c>
      <c r="AW452" t="str">
        <f>IFERROR(IF(VLOOKUP(AI452,'Acompanhamento (DMP)'!$B$17:$V$400,11,FALSE)="","",VLOOKUP(AI452,'Acompanhamento (DMP)'!$B$17:$V$400,11,FALSE)),"")</f>
        <v/>
      </c>
      <c r="AX452" s="88" t="str">
        <f>IFERROR(VLOOKUP(AI452,'Acompanhamento (DMP)'!$B$17:$V$400,12,FALSE),"")</f>
        <v/>
      </c>
      <c r="AY452" s="88" t="str">
        <f>IFERROR(IF(VLOOKUP(AI452,'Acompanhamento (DMP)'!$B$17:$V$400,13,FALSE)="","",VLOOKUP(AI452,'Acompanhamento (DMP)'!$B$17:$V$400,13,FALSE)),"")</f>
        <v/>
      </c>
      <c r="AZ452" t="str">
        <f>IFERROR(IF(VLOOKUP(AI452,'Acompanhamento (DMP)'!$B$17:$V$400,14,FALSE)="","",VLOOKUP(AI452,'Acompanhamento (DMP)'!$B$17:$V$400,14,FALSE)),"")</f>
        <v/>
      </c>
      <c r="BA452" t="str">
        <f>IFERROR(IF(VLOOKUP(AI452,'Acompanhamento (DMP)'!$B$17:$V$400,15,FALSE)="","",VLOOKUP(AI452,'Acompanhamento (DMP)'!$B$17:$V$400,15,FALSE)),"")</f>
        <v/>
      </c>
      <c r="BB452" s="88" t="str">
        <f>IFERROR(IF(VLOOKUP(AI452,'Acompanhamento (DMP)'!$B$17:$V$400,16,FALSE)="","",VLOOKUP(AI452,'Acompanhamento (DMP)'!$B$17:$V$400,16,FALSE)),"")</f>
        <v/>
      </c>
      <c r="BC452" s="88" t="str">
        <f>IFERROR(IF(VLOOKUP(AI452,'Acompanhamento (DMP)'!$B$17:$V$400,17,FALSE)="","",VLOOKUP(AI452,'Acompanhamento (DMP)'!$B$17:$V$400,17,FALSE)),"")</f>
        <v/>
      </c>
      <c r="BD452" s="88" t="str">
        <f>IFERROR(IF(VLOOKUP(AI452,'Acompanhamento (DMP)'!$B$17:$V$400,18,FALSE)="","",VLOOKUP(AI452,'Acompanhamento (DMP)'!$B$17:$V$400,18,FALSE)),"")</f>
        <v/>
      </c>
      <c r="BE452" s="88" t="str">
        <f>IFERROR(IF(VLOOKUP(AI452,'Acompanhamento (DMP)'!$B$17:$V$400,19,FALSE)="","",VLOOKUP(AI452,'Acompanhamento (DMP)'!$B$17:$V$400,19,FALSE)),"")</f>
        <v/>
      </c>
      <c r="BF452" s="88" t="str">
        <f>IFERROR(IF(VLOOKUP(AI452,'Acompanhamento (DMP)'!$B$17:$V$400,20,FALSE)="","",VLOOKUP(AI452,'Acompanhamento (DMP)'!$B$17:$V$400,20,FALSE)),"")</f>
        <v/>
      </c>
      <c r="BG452" s="88" t="str">
        <f>IFERROR(IF(VLOOKUP(AI452,'Acompanhamento (DMP)'!$B$17:$V$400,21,FALSE)="","",VLOOKUP(AI452,'Acompanhamento (DMP)'!$B$17:$V$400,21,FALSE)),"")</f>
        <v/>
      </c>
      <c r="BH452" s="239" t="str">
        <f t="shared" si="7"/>
        <v/>
      </c>
    </row>
    <row r="453" spans="1:60" ht="15" customHeight="1" x14ac:dyDescent="0.2">
      <c r="A453" s="73"/>
      <c r="B453" s="73"/>
      <c r="C453" s="73"/>
      <c r="D453" s="74"/>
      <c r="E453" s="73"/>
      <c r="F453" s="73"/>
      <c r="G453" s="73"/>
      <c r="H453" s="73"/>
      <c r="I453" s="73"/>
      <c r="J453" s="73"/>
      <c r="K453" s="73"/>
      <c r="L453" s="75"/>
      <c r="M453" s="75"/>
      <c r="N453" s="75"/>
      <c r="O453" s="75"/>
      <c r="P453" s="75"/>
      <c r="Q453" s="73" t="e">
        <f>IF(#REF!="","",IF(VLOOKUP(#REF!,#REF!,9,FALSE)="","",VLOOKUP(#REF!,#REF!,9,FALSE)))</f>
        <v>#REF!</v>
      </c>
      <c r="R453" s="75" t="e">
        <f>IF(#REF!="","",IF(VLOOKUP(#REF!,#REF!,10,FALSE)="","",VLOOKUP(#REF!,#REF!,10,FALSE)))</f>
        <v>#REF!</v>
      </c>
      <c r="AI453" t="str">
        <f>IF('PCA Licitação, Dispensa e Inex.'!B456="","",'PCA Licitação, Dispensa e Inex.'!B456)</f>
        <v/>
      </c>
      <c r="AJ453" t="str">
        <f>IF('PCA Licitação, Dispensa e Inex.'!C456="","",'PCA Licitação, Dispensa e Inex.'!C456)</f>
        <v/>
      </c>
      <c r="AK453" t="str">
        <f>IF('PCA Licitação, Dispensa e Inex.'!D456="","",'PCA Licitação, Dispensa e Inex.'!D456)</f>
        <v/>
      </c>
      <c r="AL453" t="str">
        <f>IF('PCA Licitação, Dispensa e Inex.'!H456="","",'PCA Licitação, Dispensa e Inex.'!H456)</f>
        <v/>
      </c>
      <c r="AM453" t="str">
        <f>IF('PCA Licitação, Dispensa e Inex.'!K456="","",'PCA Licitação, Dispensa e Inex.'!K456)</f>
        <v/>
      </c>
      <c r="AN453" t="str">
        <f>IF('PCA Licitação, Dispensa e Inex.'!L456="","",'PCA Licitação, Dispensa e Inex.'!L456)</f>
        <v/>
      </c>
      <c r="AO453" t="str">
        <f>IF('PCA Licitação, Dispensa e Inex.'!M456="","",'PCA Licitação, Dispensa e Inex.'!M456)</f>
        <v/>
      </c>
      <c r="AP453" t="str">
        <f>IF('PCA Licitação, Dispensa e Inex.'!N456="","",'PCA Licitação, Dispensa e Inex.'!N456)</f>
        <v/>
      </c>
      <c r="AQ453" s="88" t="str">
        <f>IF('PCA Licitação, Dispensa e Inex.'!O456="","",'PCA Licitação, Dispensa e Inex.'!O456)</f>
        <v/>
      </c>
      <c r="AR453" s="88" t="str">
        <f>IF('PCA Licitação, Dispensa e Inex.'!P456="","",'PCA Licitação, Dispensa e Inex.'!P456)</f>
        <v/>
      </c>
      <c r="AS453" s="88" t="str">
        <f>IF('PCA Licitação, Dispensa e Inex.'!Q456="","",'PCA Licitação, Dispensa e Inex.'!Q456)</f>
        <v/>
      </c>
      <c r="AT453" s="88" t="str">
        <f>IF('PCA Licitação, Dispensa e Inex.'!R456="","",'PCA Licitação, Dispensa e Inex.'!R456)</f>
        <v/>
      </c>
      <c r="AU453" s="88" t="str">
        <f>IF('PCA Licitação, Dispensa e Inex.'!S456="","",'PCA Licitação, Dispensa e Inex.'!S456)</f>
        <v/>
      </c>
      <c r="AV453" s="88" t="str">
        <f>IFERROR(VLOOKUP(AI453,'Acompanhamento (DMP)'!$B$17:$L$400,10,FALSE),"")</f>
        <v/>
      </c>
      <c r="AW453" t="str">
        <f>IFERROR(IF(VLOOKUP(AI453,'Acompanhamento (DMP)'!$B$17:$V$400,11,FALSE)="","",VLOOKUP(AI453,'Acompanhamento (DMP)'!$B$17:$V$400,11,FALSE)),"")</f>
        <v/>
      </c>
      <c r="AX453" s="88" t="str">
        <f>IFERROR(VLOOKUP(AI453,'Acompanhamento (DMP)'!$B$17:$V$400,12,FALSE),"")</f>
        <v/>
      </c>
      <c r="AY453" s="88" t="str">
        <f>IFERROR(IF(VLOOKUP(AI453,'Acompanhamento (DMP)'!$B$17:$V$400,13,FALSE)="","",VLOOKUP(AI453,'Acompanhamento (DMP)'!$B$17:$V$400,13,FALSE)),"")</f>
        <v/>
      </c>
      <c r="AZ453" t="str">
        <f>IFERROR(IF(VLOOKUP(AI453,'Acompanhamento (DMP)'!$B$17:$V$400,14,FALSE)="","",VLOOKUP(AI453,'Acompanhamento (DMP)'!$B$17:$V$400,14,FALSE)),"")</f>
        <v/>
      </c>
      <c r="BA453" t="str">
        <f>IFERROR(IF(VLOOKUP(AI453,'Acompanhamento (DMP)'!$B$17:$V$400,15,FALSE)="","",VLOOKUP(AI453,'Acompanhamento (DMP)'!$B$17:$V$400,15,FALSE)),"")</f>
        <v/>
      </c>
      <c r="BB453" s="88" t="str">
        <f>IFERROR(IF(VLOOKUP(AI453,'Acompanhamento (DMP)'!$B$17:$V$400,16,FALSE)="","",VLOOKUP(AI453,'Acompanhamento (DMP)'!$B$17:$V$400,16,FALSE)),"")</f>
        <v/>
      </c>
      <c r="BC453" s="88" t="str">
        <f>IFERROR(IF(VLOOKUP(AI453,'Acompanhamento (DMP)'!$B$17:$V$400,17,FALSE)="","",VLOOKUP(AI453,'Acompanhamento (DMP)'!$B$17:$V$400,17,FALSE)),"")</f>
        <v/>
      </c>
      <c r="BD453" s="88" t="str">
        <f>IFERROR(IF(VLOOKUP(AI453,'Acompanhamento (DMP)'!$B$17:$V$400,18,FALSE)="","",VLOOKUP(AI453,'Acompanhamento (DMP)'!$B$17:$V$400,18,FALSE)),"")</f>
        <v/>
      </c>
      <c r="BE453" s="88" t="str">
        <f>IFERROR(IF(VLOOKUP(AI453,'Acompanhamento (DMP)'!$B$17:$V$400,19,FALSE)="","",VLOOKUP(AI453,'Acompanhamento (DMP)'!$B$17:$V$400,19,FALSE)),"")</f>
        <v/>
      </c>
      <c r="BF453" s="88" t="str">
        <f>IFERROR(IF(VLOOKUP(AI453,'Acompanhamento (DMP)'!$B$17:$V$400,20,FALSE)="","",VLOOKUP(AI453,'Acompanhamento (DMP)'!$B$17:$V$400,20,FALSE)),"")</f>
        <v/>
      </c>
      <c r="BG453" s="88" t="str">
        <f>IFERROR(IF(VLOOKUP(AI453,'Acompanhamento (DMP)'!$B$17:$V$400,21,FALSE)="","",VLOOKUP(AI453,'Acompanhamento (DMP)'!$B$17:$V$400,21,FALSE)),"")</f>
        <v/>
      </c>
      <c r="BH453" s="239" t="str">
        <f t="shared" si="7"/>
        <v/>
      </c>
    </row>
    <row r="454" spans="1:60" ht="15" customHeight="1" x14ac:dyDescent="0.2">
      <c r="A454" s="73"/>
      <c r="B454" s="73"/>
      <c r="C454" s="73"/>
      <c r="D454" s="74"/>
      <c r="E454" s="73"/>
      <c r="F454" s="73"/>
      <c r="G454" s="73"/>
      <c r="H454" s="73"/>
      <c r="I454" s="73"/>
      <c r="J454" s="73"/>
      <c r="K454" s="73"/>
      <c r="L454" s="75"/>
      <c r="M454" s="75"/>
      <c r="N454" s="75"/>
      <c r="O454" s="75"/>
      <c r="P454" s="75"/>
      <c r="Q454" s="73" t="e">
        <f>IF(#REF!="","",IF(VLOOKUP(#REF!,#REF!,9,FALSE)="","",VLOOKUP(#REF!,#REF!,9,FALSE)))</f>
        <v>#REF!</v>
      </c>
      <c r="R454" s="75" t="e">
        <f>IF(#REF!="","",IF(VLOOKUP(#REF!,#REF!,10,FALSE)="","",VLOOKUP(#REF!,#REF!,10,FALSE)))</f>
        <v>#REF!</v>
      </c>
      <c r="AI454" t="str">
        <f>IF('PCA Licitação, Dispensa e Inex.'!B457="","",'PCA Licitação, Dispensa e Inex.'!B457)</f>
        <v/>
      </c>
      <c r="AJ454" t="str">
        <f>IF('PCA Licitação, Dispensa e Inex.'!C457="","",'PCA Licitação, Dispensa e Inex.'!C457)</f>
        <v/>
      </c>
      <c r="AK454" t="str">
        <f>IF('PCA Licitação, Dispensa e Inex.'!D457="","",'PCA Licitação, Dispensa e Inex.'!D457)</f>
        <v/>
      </c>
      <c r="AL454" t="str">
        <f>IF('PCA Licitação, Dispensa e Inex.'!H457="","",'PCA Licitação, Dispensa e Inex.'!H457)</f>
        <v/>
      </c>
      <c r="AM454" t="str">
        <f>IF('PCA Licitação, Dispensa e Inex.'!K457="","",'PCA Licitação, Dispensa e Inex.'!K457)</f>
        <v/>
      </c>
      <c r="AN454" t="str">
        <f>IF('PCA Licitação, Dispensa e Inex.'!L457="","",'PCA Licitação, Dispensa e Inex.'!L457)</f>
        <v/>
      </c>
      <c r="AO454" t="str">
        <f>IF('PCA Licitação, Dispensa e Inex.'!M457="","",'PCA Licitação, Dispensa e Inex.'!M457)</f>
        <v/>
      </c>
      <c r="AP454" t="str">
        <f>IF('PCA Licitação, Dispensa e Inex.'!N457="","",'PCA Licitação, Dispensa e Inex.'!N457)</f>
        <v/>
      </c>
      <c r="AQ454" s="88" t="str">
        <f>IF('PCA Licitação, Dispensa e Inex.'!O457="","",'PCA Licitação, Dispensa e Inex.'!O457)</f>
        <v/>
      </c>
      <c r="AR454" s="88" t="str">
        <f>IF('PCA Licitação, Dispensa e Inex.'!P457="","",'PCA Licitação, Dispensa e Inex.'!P457)</f>
        <v/>
      </c>
      <c r="AS454" s="88" t="str">
        <f>IF('PCA Licitação, Dispensa e Inex.'!Q457="","",'PCA Licitação, Dispensa e Inex.'!Q457)</f>
        <v/>
      </c>
      <c r="AT454" s="88" t="str">
        <f>IF('PCA Licitação, Dispensa e Inex.'!R457="","",'PCA Licitação, Dispensa e Inex.'!R457)</f>
        <v/>
      </c>
      <c r="AU454" s="88" t="str">
        <f>IF('PCA Licitação, Dispensa e Inex.'!S457="","",'PCA Licitação, Dispensa e Inex.'!S457)</f>
        <v/>
      </c>
      <c r="AV454" s="88" t="str">
        <f>IFERROR(VLOOKUP(AI454,'Acompanhamento (DMP)'!$B$17:$L$400,10,FALSE),"")</f>
        <v/>
      </c>
      <c r="AW454" t="str">
        <f>IFERROR(IF(VLOOKUP(AI454,'Acompanhamento (DMP)'!$B$17:$V$400,11,FALSE)="","",VLOOKUP(AI454,'Acompanhamento (DMP)'!$B$17:$V$400,11,FALSE)),"")</f>
        <v/>
      </c>
      <c r="AX454" s="88" t="str">
        <f>IFERROR(VLOOKUP(AI454,'Acompanhamento (DMP)'!$B$17:$V$400,12,FALSE),"")</f>
        <v/>
      </c>
      <c r="AY454" s="88" t="str">
        <f>IFERROR(IF(VLOOKUP(AI454,'Acompanhamento (DMP)'!$B$17:$V$400,13,FALSE)="","",VLOOKUP(AI454,'Acompanhamento (DMP)'!$B$17:$V$400,13,FALSE)),"")</f>
        <v/>
      </c>
      <c r="AZ454" t="str">
        <f>IFERROR(IF(VLOOKUP(AI454,'Acompanhamento (DMP)'!$B$17:$V$400,14,FALSE)="","",VLOOKUP(AI454,'Acompanhamento (DMP)'!$B$17:$V$400,14,FALSE)),"")</f>
        <v/>
      </c>
      <c r="BA454" t="str">
        <f>IFERROR(IF(VLOOKUP(AI454,'Acompanhamento (DMP)'!$B$17:$V$400,15,FALSE)="","",VLOOKUP(AI454,'Acompanhamento (DMP)'!$B$17:$V$400,15,FALSE)),"")</f>
        <v/>
      </c>
      <c r="BB454" s="88" t="str">
        <f>IFERROR(IF(VLOOKUP(AI454,'Acompanhamento (DMP)'!$B$17:$V$400,16,FALSE)="","",VLOOKUP(AI454,'Acompanhamento (DMP)'!$B$17:$V$400,16,FALSE)),"")</f>
        <v/>
      </c>
      <c r="BC454" s="88" t="str">
        <f>IFERROR(IF(VLOOKUP(AI454,'Acompanhamento (DMP)'!$B$17:$V$400,17,FALSE)="","",VLOOKUP(AI454,'Acompanhamento (DMP)'!$B$17:$V$400,17,FALSE)),"")</f>
        <v/>
      </c>
      <c r="BD454" s="88" t="str">
        <f>IFERROR(IF(VLOOKUP(AI454,'Acompanhamento (DMP)'!$B$17:$V$400,18,FALSE)="","",VLOOKUP(AI454,'Acompanhamento (DMP)'!$B$17:$V$400,18,FALSE)),"")</f>
        <v/>
      </c>
      <c r="BE454" s="88" t="str">
        <f>IFERROR(IF(VLOOKUP(AI454,'Acompanhamento (DMP)'!$B$17:$V$400,19,FALSE)="","",VLOOKUP(AI454,'Acompanhamento (DMP)'!$B$17:$V$400,19,FALSE)),"")</f>
        <v/>
      </c>
      <c r="BF454" s="88" t="str">
        <f>IFERROR(IF(VLOOKUP(AI454,'Acompanhamento (DMP)'!$B$17:$V$400,20,FALSE)="","",VLOOKUP(AI454,'Acompanhamento (DMP)'!$B$17:$V$400,20,FALSE)),"")</f>
        <v/>
      </c>
      <c r="BG454" s="88" t="str">
        <f>IFERROR(IF(VLOOKUP(AI454,'Acompanhamento (DMP)'!$B$17:$V$400,21,FALSE)="","",VLOOKUP(AI454,'Acompanhamento (DMP)'!$B$17:$V$400,21,FALSE)),"")</f>
        <v/>
      </c>
      <c r="BH454" s="239" t="str">
        <f t="shared" si="7"/>
        <v/>
      </c>
    </row>
    <row r="455" spans="1:60" ht="15" customHeight="1" x14ac:dyDescent="0.2">
      <c r="A455" s="73"/>
      <c r="B455" s="73"/>
      <c r="C455" s="73"/>
      <c r="D455" s="74"/>
      <c r="E455" s="73"/>
      <c r="F455" s="73"/>
      <c r="G455" s="73"/>
      <c r="H455" s="73"/>
      <c r="I455" s="73"/>
      <c r="J455" s="73"/>
      <c r="K455" s="73"/>
      <c r="L455" s="75"/>
      <c r="M455" s="75"/>
      <c r="N455" s="75"/>
      <c r="O455" s="75"/>
      <c r="P455" s="75"/>
      <c r="Q455" s="73" t="e">
        <f>IF(#REF!="","",IF(VLOOKUP(#REF!,#REF!,9,FALSE)="","",VLOOKUP(#REF!,#REF!,9,FALSE)))</f>
        <v>#REF!</v>
      </c>
      <c r="R455" s="75" t="e">
        <f>IF(#REF!="","",IF(VLOOKUP(#REF!,#REF!,10,FALSE)="","",VLOOKUP(#REF!,#REF!,10,FALSE)))</f>
        <v>#REF!</v>
      </c>
      <c r="AI455" t="str">
        <f>IF('PCA Licitação, Dispensa e Inex.'!B458="","",'PCA Licitação, Dispensa e Inex.'!B458)</f>
        <v/>
      </c>
      <c r="AJ455" t="str">
        <f>IF('PCA Licitação, Dispensa e Inex.'!C458="","",'PCA Licitação, Dispensa e Inex.'!C458)</f>
        <v/>
      </c>
      <c r="AK455" t="str">
        <f>IF('PCA Licitação, Dispensa e Inex.'!D458="","",'PCA Licitação, Dispensa e Inex.'!D458)</f>
        <v/>
      </c>
      <c r="AL455" t="str">
        <f>IF('PCA Licitação, Dispensa e Inex.'!H458="","",'PCA Licitação, Dispensa e Inex.'!H458)</f>
        <v/>
      </c>
      <c r="AM455" t="str">
        <f>IF('PCA Licitação, Dispensa e Inex.'!K458="","",'PCA Licitação, Dispensa e Inex.'!K458)</f>
        <v/>
      </c>
      <c r="AN455" t="str">
        <f>IF('PCA Licitação, Dispensa e Inex.'!L458="","",'PCA Licitação, Dispensa e Inex.'!L458)</f>
        <v/>
      </c>
      <c r="AO455" t="str">
        <f>IF('PCA Licitação, Dispensa e Inex.'!M458="","",'PCA Licitação, Dispensa e Inex.'!M458)</f>
        <v/>
      </c>
      <c r="AP455" t="str">
        <f>IF('PCA Licitação, Dispensa e Inex.'!N458="","",'PCA Licitação, Dispensa e Inex.'!N458)</f>
        <v/>
      </c>
      <c r="AQ455" s="88" t="str">
        <f>IF('PCA Licitação, Dispensa e Inex.'!O458="","",'PCA Licitação, Dispensa e Inex.'!O458)</f>
        <v/>
      </c>
      <c r="AR455" s="88" t="str">
        <f>IF('PCA Licitação, Dispensa e Inex.'!P458="","",'PCA Licitação, Dispensa e Inex.'!P458)</f>
        <v/>
      </c>
      <c r="AS455" s="88" t="str">
        <f>IF('PCA Licitação, Dispensa e Inex.'!Q458="","",'PCA Licitação, Dispensa e Inex.'!Q458)</f>
        <v/>
      </c>
      <c r="AT455" s="88" t="str">
        <f>IF('PCA Licitação, Dispensa e Inex.'!R458="","",'PCA Licitação, Dispensa e Inex.'!R458)</f>
        <v/>
      </c>
      <c r="AU455" s="88" t="str">
        <f>IF('PCA Licitação, Dispensa e Inex.'!S458="","",'PCA Licitação, Dispensa e Inex.'!S458)</f>
        <v/>
      </c>
      <c r="AV455" s="88" t="str">
        <f>IFERROR(VLOOKUP(AI455,'Acompanhamento (DMP)'!$B$17:$L$400,10,FALSE),"")</f>
        <v/>
      </c>
      <c r="AW455" t="str">
        <f>IFERROR(IF(VLOOKUP(AI455,'Acompanhamento (DMP)'!$B$17:$V$400,11,FALSE)="","",VLOOKUP(AI455,'Acompanhamento (DMP)'!$B$17:$V$400,11,FALSE)),"")</f>
        <v/>
      </c>
      <c r="AX455" s="88" t="str">
        <f>IFERROR(VLOOKUP(AI455,'Acompanhamento (DMP)'!$B$17:$V$400,12,FALSE),"")</f>
        <v/>
      </c>
      <c r="AY455" s="88" t="str">
        <f>IFERROR(IF(VLOOKUP(AI455,'Acompanhamento (DMP)'!$B$17:$V$400,13,FALSE)="","",VLOOKUP(AI455,'Acompanhamento (DMP)'!$B$17:$V$400,13,FALSE)),"")</f>
        <v/>
      </c>
      <c r="AZ455" t="str">
        <f>IFERROR(IF(VLOOKUP(AI455,'Acompanhamento (DMP)'!$B$17:$V$400,14,FALSE)="","",VLOOKUP(AI455,'Acompanhamento (DMP)'!$B$17:$V$400,14,FALSE)),"")</f>
        <v/>
      </c>
      <c r="BA455" t="str">
        <f>IFERROR(IF(VLOOKUP(AI455,'Acompanhamento (DMP)'!$B$17:$V$400,15,FALSE)="","",VLOOKUP(AI455,'Acompanhamento (DMP)'!$B$17:$V$400,15,FALSE)),"")</f>
        <v/>
      </c>
      <c r="BB455" s="88" t="str">
        <f>IFERROR(IF(VLOOKUP(AI455,'Acompanhamento (DMP)'!$B$17:$V$400,16,FALSE)="","",VLOOKUP(AI455,'Acompanhamento (DMP)'!$B$17:$V$400,16,FALSE)),"")</f>
        <v/>
      </c>
      <c r="BC455" s="88" t="str">
        <f>IFERROR(IF(VLOOKUP(AI455,'Acompanhamento (DMP)'!$B$17:$V$400,17,FALSE)="","",VLOOKUP(AI455,'Acompanhamento (DMP)'!$B$17:$V$400,17,FALSE)),"")</f>
        <v/>
      </c>
      <c r="BD455" s="88" t="str">
        <f>IFERROR(IF(VLOOKUP(AI455,'Acompanhamento (DMP)'!$B$17:$V$400,18,FALSE)="","",VLOOKUP(AI455,'Acompanhamento (DMP)'!$B$17:$V$400,18,FALSE)),"")</f>
        <v/>
      </c>
      <c r="BE455" s="88" t="str">
        <f>IFERROR(IF(VLOOKUP(AI455,'Acompanhamento (DMP)'!$B$17:$V$400,19,FALSE)="","",VLOOKUP(AI455,'Acompanhamento (DMP)'!$B$17:$V$400,19,FALSE)),"")</f>
        <v/>
      </c>
      <c r="BF455" s="88" t="str">
        <f>IFERROR(IF(VLOOKUP(AI455,'Acompanhamento (DMP)'!$B$17:$V$400,20,FALSE)="","",VLOOKUP(AI455,'Acompanhamento (DMP)'!$B$17:$V$400,20,FALSE)),"")</f>
        <v/>
      </c>
      <c r="BG455" s="88" t="str">
        <f>IFERROR(IF(VLOOKUP(AI455,'Acompanhamento (DMP)'!$B$17:$V$400,21,FALSE)="","",VLOOKUP(AI455,'Acompanhamento (DMP)'!$B$17:$V$400,21,FALSE)),"")</f>
        <v/>
      </c>
      <c r="BH455" s="239" t="str">
        <f t="shared" si="7"/>
        <v/>
      </c>
    </row>
    <row r="456" spans="1:60" ht="15" customHeight="1" x14ac:dyDescent="0.2">
      <c r="A456" s="73"/>
      <c r="B456" s="73"/>
      <c r="C456" s="73"/>
      <c r="D456" s="74"/>
      <c r="E456" s="73"/>
      <c r="F456" s="73"/>
      <c r="G456" s="73"/>
      <c r="H456" s="73"/>
      <c r="I456" s="73"/>
      <c r="J456" s="73"/>
      <c r="K456" s="73"/>
      <c r="L456" s="75"/>
      <c r="M456" s="75"/>
      <c r="N456" s="75"/>
      <c r="O456" s="75"/>
      <c r="P456" s="75"/>
      <c r="Q456" s="73" t="e">
        <f>IF(#REF!="","",IF(VLOOKUP(#REF!,#REF!,9,FALSE)="","",VLOOKUP(#REF!,#REF!,9,FALSE)))</f>
        <v>#REF!</v>
      </c>
      <c r="R456" s="75" t="e">
        <f>IF(#REF!="","",IF(VLOOKUP(#REF!,#REF!,10,FALSE)="","",VLOOKUP(#REF!,#REF!,10,FALSE)))</f>
        <v>#REF!</v>
      </c>
      <c r="AI456" t="str">
        <f>IF('PCA Licitação, Dispensa e Inex.'!B459="","",'PCA Licitação, Dispensa e Inex.'!B459)</f>
        <v/>
      </c>
      <c r="AJ456" t="str">
        <f>IF('PCA Licitação, Dispensa e Inex.'!C459="","",'PCA Licitação, Dispensa e Inex.'!C459)</f>
        <v/>
      </c>
      <c r="AK456" t="str">
        <f>IF('PCA Licitação, Dispensa e Inex.'!D459="","",'PCA Licitação, Dispensa e Inex.'!D459)</f>
        <v/>
      </c>
      <c r="AL456" t="str">
        <f>IF('PCA Licitação, Dispensa e Inex.'!H459="","",'PCA Licitação, Dispensa e Inex.'!H459)</f>
        <v/>
      </c>
      <c r="AM456" t="str">
        <f>IF('PCA Licitação, Dispensa e Inex.'!K459="","",'PCA Licitação, Dispensa e Inex.'!K459)</f>
        <v/>
      </c>
      <c r="AN456" t="str">
        <f>IF('PCA Licitação, Dispensa e Inex.'!L459="","",'PCA Licitação, Dispensa e Inex.'!L459)</f>
        <v/>
      </c>
      <c r="AO456" t="str">
        <f>IF('PCA Licitação, Dispensa e Inex.'!M459="","",'PCA Licitação, Dispensa e Inex.'!M459)</f>
        <v/>
      </c>
      <c r="AP456" t="str">
        <f>IF('PCA Licitação, Dispensa e Inex.'!N459="","",'PCA Licitação, Dispensa e Inex.'!N459)</f>
        <v/>
      </c>
      <c r="AQ456" s="88" t="str">
        <f>IF('PCA Licitação, Dispensa e Inex.'!O459="","",'PCA Licitação, Dispensa e Inex.'!O459)</f>
        <v/>
      </c>
      <c r="AR456" s="88" t="str">
        <f>IF('PCA Licitação, Dispensa e Inex.'!P459="","",'PCA Licitação, Dispensa e Inex.'!P459)</f>
        <v/>
      </c>
      <c r="AS456" s="88" t="str">
        <f>IF('PCA Licitação, Dispensa e Inex.'!Q459="","",'PCA Licitação, Dispensa e Inex.'!Q459)</f>
        <v/>
      </c>
      <c r="AT456" s="88" t="str">
        <f>IF('PCA Licitação, Dispensa e Inex.'!R459="","",'PCA Licitação, Dispensa e Inex.'!R459)</f>
        <v/>
      </c>
      <c r="AU456" s="88" t="str">
        <f>IF('PCA Licitação, Dispensa e Inex.'!S459="","",'PCA Licitação, Dispensa e Inex.'!S459)</f>
        <v/>
      </c>
      <c r="AV456" s="88" t="str">
        <f>IFERROR(VLOOKUP(AI456,'Acompanhamento (DMP)'!$B$17:$L$400,10,FALSE),"")</f>
        <v/>
      </c>
      <c r="AW456" t="str">
        <f>IFERROR(IF(VLOOKUP(AI456,'Acompanhamento (DMP)'!$B$17:$V$400,11,FALSE)="","",VLOOKUP(AI456,'Acompanhamento (DMP)'!$B$17:$V$400,11,FALSE)),"")</f>
        <v/>
      </c>
      <c r="AX456" s="88" t="str">
        <f>IFERROR(VLOOKUP(AI456,'Acompanhamento (DMP)'!$B$17:$V$400,12,FALSE),"")</f>
        <v/>
      </c>
      <c r="AY456" s="88" t="str">
        <f>IFERROR(IF(VLOOKUP(AI456,'Acompanhamento (DMP)'!$B$17:$V$400,13,FALSE)="","",VLOOKUP(AI456,'Acompanhamento (DMP)'!$B$17:$V$400,13,FALSE)),"")</f>
        <v/>
      </c>
      <c r="AZ456" t="str">
        <f>IFERROR(IF(VLOOKUP(AI456,'Acompanhamento (DMP)'!$B$17:$V$400,14,FALSE)="","",VLOOKUP(AI456,'Acompanhamento (DMP)'!$B$17:$V$400,14,FALSE)),"")</f>
        <v/>
      </c>
      <c r="BA456" t="str">
        <f>IFERROR(IF(VLOOKUP(AI456,'Acompanhamento (DMP)'!$B$17:$V$400,15,FALSE)="","",VLOOKUP(AI456,'Acompanhamento (DMP)'!$B$17:$V$400,15,FALSE)),"")</f>
        <v/>
      </c>
      <c r="BB456" s="88" t="str">
        <f>IFERROR(IF(VLOOKUP(AI456,'Acompanhamento (DMP)'!$B$17:$V$400,16,FALSE)="","",VLOOKUP(AI456,'Acompanhamento (DMP)'!$B$17:$V$400,16,FALSE)),"")</f>
        <v/>
      </c>
      <c r="BC456" s="88" t="str">
        <f>IFERROR(IF(VLOOKUP(AI456,'Acompanhamento (DMP)'!$B$17:$V$400,17,FALSE)="","",VLOOKUP(AI456,'Acompanhamento (DMP)'!$B$17:$V$400,17,FALSE)),"")</f>
        <v/>
      </c>
      <c r="BD456" s="88" t="str">
        <f>IFERROR(IF(VLOOKUP(AI456,'Acompanhamento (DMP)'!$B$17:$V$400,18,FALSE)="","",VLOOKUP(AI456,'Acompanhamento (DMP)'!$B$17:$V$400,18,FALSE)),"")</f>
        <v/>
      </c>
      <c r="BE456" s="88" t="str">
        <f>IFERROR(IF(VLOOKUP(AI456,'Acompanhamento (DMP)'!$B$17:$V$400,19,FALSE)="","",VLOOKUP(AI456,'Acompanhamento (DMP)'!$B$17:$V$400,19,FALSE)),"")</f>
        <v/>
      </c>
      <c r="BF456" s="88" t="str">
        <f>IFERROR(IF(VLOOKUP(AI456,'Acompanhamento (DMP)'!$B$17:$V$400,20,FALSE)="","",VLOOKUP(AI456,'Acompanhamento (DMP)'!$B$17:$V$400,20,FALSE)),"")</f>
        <v/>
      </c>
      <c r="BG456" s="88" t="str">
        <f>IFERROR(IF(VLOOKUP(AI456,'Acompanhamento (DMP)'!$B$17:$V$400,21,FALSE)="","",VLOOKUP(AI456,'Acompanhamento (DMP)'!$B$17:$V$400,21,FALSE)),"")</f>
        <v/>
      </c>
      <c r="BH456" s="239" t="str">
        <f t="shared" si="7"/>
        <v/>
      </c>
    </row>
    <row r="457" spans="1:60" ht="15" customHeight="1" x14ac:dyDescent="0.2">
      <c r="A457" s="73"/>
      <c r="B457" s="73"/>
      <c r="C457" s="73"/>
      <c r="D457" s="74"/>
      <c r="E457" s="73"/>
      <c r="F457" s="73"/>
      <c r="G457" s="73"/>
      <c r="H457" s="73"/>
      <c r="I457" s="73"/>
      <c r="J457" s="73"/>
      <c r="K457" s="73"/>
      <c r="L457" s="75"/>
      <c r="M457" s="75"/>
      <c r="N457" s="75"/>
      <c r="O457" s="75"/>
      <c r="P457" s="75"/>
      <c r="Q457" s="73" t="e">
        <f>IF(#REF!="","",IF(VLOOKUP(#REF!,#REF!,9,FALSE)="","",VLOOKUP(#REF!,#REF!,9,FALSE)))</f>
        <v>#REF!</v>
      </c>
      <c r="R457" s="75" t="e">
        <f>IF(#REF!="","",IF(VLOOKUP(#REF!,#REF!,10,FALSE)="","",VLOOKUP(#REF!,#REF!,10,FALSE)))</f>
        <v>#REF!</v>
      </c>
      <c r="AI457" t="str">
        <f>IF('PCA Licitação, Dispensa e Inex.'!B460="","",'PCA Licitação, Dispensa e Inex.'!B460)</f>
        <v/>
      </c>
      <c r="AJ457" t="str">
        <f>IF('PCA Licitação, Dispensa e Inex.'!C460="","",'PCA Licitação, Dispensa e Inex.'!C460)</f>
        <v/>
      </c>
      <c r="AK457" t="str">
        <f>IF('PCA Licitação, Dispensa e Inex.'!D460="","",'PCA Licitação, Dispensa e Inex.'!D460)</f>
        <v/>
      </c>
      <c r="AL457" t="str">
        <f>IF('PCA Licitação, Dispensa e Inex.'!H460="","",'PCA Licitação, Dispensa e Inex.'!H460)</f>
        <v/>
      </c>
      <c r="AM457" t="str">
        <f>IF('PCA Licitação, Dispensa e Inex.'!K460="","",'PCA Licitação, Dispensa e Inex.'!K460)</f>
        <v/>
      </c>
      <c r="AN457" t="str">
        <f>IF('PCA Licitação, Dispensa e Inex.'!L460="","",'PCA Licitação, Dispensa e Inex.'!L460)</f>
        <v/>
      </c>
      <c r="AO457" t="str">
        <f>IF('PCA Licitação, Dispensa e Inex.'!M460="","",'PCA Licitação, Dispensa e Inex.'!M460)</f>
        <v/>
      </c>
      <c r="AP457" t="str">
        <f>IF('PCA Licitação, Dispensa e Inex.'!N460="","",'PCA Licitação, Dispensa e Inex.'!N460)</f>
        <v/>
      </c>
      <c r="AQ457" s="88" t="str">
        <f>IF('PCA Licitação, Dispensa e Inex.'!O460="","",'PCA Licitação, Dispensa e Inex.'!O460)</f>
        <v/>
      </c>
      <c r="AR457" s="88" t="str">
        <f>IF('PCA Licitação, Dispensa e Inex.'!P460="","",'PCA Licitação, Dispensa e Inex.'!P460)</f>
        <v/>
      </c>
      <c r="AS457" s="88" t="str">
        <f>IF('PCA Licitação, Dispensa e Inex.'!Q460="","",'PCA Licitação, Dispensa e Inex.'!Q460)</f>
        <v/>
      </c>
      <c r="AT457" s="88" t="str">
        <f>IF('PCA Licitação, Dispensa e Inex.'!R460="","",'PCA Licitação, Dispensa e Inex.'!R460)</f>
        <v/>
      </c>
      <c r="AU457" s="88" t="str">
        <f>IF('PCA Licitação, Dispensa e Inex.'!S460="","",'PCA Licitação, Dispensa e Inex.'!S460)</f>
        <v/>
      </c>
      <c r="AV457" s="88" t="str">
        <f>IFERROR(VLOOKUP(AI457,'Acompanhamento (DMP)'!$B$17:$L$400,10,FALSE),"")</f>
        <v/>
      </c>
      <c r="AW457" t="str">
        <f>IFERROR(IF(VLOOKUP(AI457,'Acompanhamento (DMP)'!$B$17:$V$400,11,FALSE)="","",VLOOKUP(AI457,'Acompanhamento (DMP)'!$B$17:$V$400,11,FALSE)),"")</f>
        <v/>
      </c>
      <c r="AX457" s="88" t="str">
        <f>IFERROR(VLOOKUP(AI457,'Acompanhamento (DMP)'!$B$17:$V$400,12,FALSE),"")</f>
        <v/>
      </c>
      <c r="AY457" s="88" t="str">
        <f>IFERROR(IF(VLOOKUP(AI457,'Acompanhamento (DMP)'!$B$17:$V$400,13,FALSE)="","",VLOOKUP(AI457,'Acompanhamento (DMP)'!$B$17:$V$400,13,FALSE)),"")</f>
        <v/>
      </c>
      <c r="AZ457" t="str">
        <f>IFERROR(IF(VLOOKUP(AI457,'Acompanhamento (DMP)'!$B$17:$V$400,14,FALSE)="","",VLOOKUP(AI457,'Acompanhamento (DMP)'!$B$17:$V$400,14,FALSE)),"")</f>
        <v/>
      </c>
      <c r="BA457" t="str">
        <f>IFERROR(IF(VLOOKUP(AI457,'Acompanhamento (DMP)'!$B$17:$V$400,15,FALSE)="","",VLOOKUP(AI457,'Acompanhamento (DMP)'!$B$17:$V$400,15,FALSE)),"")</f>
        <v/>
      </c>
      <c r="BB457" s="88" t="str">
        <f>IFERROR(IF(VLOOKUP(AI457,'Acompanhamento (DMP)'!$B$17:$V$400,16,FALSE)="","",VLOOKUP(AI457,'Acompanhamento (DMP)'!$B$17:$V$400,16,FALSE)),"")</f>
        <v/>
      </c>
      <c r="BC457" s="88" t="str">
        <f>IFERROR(IF(VLOOKUP(AI457,'Acompanhamento (DMP)'!$B$17:$V$400,17,FALSE)="","",VLOOKUP(AI457,'Acompanhamento (DMP)'!$B$17:$V$400,17,FALSE)),"")</f>
        <v/>
      </c>
      <c r="BD457" s="88" t="str">
        <f>IFERROR(IF(VLOOKUP(AI457,'Acompanhamento (DMP)'!$B$17:$V$400,18,FALSE)="","",VLOOKUP(AI457,'Acompanhamento (DMP)'!$B$17:$V$400,18,FALSE)),"")</f>
        <v/>
      </c>
      <c r="BE457" s="88" t="str">
        <f>IFERROR(IF(VLOOKUP(AI457,'Acompanhamento (DMP)'!$B$17:$V$400,19,FALSE)="","",VLOOKUP(AI457,'Acompanhamento (DMP)'!$B$17:$V$400,19,FALSE)),"")</f>
        <v/>
      </c>
      <c r="BF457" s="88" t="str">
        <f>IFERROR(IF(VLOOKUP(AI457,'Acompanhamento (DMP)'!$B$17:$V$400,20,FALSE)="","",VLOOKUP(AI457,'Acompanhamento (DMP)'!$B$17:$V$400,20,FALSE)),"")</f>
        <v/>
      </c>
      <c r="BG457" s="88" t="str">
        <f>IFERROR(IF(VLOOKUP(AI457,'Acompanhamento (DMP)'!$B$17:$V$400,21,FALSE)="","",VLOOKUP(AI457,'Acompanhamento (DMP)'!$B$17:$V$400,21,FALSE)),"")</f>
        <v/>
      </c>
      <c r="BH457" s="239" t="str">
        <f t="shared" si="7"/>
        <v/>
      </c>
    </row>
    <row r="458" spans="1:60" ht="15" customHeight="1" x14ac:dyDescent="0.2">
      <c r="A458" s="73"/>
      <c r="B458" s="73"/>
      <c r="C458" s="73"/>
      <c r="D458" s="74"/>
      <c r="E458" s="73"/>
      <c r="F458" s="73"/>
      <c r="G458" s="73"/>
      <c r="H458" s="73"/>
      <c r="I458" s="73"/>
      <c r="J458" s="73"/>
      <c r="K458" s="73"/>
      <c r="L458" s="75"/>
      <c r="M458" s="75"/>
      <c r="N458" s="75"/>
      <c r="O458" s="75"/>
      <c r="P458" s="75"/>
      <c r="Q458" s="73" t="e">
        <f>IF(#REF!="","",IF(VLOOKUP(#REF!,#REF!,9,FALSE)="","",VLOOKUP(#REF!,#REF!,9,FALSE)))</f>
        <v>#REF!</v>
      </c>
      <c r="R458" s="75" t="e">
        <f>IF(#REF!="","",IF(VLOOKUP(#REF!,#REF!,10,FALSE)="","",VLOOKUP(#REF!,#REF!,10,FALSE)))</f>
        <v>#REF!</v>
      </c>
      <c r="AI458" t="str">
        <f>IF('PCA Licitação, Dispensa e Inex.'!B461="","",'PCA Licitação, Dispensa e Inex.'!B461)</f>
        <v/>
      </c>
      <c r="AJ458" t="str">
        <f>IF('PCA Licitação, Dispensa e Inex.'!C461="","",'PCA Licitação, Dispensa e Inex.'!C461)</f>
        <v/>
      </c>
      <c r="AK458" t="str">
        <f>IF('PCA Licitação, Dispensa e Inex.'!D461="","",'PCA Licitação, Dispensa e Inex.'!D461)</f>
        <v/>
      </c>
      <c r="AL458" t="str">
        <f>IF('PCA Licitação, Dispensa e Inex.'!H461="","",'PCA Licitação, Dispensa e Inex.'!H461)</f>
        <v/>
      </c>
      <c r="AM458" t="str">
        <f>IF('PCA Licitação, Dispensa e Inex.'!K461="","",'PCA Licitação, Dispensa e Inex.'!K461)</f>
        <v/>
      </c>
      <c r="AN458" t="str">
        <f>IF('PCA Licitação, Dispensa e Inex.'!L461="","",'PCA Licitação, Dispensa e Inex.'!L461)</f>
        <v/>
      </c>
      <c r="AO458" t="str">
        <f>IF('PCA Licitação, Dispensa e Inex.'!M461="","",'PCA Licitação, Dispensa e Inex.'!M461)</f>
        <v/>
      </c>
      <c r="AP458" t="str">
        <f>IF('PCA Licitação, Dispensa e Inex.'!N461="","",'PCA Licitação, Dispensa e Inex.'!N461)</f>
        <v/>
      </c>
      <c r="AQ458" s="88" t="str">
        <f>IF('PCA Licitação, Dispensa e Inex.'!O461="","",'PCA Licitação, Dispensa e Inex.'!O461)</f>
        <v/>
      </c>
      <c r="AR458" s="88" t="str">
        <f>IF('PCA Licitação, Dispensa e Inex.'!P461="","",'PCA Licitação, Dispensa e Inex.'!P461)</f>
        <v/>
      </c>
      <c r="AS458" s="88" t="str">
        <f>IF('PCA Licitação, Dispensa e Inex.'!Q461="","",'PCA Licitação, Dispensa e Inex.'!Q461)</f>
        <v/>
      </c>
      <c r="AT458" s="88" t="str">
        <f>IF('PCA Licitação, Dispensa e Inex.'!R461="","",'PCA Licitação, Dispensa e Inex.'!R461)</f>
        <v/>
      </c>
      <c r="AU458" s="88" t="str">
        <f>IF('PCA Licitação, Dispensa e Inex.'!S461="","",'PCA Licitação, Dispensa e Inex.'!S461)</f>
        <v/>
      </c>
      <c r="AV458" s="88" t="str">
        <f>IFERROR(VLOOKUP(AI458,'Acompanhamento (DMP)'!$B$17:$L$400,10,FALSE),"")</f>
        <v/>
      </c>
      <c r="AW458" t="str">
        <f>IFERROR(IF(VLOOKUP(AI458,'Acompanhamento (DMP)'!$B$17:$V$400,11,FALSE)="","",VLOOKUP(AI458,'Acompanhamento (DMP)'!$B$17:$V$400,11,FALSE)),"")</f>
        <v/>
      </c>
      <c r="AX458" s="88" t="str">
        <f>IFERROR(VLOOKUP(AI458,'Acompanhamento (DMP)'!$B$17:$V$400,12,FALSE),"")</f>
        <v/>
      </c>
      <c r="AY458" s="88" t="str">
        <f>IFERROR(IF(VLOOKUP(AI458,'Acompanhamento (DMP)'!$B$17:$V$400,13,FALSE)="","",VLOOKUP(AI458,'Acompanhamento (DMP)'!$B$17:$V$400,13,FALSE)),"")</f>
        <v/>
      </c>
      <c r="AZ458" t="str">
        <f>IFERROR(IF(VLOOKUP(AI458,'Acompanhamento (DMP)'!$B$17:$V$400,14,FALSE)="","",VLOOKUP(AI458,'Acompanhamento (DMP)'!$B$17:$V$400,14,FALSE)),"")</f>
        <v/>
      </c>
      <c r="BA458" t="str">
        <f>IFERROR(IF(VLOOKUP(AI458,'Acompanhamento (DMP)'!$B$17:$V$400,15,FALSE)="","",VLOOKUP(AI458,'Acompanhamento (DMP)'!$B$17:$V$400,15,FALSE)),"")</f>
        <v/>
      </c>
      <c r="BB458" s="88" t="str">
        <f>IFERROR(IF(VLOOKUP(AI458,'Acompanhamento (DMP)'!$B$17:$V$400,16,FALSE)="","",VLOOKUP(AI458,'Acompanhamento (DMP)'!$B$17:$V$400,16,FALSE)),"")</f>
        <v/>
      </c>
      <c r="BC458" s="88" t="str">
        <f>IFERROR(IF(VLOOKUP(AI458,'Acompanhamento (DMP)'!$B$17:$V$400,17,FALSE)="","",VLOOKUP(AI458,'Acompanhamento (DMP)'!$B$17:$V$400,17,FALSE)),"")</f>
        <v/>
      </c>
      <c r="BD458" s="88" t="str">
        <f>IFERROR(IF(VLOOKUP(AI458,'Acompanhamento (DMP)'!$B$17:$V$400,18,FALSE)="","",VLOOKUP(AI458,'Acompanhamento (DMP)'!$B$17:$V$400,18,FALSE)),"")</f>
        <v/>
      </c>
      <c r="BE458" s="88" t="str">
        <f>IFERROR(IF(VLOOKUP(AI458,'Acompanhamento (DMP)'!$B$17:$V$400,19,FALSE)="","",VLOOKUP(AI458,'Acompanhamento (DMP)'!$B$17:$V$400,19,FALSE)),"")</f>
        <v/>
      </c>
      <c r="BF458" s="88" t="str">
        <f>IFERROR(IF(VLOOKUP(AI458,'Acompanhamento (DMP)'!$B$17:$V$400,20,FALSE)="","",VLOOKUP(AI458,'Acompanhamento (DMP)'!$B$17:$V$400,20,FALSE)),"")</f>
        <v/>
      </c>
      <c r="BG458" s="88" t="str">
        <f>IFERROR(IF(VLOOKUP(AI458,'Acompanhamento (DMP)'!$B$17:$V$400,21,FALSE)="","",VLOOKUP(AI458,'Acompanhamento (DMP)'!$B$17:$V$400,21,FALSE)),"")</f>
        <v/>
      </c>
      <c r="BH458" s="239" t="str">
        <f t="shared" si="7"/>
        <v/>
      </c>
    </row>
    <row r="459" spans="1:60" ht="15" customHeight="1" x14ac:dyDescent="0.2">
      <c r="A459" s="73"/>
      <c r="B459" s="73"/>
      <c r="C459" s="73"/>
      <c r="D459" s="74"/>
      <c r="E459" s="73"/>
      <c r="F459" s="73"/>
      <c r="G459" s="73"/>
      <c r="H459" s="73"/>
      <c r="I459" s="73"/>
      <c r="J459" s="73"/>
      <c r="K459" s="73"/>
      <c r="L459" s="75"/>
      <c r="M459" s="75"/>
      <c r="N459" s="75"/>
      <c r="O459" s="75"/>
      <c r="P459" s="75"/>
      <c r="Q459" s="73" t="e">
        <f>IF(#REF!="","",IF(VLOOKUP(#REF!,#REF!,9,FALSE)="","",VLOOKUP(#REF!,#REF!,9,FALSE)))</f>
        <v>#REF!</v>
      </c>
      <c r="R459" s="75" t="e">
        <f>IF(#REF!="","",IF(VLOOKUP(#REF!,#REF!,10,FALSE)="","",VLOOKUP(#REF!,#REF!,10,FALSE)))</f>
        <v>#REF!</v>
      </c>
      <c r="AI459" t="str">
        <f>IF('PCA Licitação, Dispensa e Inex.'!B462="","",'PCA Licitação, Dispensa e Inex.'!B462)</f>
        <v/>
      </c>
      <c r="AJ459" t="str">
        <f>IF('PCA Licitação, Dispensa e Inex.'!C462="","",'PCA Licitação, Dispensa e Inex.'!C462)</f>
        <v/>
      </c>
      <c r="AK459" t="str">
        <f>IF('PCA Licitação, Dispensa e Inex.'!D462="","",'PCA Licitação, Dispensa e Inex.'!D462)</f>
        <v/>
      </c>
      <c r="AL459" t="str">
        <f>IF('PCA Licitação, Dispensa e Inex.'!H462="","",'PCA Licitação, Dispensa e Inex.'!H462)</f>
        <v/>
      </c>
      <c r="AM459" t="str">
        <f>IF('PCA Licitação, Dispensa e Inex.'!K462="","",'PCA Licitação, Dispensa e Inex.'!K462)</f>
        <v/>
      </c>
      <c r="AN459" t="str">
        <f>IF('PCA Licitação, Dispensa e Inex.'!L462="","",'PCA Licitação, Dispensa e Inex.'!L462)</f>
        <v/>
      </c>
      <c r="AO459" t="str">
        <f>IF('PCA Licitação, Dispensa e Inex.'!M462="","",'PCA Licitação, Dispensa e Inex.'!M462)</f>
        <v/>
      </c>
      <c r="AP459" t="str">
        <f>IF('PCA Licitação, Dispensa e Inex.'!N462="","",'PCA Licitação, Dispensa e Inex.'!N462)</f>
        <v/>
      </c>
      <c r="AQ459" s="88" t="str">
        <f>IF('PCA Licitação, Dispensa e Inex.'!O462="","",'PCA Licitação, Dispensa e Inex.'!O462)</f>
        <v/>
      </c>
      <c r="AR459" s="88" t="str">
        <f>IF('PCA Licitação, Dispensa e Inex.'!P462="","",'PCA Licitação, Dispensa e Inex.'!P462)</f>
        <v/>
      </c>
      <c r="AS459" s="88" t="str">
        <f>IF('PCA Licitação, Dispensa e Inex.'!Q462="","",'PCA Licitação, Dispensa e Inex.'!Q462)</f>
        <v/>
      </c>
      <c r="AT459" s="88" t="str">
        <f>IF('PCA Licitação, Dispensa e Inex.'!R462="","",'PCA Licitação, Dispensa e Inex.'!R462)</f>
        <v/>
      </c>
      <c r="AU459" s="88" t="str">
        <f>IF('PCA Licitação, Dispensa e Inex.'!S462="","",'PCA Licitação, Dispensa e Inex.'!S462)</f>
        <v/>
      </c>
      <c r="AV459" s="88" t="str">
        <f>IFERROR(VLOOKUP(AI459,'Acompanhamento (DMP)'!$B$17:$L$400,10,FALSE),"")</f>
        <v/>
      </c>
      <c r="AW459" t="str">
        <f>IFERROR(IF(VLOOKUP(AI459,'Acompanhamento (DMP)'!$B$17:$V$400,11,FALSE)="","",VLOOKUP(AI459,'Acompanhamento (DMP)'!$B$17:$V$400,11,FALSE)),"")</f>
        <v/>
      </c>
      <c r="AX459" s="88" t="str">
        <f>IFERROR(VLOOKUP(AI459,'Acompanhamento (DMP)'!$B$17:$V$400,12,FALSE),"")</f>
        <v/>
      </c>
      <c r="AY459" s="88" t="str">
        <f>IFERROR(IF(VLOOKUP(AI459,'Acompanhamento (DMP)'!$B$17:$V$400,13,FALSE)="","",VLOOKUP(AI459,'Acompanhamento (DMP)'!$B$17:$V$400,13,FALSE)),"")</f>
        <v/>
      </c>
      <c r="AZ459" t="str">
        <f>IFERROR(IF(VLOOKUP(AI459,'Acompanhamento (DMP)'!$B$17:$V$400,14,FALSE)="","",VLOOKUP(AI459,'Acompanhamento (DMP)'!$B$17:$V$400,14,FALSE)),"")</f>
        <v/>
      </c>
      <c r="BA459" t="str">
        <f>IFERROR(IF(VLOOKUP(AI459,'Acompanhamento (DMP)'!$B$17:$V$400,15,FALSE)="","",VLOOKUP(AI459,'Acompanhamento (DMP)'!$B$17:$V$400,15,FALSE)),"")</f>
        <v/>
      </c>
      <c r="BB459" s="88" t="str">
        <f>IFERROR(IF(VLOOKUP(AI459,'Acompanhamento (DMP)'!$B$17:$V$400,16,FALSE)="","",VLOOKUP(AI459,'Acompanhamento (DMP)'!$B$17:$V$400,16,FALSE)),"")</f>
        <v/>
      </c>
      <c r="BC459" s="88" t="str">
        <f>IFERROR(IF(VLOOKUP(AI459,'Acompanhamento (DMP)'!$B$17:$V$400,17,FALSE)="","",VLOOKUP(AI459,'Acompanhamento (DMP)'!$B$17:$V$400,17,FALSE)),"")</f>
        <v/>
      </c>
      <c r="BD459" s="88" t="str">
        <f>IFERROR(IF(VLOOKUP(AI459,'Acompanhamento (DMP)'!$B$17:$V$400,18,FALSE)="","",VLOOKUP(AI459,'Acompanhamento (DMP)'!$B$17:$V$400,18,FALSE)),"")</f>
        <v/>
      </c>
      <c r="BE459" s="88" t="str">
        <f>IFERROR(IF(VLOOKUP(AI459,'Acompanhamento (DMP)'!$B$17:$V$400,19,FALSE)="","",VLOOKUP(AI459,'Acompanhamento (DMP)'!$B$17:$V$400,19,FALSE)),"")</f>
        <v/>
      </c>
      <c r="BF459" s="88" t="str">
        <f>IFERROR(IF(VLOOKUP(AI459,'Acompanhamento (DMP)'!$B$17:$V$400,20,FALSE)="","",VLOOKUP(AI459,'Acompanhamento (DMP)'!$B$17:$V$400,20,FALSE)),"")</f>
        <v/>
      </c>
      <c r="BG459" s="88" t="str">
        <f>IFERROR(IF(VLOOKUP(AI459,'Acompanhamento (DMP)'!$B$17:$V$400,21,FALSE)="","",VLOOKUP(AI459,'Acompanhamento (DMP)'!$B$17:$V$400,21,FALSE)),"")</f>
        <v/>
      </c>
      <c r="BH459" s="239" t="str">
        <f t="shared" si="7"/>
        <v/>
      </c>
    </row>
    <row r="460" spans="1:60" ht="15" customHeight="1" x14ac:dyDescent="0.2">
      <c r="A460" s="73"/>
      <c r="B460" s="73"/>
      <c r="C460" s="73"/>
      <c r="D460" s="74"/>
      <c r="E460" s="73"/>
      <c r="F460" s="73"/>
      <c r="G460" s="73"/>
      <c r="H460" s="73"/>
      <c r="I460" s="73"/>
      <c r="J460" s="73"/>
      <c r="K460" s="73"/>
      <c r="L460" s="75"/>
      <c r="M460" s="75"/>
      <c r="N460" s="75"/>
      <c r="O460" s="75"/>
      <c r="P460" s="75"/>
      <c r="Q460" s="73" t="e">
        <f>IF(#REF!="","",IF(VLOOKUP(#REF!,#REF!,9,FALSE)="","",VLOOKUP(#REF!,#REF!,9,FALSE)))</f>
        <v>#REF!</v>
      </c>
      <c r="R460" s="75" t="e">
        <f>IF(#REF!="","",IF(VLOOKUP(#REF!,#REF!,10,FALSE)="","",VLOOKUP(#REF!,#REF!,10,FALSE)))</f>
        <v>#REF!</v>
      </c>
      <c r="AI460" t="str">
        <f>IF('PCA Licitação, Dispensa e Inex.'!B463="","",'PCA Licitação, Dispensa e Inex.'!B463)</f>
        <v/>
      </c>
      <c r="AJ460" t="str">
        <f>IF('PCA Licitação, Dispensa e Inex.'!C463="","",'PCA Licitação, Dispensa e Inex.'!C463)</f>
        <v/>
      </c>
      <c r="AK460" t="str">
        <f>IF('PCA Licitação, Dispensa e Inex.'!D463="","",'PCA Licitação, Dispensa e Inex.'!D463)</f>
        <v/>
      </c>
      <c r="AL460" t="str">
        <f>IF('PCA Licitação, Dispensa e Inex.'!H463="","",'PCA Licitação, Dispensa e Inex.'!H463)</f>
        <v/>
      </c>
      <c r="AM460" t="str">
        <f>IF('PCA Licitação, Dispensa e Inex.'!K463="","",'PCA Licitação, Dispensa e Inex.'!K463)</f>
        <v/>
      </c>
      <c r="AN460" t="str">
        <f>IF('PCA Licitação, Dispensa e Inex.'!L463="","",'PCA Licitação, Dispensa e Inex.'!L463)</f>
        <v/>
      </c>
      <c r="AO460" t="str">
        <f>IF('PCA Licitação, Dispensa e Inex.'!M463="","",'PCA Licitação, Dispensa e Inex.'!M463)</f>
        <v/>
      </c>
      <c r="AP460" t="str">
        <f>IF('PCA Licitação, Dispensa e Inex.'!N463="","",'PCA Licitação, Dispensa e Inex.'!N463)</f>
        <v/>
      </c>
      <c r="AQ460" s="88" t="str">
        <f>IF('PCA Licitação, Dispensa e Inex.'!O463="","",'PCA Licitação, Dispensa e Inex.'!O463)</f>
        <v/>
      </c>
      <c r="AR460" s="88" t="str">
        <f>IF('PCA Licitação, Dispensa e Inex.'!P463="","",'PCA Licitação, Dispensa e Inex.'!P463)</f>
        <v/>
      </c>
      <c r="AS460" s="88" t="str">
        <f>IF('PCA Licitação, Dispensa e Inex.'!Q463="","",'PCA Licitação, Dispensa e Inex.'!Q463)</f>
        <v/>
      </c>
      <c r="AT460" s="88" t="str">
        <f>IF('PCA Licitação, Dispensa e Inex.'!R463="","",'PCA Licitação, Dispensa e Inex.'!R463)</f>
        <v/>
      </c>
      <c r="AU460" s="88" t="str">
        <f>IF('PCA Licitação, Dispensa e Inex.'!S463="","",'PCA Licitação, Dispensa e Inex.'!S463)</f>
        <v/>
      </c>
      <c r="AV460" s="88" t="str">
        <f>IFERROR(VLOOKUP(AI460,'Acompanhamento (DMP)'!$B$17:$L$400,10,FALSE),"")</f>
        <v/>
      </c>
      <c r="AW460" t="str">
        <f>IFERROR(IF(VLOOKUP(AI460,'Acompanhamento (DMP)'!$B$17:$V$400,11,FALSE)="","",VLOOKUP(AI460,'Acompanhamento (DMP)'!$B$17:$V$400,11,FALSE)),"")</f>
        <v/>
      </c>
      <c r="AX460" s="88" t="str">
        <f>IFERROR(VLOOKUP(AI460,'Acompanhamento (DMP)'!$B$17:$V$400,12,FALSE),"")</f>
        <v/>
      </c>
      <c r="AY460" s="88" t="str">
        <f>IFERROR(IF(VLOOKUP(AI460,'Acompanhamento (DMP)'!$B$17:$V$400,13,FALSE)="","",VLOOKUP(AI460,'Acompanhamento (DMP)'!$B$17:$V$400,13,FALSE)),"")</f>
        <v/>
      </c>
      <c r="AZ460" t="str">
        <f>IFERROR(IF(VLOOKUP(AI460,'Acompanhamento (DMP)'!$B$17:$V$400,14,FALSE)="","",VLOOKUP(AI460,'Acompanhamento (DMP)'!$B$17:$V$400,14,FALSE)),"")</f>
        <v/>
      </c>
      <c r="BA460" t="str">
        <f>IFERROR(IF(VLOOKUP(AI460,'Acompanhamento (DMP)'!$B$17:$V$400,15,FALSE)="","",VLOOKUP(AI460,'Acompanhamento (DMP)'!$B$17:$V$400,15,FALSE)),"")</f>
        <v/>
      </c>
      <c r="BB460" s="88" t="str">
        <f>IFERROR(IF(VLOOKUP(AI460,'Acompanhamento (DMP)'!$B$17:$V$400,16,FALSE)="","",VLOOKUP(AI460,'Acompanhamento (DMP)'!$B$17:$V$400,16,FALSE)),"")</f>
        <v/>
      </c>
      <c r="BC460" s="88" t="str">
        <f>IFERROR(IF(VLOOKUP(AI460,'Acompanhamento (DMP)'!$B$17:$V$400,17,FALSE)="","",VLOOKUP(AI460,'Acompanhamento (DMP)'!$B$17:$V$400,17,FALSE)),"")</f>
        <v/>
      </c>
      <c r="BD460" s="88" t="str">
        <f>IFERROR(IF(VLOOKUP(AI460,'Acompanhamento (DMP)'!$B$17:$V$400,18,FALSE)="","",VLOOKUP(AI460,'Acompanhamento (DMP)'!$B$17:$V$400,18,FALSE)),"")</f>
        <v/>
      </c>
      <c r="BE460" s="88" t="str">
        <f>IFERROR(IF(VLOOKUP(AI460,'Acompanhamento (DMP)'!$B$17:$V$400,19,FALSE)="","",VLOOKUP(AI460,'Acompanhamento (DMP)'!$B$17:$V$400,19,FALSE)),"")</f>
        <v/>
      </c>
      <c r="BF460" s="88" t="str">
        <f>IFERROR(IF(VLOOKUP(AI460,'Acompanhamento (DMP)'!$B$17:$V$400,20,FALSE)="","",VLOOKUP(AI460,'Acompanhamento (DMP)'!$B$17:$V$400,20,FALSE)),"")</f>
        <v/>
      </c>
      <c r="BG460" s="88" t="str">
        <f>IFERROR(IF(VLOOKUP(AI460,'Acompanhamento (DMP)'!$B$17:$V$400,21,FALSE)="","",VLOOKUP(AI460,'Acompanhamento (DMP)'!$B$17:$V$400,21,FALSE)),"")</f>
        <v/>
      </c>
      <c r="BH460" s="239" t="str">
        <f t="shared" si="7"/>
        <v/>
      </c>
    </row>
    <row r="461" spans="1:60" ht="15" customHeight="1" x14ac:dyDescent="0.2">
      <c r="A461" s="73"/>
      <c r="B461" s="73"/>
      <c r="C461" s="73"/>
      <c r="D461" s="74"/>
      <c r="E461" s="73"/>
      <c r="F461" s="73"/>
      <c r="G461" s="73"/>
      <c r="H461" s="73"/>
      <c r="I461" s="73"/>
      <c r="J461" s="73"/>
      <c r="K461" s="73"/>
      <c r="L461" s="75"/>
      <c r="M461" s="75"/>
      <c r="N461" s="75"/>
      <c r="O461" s="75"/>
      <c r="P461" s="75"/>
      <c r="Q461" s="73" t="e">
        <f>IF(#REF!="","",IF(VLOOKUP(#REF!,#REF!,9,FALSE)="","",VLOOKUP(#REF!,#REF!,9,FALSE)))</f>
        <v>#REF!</v>
      </c>
      <c r="R461" s="75" t="e">
        <f>IF(#REF!="","",IF(VLOOKUP(#REF!,#REF!,10,FALSE)="","",VLOOKUP(#REF!,#REF!,10,FALSE)))</f>
        <v>#REF!</v>
      </c>
      <c r="AI461" t="str">
        <f>IF('PCA Licitação, Dispensa e Inex.'!B464="","",'PCA Licitação, Dispensa e Inex.'!B464)</f>
        <v/>
      </c>
      <c r="AJ461" t="str">
        <f>IF('PCA Licitação, Dispensa e Inex.'!C464="","",'PCA Licitação, Dispensa e Inex.'!C464)</f>
        <v/>
      </c>
      <c r="AK461" t="str">
        <f>IF('PCA Licitação, Dispensa e Inex.'!D464="","",'PCA Licitação, Dispensa e Inex.'!D464)</f>
        <v/>
      </c>
      <c r="AL461" t="str">
        <f>IF('PCA Licitação, Dispensa e Inex.'!H464="","",'PCA Licitação, Dispensa e Inex.'!H464)</f>
        <v/>
      </c>
      <c r="AM461" t="str">
        <f>IF('PCA Licitação, Dispensa e Inex.'!K464="","",'PCA Licitação, Dispensa e Inex.'!K464)</f>
        <v/>
      </c>
      <c r="AN461" t="str">
        <f>IF('PCA Licitação, Dispensa e Inex.'!L464="","",'PCA Licitação, Dispensa e Inex.'!L464)</f>
        <v/>
      </c>
      <c r="AO461" t="str">
        <f>IF('PCA Licitação, Dispensa e Inex.'!M464="","",'PCA Licitação, Dispensa e Inex.'!M464)</f>
        <v/>
      </c>
      <c r="AP461" t="str">
        <f>IF('PCA Licitação, Dispensa e Inex.'!N464="","",'PCA Licitação, Dispensa e Inex.'!N464)</f>
        <v/>
      </c>
      <c r="AQ461" s="88" t="str">
        <f>IF('PCA Licitação, Dispensa e Inex.'!O464="","",'PCA Licitação, Dispensa e Inex.'!O464)</f>
        <v/>
      </c>
      <c r="AR461" s="88" t="str">
        <f>IF('PCA Licitação, Dispensa e Inex.'!P464="","",'PCA Licitação, Dispensa e Inex.'!P464)</f>
        <v/>
      </c>
      <c r="AS461" s="88" t="str">
        <f>IF('PCA Licitação, Dispensa e Inex.'!Q464="","",'PCA Licitação, Dispensa e Inex.'!Q464)</f>
        <v/>
      </c>
      <c r="AT461" s="88" t="str">
        <f>IF('PCA Licitação, Dispensa e Inex.'!R464="","",'PCA Licitação, Dispensa e Inex.'!R464)</f>
        <v/>
      </c>
      <c r="AU461" s="88" t="str">
        <f>IF('PCA Licitação, Dispensa e Inex.'!S464="","",'PCA Licitação, Dispensa e Inex.'!S464)</f>
        <v/>
      </c>
      <c r="AV461" s="88" t="str">
        <f>IFERROR(VLOOKUP(AI461,'Acompanhamento (DMP)'!$B$17:$L$400,10,FALSE),"")</f>
        <v/>
      </c>
      <c r="AW461" t="str">
        <f>IFERROR(IF(VLOOKUP(AI461,'Acompanhamento (DMP)'!$B$17:$V$400,11,FALSE)="","",VLOOKUP(AI461,'Acompanhamento (DMP)'!$B$17:$V$400,11,FALSE)),"")</f>
        <v/>
      </c>
      <c r="AX461" s="88" t="str">
        <f>IFERROR(VLOOKUP(AI461,'Acompanhamento (DMP)'!$B$17:$V$400,12,FALSE),"")</f>
        <v/>
      </c>
      <c r="AY461" s="88" t="str">
        <f>IFERROR(IF(VLOOKUP(AI461,'Acompanhamento (DMP)'!$B$17:$V$400,13,FALSE)="","",VLOOKUP(AI461,'Acompanhamento (DMP)'!$B$17:$V$400,13,FALSE)),"")</f>
        <v/>
      </c>
      <c r="AZ461" t="str">
        <f>IFERROR(IF(VLOOKUP(AI461,'Acompanhamento (DMP)'!$B$17:$V$400,14,FALSE)="","",VLOOKUP(AI461,'Acompanhamento (DMP)'!$B$17:$V$400,14,FALSE)),"")</f>
        <v/>
      </c>
      <c r="BA461" t="str">
        <f>IFERROR(IF(VLOOKUP(AI461,'Acompanhamento (DMP)'!$B$17:$V$400,15,FALSE)="","",VLOOKUP(AI461,'Acompanhamento (DMP)'!$B$17:$V$400,15,FALSE)),"")</f>
        <v/>
      </c>
      <c r="BB461" s="88" t="str">
        <f>IFERROR(IF(VLOOKUP(AI461,'Acompanhamento (DMP)'!$B$17:$V$400,16,FALSE)="","",VLOOKUP(AI461,'Acompanhamento (DMP)'!$B$17:$V$400,16,FALSE)),"")</f>
        <v/>
      </c>
      <c r="BC461" s="88" t="str">
        <f>IFERROR(IF(VLOOKUP(AI461,'Acompanhamento (DMP)'!$B$17:$V$400,17,FALSE)="","",VLOOKUP(AI461,'Acompanhamento (DMP)'!$B$17:$V$400,17,FALSE)),"")</f>
        <v/>
      </c>
      <c r="BD461" s="88" t="str">
        <f>IFERROR(IF(VLOOKUP(AI461,'Acompanhamento (DMP)'!$B$17:$V$400,18,FALSE)="","",VLOOKUP(AI461,'Acompanhamento (DMP)'!$B$17:$V$400,18,FALSE)),"")</f>
        <v/>
      </c>
      <c r="BE461" s="88" t="str">
        <f>IFERROR(IF(VLOOKUP(AI461,'Acompanhamento (DMP)'!$B$17:$V$400,19,FALSE)="","",VLOOKUP(AI461,'Acompanhamento (DMP)'!$B$17:$V$400,19,FALSE)),"")</f>
        <v/>
      </c>
      <c r="BF461" s="88" t="str">
        <f>IFERROR(IF(VLOOKUP(AI461,'Acompanhamento (DMP)'!$B$17:$V$400,20,FALSE)="","",VLOOKUP(AI461,'Acompanhamento (DMP)'!$B$17:$V$400,20,FALSE)),"")</f>
        <v/>
      </c>
      <c r="BG461" s="88" t="str">
        <f>IFERROR(IF(VLOOKUP(AI461,'Acompanhamento (DMP)'!$B$17:$V$400,21,FALSE)="","",VLOOKUP(AI461,'Acompanhamento (DMP)'!$B$17:$V$400,21,FALSE)),"")</f>
        <v/>
      </c>
      <c r="BH461" s="239" t="str">
        <f t="shared" si="7"/>
        <v/>
      </c>
    </row>
    <row r="462" spans="1:60" ht="15" customHeight="1" x14ac:dyDescent="0.2">
      <c r="A462" s="73"/>
      <c r="B462" s="73"/>
      <c r="C462" s="73"/>
      <c r="D462" s="74"/>
      <c r="E462" s="73"/>
      <c r="F462" s="73"/>
      <c r="G462" s="73"/>
      <c r="H462" s="73"/>
      <c r="I462" s="73"/>
      <c r="J462" s="73"/>
      <c r="K462" s="73"/>
      <c r="L462" s="75"/>
      <c r="M462" s="75"/>
      <c r="N462" s="75"/>
      <c r="O462" s="75"/>
      <c r="P462" s="75"/>
      <c r="Q462" s="73" t="e">
        <f>IF(#REF!="","",IF(VLOOKUP(#REF!,#REF!,9,FALSE)="","",VLOOKUP(#REF!,#REF!,9,FALSE)))</f>
        <v>#REF!</v>
      </c>
      <c r="R462" s="75" t="e">
        <f>IF(#REF!="","",IF(VLOOKUP(#REF!,#REF!,10,FALSE)="","",VLOOKUP(#REF!,#REF!,10,FALSE)))</f>
        <v>#REF!</v>
      </c>
      <c r="AI462" t="str">
        <f>IF('PCA Licitação, Dispensa e Inex.'!B465="","",'PCA Licitação, Dispensa e Inex.'!B465)</f>
        <v/>
      </c>
      <c r="AJ462" t="str">
        <f>IF('PCA Licitação, Dispensa e Inex.'!C465="","",'PCA Licitação, Dispensa e Inex.'!C465)</f>
        <v/>
      </c>
      <c r="AK462" t="str">
        <f>IF('PCA Licitação, Dispensa e Inex.'!D465="","",'PCA Licitação, Dispensa e Inex.'!D465)</f>
        <v/>
      </c>
      <c r="AL462" t="str">
        <f>IF('PCA Licitação, Dispensa e Inex.'!H465="","",'PCA Licitação, Dispensa e Inex.'!H465)</f>
        <v/>
      </c>
      <c r="AM462" t="str">
        <f>IF('PCA Licitação, Dispensa e Inex.'!K465="","",'PCA Licitação, Dispensa e Inex.'!K465)</f>
        <v/>
      </c>
      <c r="AN462" t="str">
        <f>IF('PCA Licitação, Dispensa e Inex.'!L465="","",'PCA Licitação, Dispensa e Inex.'!L465)</f>
        <v/>
      </c>
      <c r="AO462" t="str">
        <f>IF('PCA Licitação, Dispensa e Inex.'!M465="","",'PCA Licitação, Dispensa e Inex.'!M465)</f>
        <v/>
      </c>
      <c r="AP462" t="str">
        <f>IF('PCA Licitação, Dispensa e Inex.'!N465="","",'PCA Licitação, Dispensa e Inex.'!N465)</f>
        <v/>
      </c>
      <c r="AQ462" s="88" t="str">
        <f>IF('PCA Licitação, Dispensa e Inex.'!O465="","",'PCA Licitação, Dispensa e Inex.'!O465)</f>
        <v/>
      </c>
      <c r="AR462" s="88" t="str">
        <f>IF('PCA Licitação, Dispensa e Inex.'!P465="","",'PCA Licitação, Dispensa e Inex.'!P465)</f>
        <v/>
      </c>
      <c r="AS462" s="88" t="str">
        <f>IF('PCA Licitação, Dispensa e Inex.'!Q465="","",'PCA Licitação, Dispensa e Inex.'!Q465)</f>
        <v/>
      </c>
      <c r="AT462" s="88" t="str">
        <f>IF('PCA Licitação, Dispensa e Inex.'!R465="","",'PCA Licitação, Dispensa e Inex.'!R465)</f>
        <v/>
      </c>
      <c r="AU462" s="88" t="str">
        <f>IF('PCA Licitação, Dispensa e Inex.'!S465="","",'PCA Licitação, Dispensa e Inex.'!S465)</f>
        <v/>
      </c>
      <c r="AV462" s="88" t="str">
        <f>IFERROR(VLOOKUP(AI462,'Acompanhamento (DMP)'!$B$17:$L$400,10,FALSE),"")</f>
        <v/>
      </c>
      <c r="AW462" t="str">
        <f>IFERROR(IF(VLOOKUP(AI462,'Acompanhamento (DMP)'!$B$17:$V$400,11,FALSE)="","",VLOOKUP(AI462,'Acompanhamento (DMP)'!$B$17:$V$400,11,FALSE)),"")</f>
        <v/>
      </c>
      <c r="AX462" s="88" t="str">
        <f>IFERROR(VLOOKUP(AI462,'Acompanhamento (DMP)'!$B$17:$V$400,12,FALSE),"")</f>
        <v/>
      </c>
      <c r="AY462" s="88" t="str">
        <f>IFERROR(IF(VLOOKUP(AI462,'Acompanhamento (DMP)'!$B$17:$V$400,13,FALSE)="","",VLOOKUP(AI462,'Acompanhamento (DMP)'!$B$17:$V$400,13,FALSE)),"")</f>
        <v/>
      </c>
      <c r="AZ462" t="str">
        <f>IFERROR(IF(VLOOKUP(AI462,'Acompanhamento (DMP)'!$B$17:$V$400,14,FALSE)="","",VLOOKUP(AI462,'Acompanhamento (DMP)'!$B$17:$V$400,14,FALSE)),"")</f>
        <v/>
      </c>
      <c r="BA462" t="str">
        <f>IFERROR(IF(VLOOKUP(AI462,'Acompanhamento (DMP)'!$B$17:$V$400,15,FALSE)="","",VLOOKUP(AI462,'Acompanhamento (DMP)'!$B$17:$V$400,15,FALSE)),"")</f>
        <v/>
      </c>
      <c r="BB462" s="88" t="str">
        <f>IFERROR(IF(VLOOKUP(AI462,'Acompanhamento (DMP)'!$B$17:$V$400,16,FALSE)="","",VLOOKUP(AI462,'Acompanhamento (DMP)'!$B$17:$V$400,16,FALSE)),"")</f>
        <v/>
      </c>
      <c r="BC462" s="88" t="str">
        <f>IFERROR(IF(VLOOKUP(AI462,'Acompanhamento (DMP)'!$B$17:$V$400,17,FALSE)="","",VLOOKUP(AI462,'Acompanhamento (DMP)'!$B$17:$V$400,17,FALSE)),"")</f>
        <v/>
      </c>
      <c r="BD462" s="88" t="str">
        <f>IFERROR(IF(VLOOKUP(AI462,'Acompanhamento (DMP)'!$B$17:$V$400,18,FALSE)="","",VLOOKUP(AI462,'Acompanhamento (DMP)'!$B$17:$V$400,18,FALSE)),"")</f>
        <v/>
      </c>
      <c r="BE462" s="88" t="str">
        <f>IFERROR(IF(VLOOKUP(AI462,'Acompanhamento (DMP)'!$B$17:$V$400,19,FALSE)="","",VLOOKUP(AI462,'Acompanhamento (DMP)'!$B$17:$V$400,19,FALSE)),"")</f>
        <v/>
      </c>
      <c r="BF462" s="88" t="str">
        <f>IFERROR(IF(VLOOKUP(AI462,'Acompanhamento (DMP)'!$B$17:$V$400,20,FALSE)="","",VLOOKUP(AI462,'Acompanhamento (DMP)'!$B$17:$V$400,20,FALSE)),"")</f>
        <v/>
      </c>
      <c r="BG462" s="88" t="str">
        <f>IFERROR(IF(VLOOKUP(AI462,'Acompanhamento (DMP)'!$B$17:$V$400,21,FALSE)="","",VLOOKUP(AI462,'Acompanhamento (DMP)'!$B$17:$V$400,21,FALSE)),"")</f>
        <v/>
      </c>
      <c r="BH462" s="239" t="str">
        <f t="shared" si="7"/>
        <v/>
      </c>
    </row>
    <row r="463" spans="1:60" ht="15" customHeight="1" x14ac:dyDescent="0.2">
      <c r="A463" s="73"/>
      <c r="B463" s="73"/>
      <c r="C463" s="73"/>
      <c r="D463" s="74"/>
      <c r="E463" s="73"/>
      <c r="F463" s="73"/>
      <c r="G463" s="73"/>
      <c r="H463" s="73"/>
      <c r="I463" s="73"/>
      <c r="J463" s="73"/>
      <c r="K463" s="73"/>
      <c r="L463" s="75"/>
      <c r="M463" s="75"/>
      <c r="N463" s="75"/>
      <c r="O463" s="75"/>
      <c r="P463" s="75"/>
      <c r="Q463" s="73" t="e">
        <f>IF(#REF!="","",IF(VLOOKUP(#REF!,#REF!,9,FALSE)="","",VLOOKUP(#REF!,#REF!,9,FALSE)))</f>
        <v>#REF!</v>
      </c>
      <c r="R463" s="75" t="e">
        <f>IF(#REF!="","",IF(VLOOKUP(#REF!,#REF!,10,FALSE)="","",VLOOKUP(#REF!,#REF!,10,FALSE)))</f>
        <v>#REF!</v>
      </c>
      <c r="AI463" t="str">
        <f>IF('PCA Licitação, Dispensa e Inex.'!B466="","",'PCA Licitação, Dispensa e Inex.'!B466)</f>
        <v/>
      </c>
      <c r="AJ463" t="str">
        <f>IF('PCA Licitação, Dispensa e Inex.'!C466="","",'PCA Licitação, Dispensa e Inex.'!C466)</f>
        <v/>
      </c>
      <c r="AK463" t="str">
        <f>IF('PCA Licitação, Dispensa e Inex.'!D466="","",'PCA Licitação, Dispensa e Inex.'!D466)</f>
        <v/>
      </c>
      <c r="AL463" t="str">
        <f>IF('PCA Licitação, Dispensa e Inex.'!H466="","",'PCA Licitação, Dispensa e Inex.'!H466)</f>
        <v/>
      </c>
      <c r="AM463" t="str">
        <f>IF('PCA Licitação, Dispensa e Inex.'!K466="","",'PCA Licitação, Dispensa e Inex.'!K466)</f>
        <v/>
      </c>
      <c r="AN463" t="str">
        <f>IF('PCA Licitação, Dispensa e Inex.'!L466="","",'PCA Licitação, Dispensa e Inex.'!L466)</f>
        <v/>
      </c>
      <c r="AO463" t="str">
        <f>IF('PCA Licitação, Dispensa e Inex.'!M466="","",'PCA Licitação, Dispensa e Inex.'!M466)</f>
        <v/>
      </c>
      <c r="AP463" t="str">
        <f>IF('PCA Licitação, Dispensa e Inex.'!N466="","",'PCA Licitação, Dispensa e Inex.'!N466)</f>
        <v/>
      </c>
      <c r="AQ463" s="88" t="str">
        <f>IF('PCA Licitação, Dispensa e Inex.'!O466="","",'PCA Licitação, Dispensa e Inex.'!O466)</f>
        <v/>
      </c>
      <c r="AR463" s="88" t="str">
        <f>IF('PCA Licitação, Dispensa e Inex.'!P466="","",'PCA Licitação, Dispensa e Inex.'!P466)</f>
        <v/>
      </c>
      <c r="AS463" s="88" t="str">
        <f>IF('PCA Licitação, Dispensa e Inex.'!Q466="","",'PCA Licitação, Dispensa e Inex.'!Q466)</f>
        <v/>
      </c>
      <c r="AT463" s="88" t="str">
        <f>IF('PCA Licitação, Dispensa e Inex.'!R466="","",'PCA Licitação, Dispensa e Inex.'!R466)</f>
        <v/>
      </c>
      <c r="AU463" s="88" t="str">
        <f>IF('PCA Licitação, Dispensa e Inex.'!S466="","",'PCA Licitação, Dispensa e Inex.'!S466)</f>
        <v/>
      </c>
      <c r="AV463" s="88" t="str">
        <f>IFERROR(VLOOKUP(AI463,'Acompanhamento (DMP)'!$B$17:$L$400,10,FALSE),"")</f>
        <v/>
      </c>
      <c r="AW463" t="str">
        <f>IFERROR(IF(VLOOKUP(AI463,'Acompanhamento (DMP)'!$B$17:$V$400,11,FALSE)="","",VLOOKUP(AI463,'Acompanhamento (DMP)'!$B$17:$V$400,11,FALSE)),"")</f>
        <v/>
      </c>
      <c r="AX463" s="88" t="str">
        <f>IFERROR(VLOOKUP(AI463,'Acompanhamento (DMP)'!$B$17:$V$400,12,FALSE),"")</f>
        <v/>
      </c>
      <c r="AY463" s="88" t="str">
        <f>IFERROR(IF(VLOOKUP(AI463,'Acompanhamento (DMP)'!$B$17:$V$400,13,FALSE)="","",VLOOKUP(AI463,'Acompanhamento (DMP)'!$B$17:$V$400,13,FALSE)),"")</f>
        <v/>
      </c>
      <c r="AZ463" t="str">
        <f>IFERROR(IF(VLOOKUP(AI463,'Acompanhamento (DMP)'!$B$17:$V$400,14,FALSE)="","",VLOOKUP(AI463,'Acompanhamento (DMP)'!$B$17:$V$400,14,FALSE)),"")</f>
        <v/>
      </c>
      <c r="BA463" t="str">
        <f>IFERROR(IF(VLOOKUP(AI463,'Acompanhamento (DMP)'!$B$17:$V$400,15,FALSE)="","",VLOOKUP(AI463,'Acompanhamento (DMP)'!$B$17:$V$400,15,FALSE)),"")</f>
        <v/>
      </c>
      <c r="BB463" s="88" t="str">
        <f>IFERROR(IF(VLOOKUP(AI463,'Acompanhamento (DMP)'!$B$17:$V$400,16,FALSE)="","",VLOOKUP(AI463,'Acompanhamento (DMP)'!$B$17:$V$400,16,FALSE)),"")</f>
        <v/>
      </c>
      <c r="BC463" s="88" t="str">
        <f>IFERROR(IF(VLOOKUP(AI463,'Acompanhamento (DMP)'!$B$17:$V$400,17,FALSE)="","",VLOOKUP(AI463,'Acompanhamento (DMP)'!$B$17:$V$400,17,FALSE)),"")</f>
        <v/>
      </c>
      <c r="BD463" s="88" t="str">
        <f>IFERROR(IF(VLOOKUP(AI463,'Acompanhamento (DMP)'!$B$17:$V$400,18,FALSE)="","",VLOOKUP(AI463,'Acompanhamento (DMP)'!$B$17:$V$400,18,FALSE)),"")</f>
        <v/>
      </c>
      <c r="BE463" s="88" t="str">
        <f>IFERROR(IF(VLOOKUP(AI463,'Acompanhamento (DMP)'!$B$17:$V$400,19,FALSE)="","",VLOOKUP(AI463,'Acompanhamento (DMP)'!$B$17:$V$400,19,FALSE)),"")</f>
        <v/>
      </c>
      <c r="BF463" s="88" t="str">
        <f>IFERROR(IF(VLOOKUP(AI463,'Acompanhamento (DMP)'!$B$17:$V$400,20,FALSE)="","",VLOOKUP(AI463,'Acompanhamento (DMP)'!$B$17:$V$400,20,FALSE)),"")</f>
        <v/>
      </c>
      <c r="BG463" s="88" t="str">
        <f>IFERROR(IF(VLOOKUP(AI463,'Acompanhamento (DMP)'!$B$17:$V$400,21,FALSE)="","",VLOOKUP(AI463,'Acompanhamento (DMP)'!$B$17:$V$400,21,FALSE)),"")</f>
        <v/>
      </c>
      <c r="BH463" s="239" t="str">
        <f t="shared" si="7"/>
        <v/>
      </c>
    </row>
    <row r="464" spans="1:60" ht="15" customHeight="1" x14ac:dyDescent="0.2">
      <c r="A464" s="73"/>
      <c r="B464" s="73"/>
      <c r="C464" s="73"/>
      <c r="D464" s="74"/>
      <c r="E464" s="73"/>
      <c r="F464" s="73"/>
      <c r="G464" s="73"/>
      <c r="H464" s="73"/>
      <c r="I464" s="73"/>
      <c r="J464" s="73"/>
      <c r="K464" s="73"/>
      <c r="L464" s="75"/>
      <c r="M464" s="75"/>
      <c r="N464" s="75"/>
      <c r="O464" s="75"/>
      <c r="P464" s="75"/>
      <c r="Q464" s="73" t="e">
        <f>IF(#REF!="","",IF(VLOOKUP(#REF!,#REF!,9,FALSE)="","",VLOOKUP(#REF!,#REF!,9,FALSE)))</f>
        <v>#REF!</v>
      </c>
      <c r="R464" s="75" t="e">
        <f>IF(#REF!="","",IF(VLOOKUP(#REF!,#REF!,10,FALSE)="","",VLOOKUP(#REF!,#REF!,10,FALSE)))</f>
        <v>#REF!</v>
      </c>
      <c r="AI464" t="str">
        <f>IF('PCA Licitação, Dispensa e Inex.'!B467="","",'PCA Licitação, Dispensa e Inex.'!B467)</f>
        <v/>
      </c>
      <c r="AJ464" t="str">
        <f>IF('PCA Licitação, Dispensa e Inex.'!C467="","",'PCA Licitação, Dispensa e Inex.'!C467)</f>
        <v/>
      </c>
      <c r="AK464" t="str">
        <f>IF('PCA Licitação, Dispensa e Inex.'!D467="","",'PCA Licitação, Dispensa e Inex.'!D467)</f>
        <v/>
      </c>
      <c r="AL464" t="str">
        <f>IF('PCA Licitação, Dispensa e Inex.'!H467="","",'PCA Licitação, Dispensa e Inex.'!H467)</f>
        <v/>
      </c>
      <c r="AM464" t="str">
        <f>IF('PCA Licitação, Dispensa e Inex.'!K467="","",'PCA Licitação, Dispensa e Inex.'!K467)</f>
        <v/>
      </c>
      <c r="AN464" t="str">
        <f>IF('PCA Licitação, Dispensa e Inex.'!L467="","",'PCA Licitação, Dispensa e Inex.'!L467)</f>
        <v/>
      </c>
      <c r="AO464" t="str">
        <f>IF('PCA Licitação, Dispensa e Inex.'!M467="","",'PCA Licitação, Dispensa e Inex.'!M467)</f>
        <v/>
      </c>
      <c r="AP464" t="str">
        <f>IF('PCA Licitação, Dispensa e Inex.'!N467="","",'PCA Licitação, Dispensa e Inex.'!N467)</f>
        <v/>
      </c>
      <c r="AQ464" s="88" t="str">
        <f>IF('PCA Licitação, Dispensa e Inex.'!O467="","",'PCA Licitação, Dispensa e Inex.'!O467)</f>
        <v/>
      </c>
      <c r="AR464" s="88" t="str">
        <f>IF('PCA Licitação, Dispensa e Inex.'!P467="","",'PCA Licitação, Dispensa e Inex.'!P467)</f>
        <v/>
      </c>
      <c r="AS464" s="88" t="str">
        <f>IF('PCA Licitação, Dispensa e Inex.'!Q467="","",'PCA Licitação, Dispensa e Inex.'!Q467)</f>
        <v/>
      </c>
      <c r="AT464" s="88" t="str">
        <f>IF('PCA Licitação, Dispensa e Inex.'!R467="","",'PCA Licitação, Dispensa e Inex.'!R467)</f>
        <v/>
      </c>
      <c r="AU464" s="88" t="str">
        <f>IF('PCA Licitação, Dispensa e Inex.'!S467="","",'PCA Licitação, Dispensa e Inex.'!S467)</f>
        <v/>
      </c>
      <c r="AV464" s="88" t="str">
        <f>IFERROR(VLOOKUP(AI464,'Acompanhamento (DMP)'!$B$17:$L$400,10,FALSE),"")</f>
        <v/>
      </c>
      <c r="AW464" t="str">
        <f>IFERROR(IF(VLOOKUP(AI464,'Acompanhamento (DMP)'!$B$17:$V$400,11,FALSE)="","",VLOOKUP(AI464,'Acompanhamento (DMP)'!$B$17:$V$400,11,FALSE)),"")</f>
        <v/>
      </c>
      <c r="AX464" s="88" t="str">
        <f>IFERROR(VLOOKUP(AI464,'Acompanhamento (DMP)'!$B$17:$V$400,12,FALSE),"")</f>
        <v/>
      </c>
      <c r="AY464" s="88" t="str">
        <f>IFERROR(IF(VLOOKUP(AI464,'Acompanhamento (DMP)'!$B$17:$V$400,13,FALSE)="","",VLOOKUP(AI464,'Acompanhamento (DMP)'!$B$17:$V$400,13,FALSE)),"")</f>
        <v/>
      </c>
      <c r="AZ464" t="str">
        <f>IFERROR(IF(VLOOKUP(AI464,'Acompanhamento (DMP)'!$B$17:$V$400,14,FALSE)="","",VLOOKUP(AI464,'Acompanhamento (DMP)'!$B$17:$V$400,14,FALSE)),"")</f>
        <v/>
      </c>
      <c r="BA464" t="str">
        <f>IFERROR(IF(VLOOKUP(AI464,'Acompanhamento (DMP)'!$B$17:$V$400,15,FALSE)="","",VLOOKUP(AI464,'Acompanhamento (DMP)'!$B$17:$V$400,15,FALSE)),"")</f>
        <v/>
      </c>
      <c r="BB464" s="88" t="str">
        <f>IFERROR(IF(VLOOKUP(AI464,'Acompanhamento (DMP)'!$B$17:$V$400,16,FALSE)="","",VLOOKUP(AI464,'Acompanhamento (DMP)'!$B$17:$V$400,16,FALSE)),"")</f>
        <v/>
      </c>
      <c r="BC464" s="88" t="str">
        <f>IFERROR(IF(VLOOKUP(AI464,'Acompanhamento (DMP)'!$B$17:$V$400,17,FALSE)="","",VLOOKUP(AI464,'Acompanhamento (DMP)'!$B$17:$V$400,17,FALSE)),"")</f>
        <v/>
      </c>
      <c r="BD464" s="88" t="str">
        <f>IFERROR(IF(VLOOKUP(AI464,'Acompanhamento (DMP)'!$B$17:$V$400,18,FALSE)="","",VLOOKUP(AI464,'Acompanhamento (DMP)'!$B$17:$V$400,18,FALSE)),"")</f>
        <v/>
      </c>
      <c r="BE464" s="88" t="str">
        <f>IFERROR(IF(VLOOKUP(AI464,'Acompanhamento (DMP)'!$B$17:$V$400,19,FALSE)="","",VLOOKUP(AI464,'Acompanhamento (DMP)'!$B$17:$V$400,19,FALSE)),"")</f>
        <v/>
      </c>
      <c r="BF464" s="88" t="str">
        <f>IFERROR(IF(VLOOKUP(AI464,'Acompanhamento (DMP)'!$B$17:$V$400,20,FALSE)="","",VLOOKUP(AI464,'Acompanhamento (DMP)'!$B$17:$V$400,20,FALSE)),"")</f>
        <v/>
      </c>
      <c r="BG464" s="88" t="str">
        <f>IFERROR(IF(VLOOKUP(AI464,'Acompanhamento (DMP)'!$B$17:$V$400,21,FALSE)="","",VLOOKUP(AI464,'Acompanhamento (DMP)'!$B$17:$V$400,21,FALSE)),"")</f>
        <v/>
      </c>
      <c r="BH464" s="239" t="str">
        <f t="shared" si="7"/>
        <v/>
      </c>
    </row>
    <row r="465" spans="1:60" ht="15" customHeight="1" x14ac:dyDescent="0.2">
      <c r="A465" s="73"/>
      <c r="B465" s="73"/>
      <c r="C465" s="73"/>
      <c r="D465" s="74"/>
      <c r="E465" s="73"/>
      <c r="F465" s="73"/>
      <c r="G465" s="73"/>
      <c r="H465" s="73"/>
      <c r="I465" s="73"/>
      <c r="J465" s="73"/>
      <c r="K465" s="73"/>
      <c r="L465" s="75"/>
      <c r="M465" s="75"/>
      <c r="N465" s="75"/>
      <c r="O465" s="75"/>
      <c r="P465" s="75"/>
      <c r="Q465" s="73" t="e">
        <f>IF(#REF!="","",IF(VLOOKUP(#REF!,#REF!,9,FALSE)="","",VLOOKUP(#REF!,#REF!,9,FALSE)))</f>
        <v>#REF!</v>
      </c>
      <c r="R465" s="75" t="e">
        <f>IF(#REF!="","",IF(VLOOKUP(#REF!,#REF!,10,FALSE)="","",VLOOKUP(#REF!,#REF!,10,FALSE)))</f>
        <v>#REF!</v>
      </c>
      <c r="AI465" t="str">
        <f>IF('PCA Licitação, Dispensa e Inex.'!B468="","",'PCA Licitação, Dispensa e Inex.'!B468)</f>
        <v/>
      </c>
      <c r="AJ465" t="str">
        <f>IF('PCA Licitação, Dispensa e Inex.'!C468="","",'PCA Licitação, Dispensa e Inex.'!C468)</f>
        <v/>
      </c>
      <c r="AK465" t="str">
        <f>IF('PCA Licitação, Dispensa e Inex.'!D468="","",'PCA Licitação, Dispensa e Inex.'!D468)</f>
        <v/>
      </c>
      <c r="AL465" t="str">
        <f>IF('PCA Licitação, Dispensa e Inex.'!H468="","",'PCA Licitação, Dispensa e Inex.'!H468)</f>
        <v/>
      </c>
      <c r="AM465" t="str">
        <f>IF('PCA Licitação, Dispensa e Inex.'!K468="","",'PCA Licitação, Dispensa e Inex.'!K468)</f>
        <v/>
      </c>
      <c r="AN465" t="str">
        <f>IF('PCA Licitação, Dispensa e Inex.'!L468="","",'PCA Licitação, Dispensa e Inex.'!L468)</f>
        <v/>
      </c>
      <c r="AO465" t="str">
        <f>IF('PCA Licitação, Dispensa e Inex.'!M468="","",'PCA Licitação, Dispensa e Inex.'!M468)</f>
        <v/>
      </c>
      <c r="AP465" t="str">
        <f>IF('PCA Licitação, Dispensa e Inex.'!N468="","",'PCA Licitação, Dispensa e Inex.'!N468)</f>
        <v/>
      </c>
      <c r="AQ465" s="88" t="str">
        <f>IF('PCA Licitação, Dispensa e Inex.'!O468="","",'PCA Licitação, Dispensa e Inex.'!O468)</f>
        <v/>
      </c>
      <c r="AR465" s="88" t="str">
        <f>IF('PCA Licitação, Dispensa e Inex.'!P468="","",'PCA Licitação, Dispensa e Inex.'!P468)</f>
        <v/>
      </c>
      <c r="AS465" s="88" t="str">
        <f>IF('PCA Licitação, Dispensa e Inex.'!Q468="","",'PCA Licitação, Dispensa e Inex.'!Q468)</f>
        <v/>
      </c>
      <c r="AT465" s="88" t="str">
        <f>IF('PCA Licitação, Dispensa e Inex.'!R468="","",'PCA Licitação, Dispensa e Inex.'!R468)</f>
        <v/>
      </c>
      <c r="AU465" s="88" t="str">
        <f>IF('PCA Licitação, Dispensa e Inex.'!S468="","",'PCA Licitação, Dispensa e Inex.'!S468)</f>
        <v/>
      </c>
      <c r="AV465" s="88" t="str">
        <f>IFERROR(VLOOKUP(AI465,'Acompanhamento (DMP)'!$B$17:$L$400,10,FALSE),"")</f>
        <v/>
      </c>
      <c r="AW465" t="str">
        <f>IFERROR(IF(VLOOKUP(AI465,'Acompanhamento (DMP)'!$B$17:$V$400,11,FALSE)="","",VLOOKUP(AI465,'Acompanhamento (DMP)'!$B$17:$V$400,11,FALSE)),"")</f>
        <v/>
      </c>
      <c r="AX465" s="88" t="str">
        <f>IFERROR(VLOOKUP(AI465,'Acompanhamento (DMP)'!$B$17:$V$400,12,FALSE),"")</f>
        <v/>
      </c>
      <c r="AY465" s="88" t="str">
        <f>IFERROR(IF(VLOOKUP(AI465,'Acompanhamento (DMP)'!$B$17:$V$400,13,FALSE)="","",VLOOKUP(AI465,'Acompanhamento (DMP)'!$B$17:$V$400,13,FALSE)),"")</f>
        <v/>
      </c>
      <c r="AZ465" t="str">
        <f>IFERROR(IF(VLOOKUP(AI465,'Acompanhamento (DMP)'!$B$17:$V$400,14,FALSE)="","",VLOOKUP(AI465,'Acompanhamento (DMP)'!$B$17:$V$400,14,FALSE)),"")</f>
        <v/>
      </c>
      <c r="BA465" t="str">
        <f>IFERROR(IF(VLOOKUP(AI465,'Acompanhamento (DMP)'!$B$17:$V$400,15,FALSE)="","",VLOOKUP(AI465,'Acompanhamento (DMP)'!$B$17:$V$400,15,FALSE)),"")</f>
        <v/>
      </c>
      <c r="BB465" s="88" t="str">
        <f>IFERROR(IF(VLOOKUP(AI465,'Acompanhamento (DMP)'!$B$17:$V$400,16,FALSE)="","",VLOOKUP(AI465,'Acompanhamento (DMP)'!$B$17:$V$400,16,FALSE)),"")</f>
        <v/>
      </c>
      <c r="BC465" s="88" t="str">
        <f>IFERROR(IF(VLOOKUP(AI465,'Acompanhamento (DMP)'!$B$17:$V$400,17,FALSE)="","",VLOOKUP(AI465,'Acompanhamento (DMP)'!$B$17:$V$400,17,FALSE)),"")</f>
        <v/>
      </c>
      <c r="BD465" s="88" t="str">
        <f>IFERROR(IF(VLOOKUP(AI465,'Acompanhamento (DMP)'!$B$17:$V$400,18,FALSE)="","",VLOOKUP(AI465,'Acompanhamento (DMP)'!$B$17:$V$400,18,FALSE)),"")</f>
        <v/>
      </c>
      <c r="BE465" s="88" t="str">
        <f>IFERROR(IF(VLOOKUP(AI465,'Acompanhamento (DMP)'!$B$17:$V$400,19,FALSE)="","",VLOOKUP(AI465,'Acompanhamento (DMP)'!$B$17:$V$400,19,FALSE)),"")</f>
        <v/>
      </c>
      <c r="BF465" s="88" t="str">
        <f>IFERROR(IF(VLOOKUP(AI465,'Acompanhamento (DMP)'!$B$17:$V$400,20,FALSE)="","",VLOOKUP(AI465,'Acompanhamento (DMP)'!$B$17:$V$400,20,FALSE)),"")</f>
        <v/>
      </c>
      <c r="BG465" s="88" t="str">
        <f>IFERROR(IF(VLOOKUP(AI465,'Acompanhamento (DMP)'!$B$17:$V$400,21,FALSE)="","",VLOOKUP(AI465,'Acompanhamento (DMP)'!$B$17:$V$400,21,FALSE)),"")</f>
        <v/>
      </c>
      <c r="BH465" s="239" t="str">
        <f t="shared" si="7"/>
        <v/>
      </c>
    </row>
    <row r="466" spans="1:60" ht="15" customHeight="1" x14ac:dyDescent="0.2">
      <c r="A466" s="73"/>
      <c r="B466" s="73"/>
      <c r="C466" s="73"/>
      <c r="D466" s="74"/>
      <c r="E466" s="73"/>
      <c r="F466" s="73"/>
      <c r="G466" s="73"/>
      <c r="H466" s="73"/>
      <c r="I466" s="73"/>
      <c r="J466" s="73"/>
      <c r="K466" s="73"/>
      <c r="L466" s="75"/>
      <c r="M466" s="75"/>
      <c r="N466" s="75"/>
      <c r="O466" s="75"/>
      <c r="P466" s="75"/>
      <c r="Q466" s="73" t="e">
        <f>IF(#REF!="","",IF(VLOOKUP(#REF!,#REF!,9,FALSE)="","",VLOOKUP(#REF!,#REF!,9,FALSE)))</f>
        <v>#REF!</v>
      </c>
      <c r="R466" s="75" t="e">
        <f>IF(#REF!="","",IF(VLOOKUP(#REF!,#REF!,10,FALSE)="","",VLOOKUP(#REF!,#REF!,10,FALSE)))</f>
        <v>#REF!</v>
      </c>
      <c r="AI466" t="str">
        <f>IF('PCA Licitação, Dispensa e Inex.'!B469="","",'PCA Licitação, Dispensa e Inex.'!B469)</f>
        <v/>
      </c>
      <c r="AJ466" t="str">
        <f>IF('PCA Licitação, Dispensa e Inex.'!C469="","",'PCA Licitação, Dispensa e Inex.'!C469)</f>
        <v/>
      </c>
      <c r="AK466" t="str">
        <f>IF('PCA Licitação, Dispensa e Inex.'!D469="","",'PCA Licitação, Dispensa e Inex.'!D469)</f>
        <v/>
      </c>
      <c r="AL466" t="str">
        <f>IF('PCA Licitação, Dispensa e Inex.'!H469="","",'PCA Licitação, Dispensa e Inex.'!H469)</f>
        <v/>
      </c>
      <c r="AM466" t="str">
        <f>IF('PCA Licitação, Dispensa e Inex.'!K469="","",'PCA Licitação, Dispensa e Inex.'!K469)</f>
        <v/>
      </c>
      <c r="AN466" t="str">
        <f>IF('PCA Licitação, Dispensa e Inex.'!L469="","",'PCA Licitação, Dispensa e Inex.'!L469)</f>
        <v/>
      </c>
      <c r="AO466" t="str">
        <f>IF('PCA Licitação, Dispensa e Inex.'!M469="","",'PCA Licitação, Dispensa e Inex.'!M469)</f>
        <v/>
      </c>
      <c r="AP466" t="str">
        <f>IF('PCA Licitação, Dispensa e Inex.'!N469="","",'PCA Licitação, Dispensa e Inex.'!N469)</f>
        <v/>
      </c>
      <c r="AQ466" s="88" t="str">
        <f>IF('PCA Licitação, Dispensa e Inex.'!O469="","",'PCA Licitação, Dispensa e Inex.'!O469)</f>
        <v/>
      </c>
      <c r="AR466" s="88" t="str">
        <f>IF('PCA Licitação, Dispensa e Inex.'!P469="","",'PCA Licitação, Dispensa e Inex.'!P469)</f>
        <v/>
      </c>
      <c r="AS466" s="88" t="str">
        <f>IF('PCA Licitação, Dispensa e Inex.'!Q469="","",'PCA Licitação, Dispensa e Inex.'!Q469)</f>
        <v/>
      </c>
      <c r="AT466" s="88" t="str">
        <f>IF('PCA Licitação, Dispensa e Inex.'!R469="","",'PCA Licitação, Dispensa e Inex.'!R469)</f>
        <v/>
      </c>
      <c r="AU466" s="88" t="str">
        <f>IF('PCA Licitação, Dispensa e Inex.'!S469="","",'PCA Licitação, Dispensa e Inex.'!S469)</f>
        <v/>
      </c>
      <c r="AV466" s="88" t="str">
        <f>IFERROR(VLOOKUP(AI466,'Acompanhamento (DMP)'!$B$17:$L$400,10,FALSE),"")</f>
        <v/>
      </c>
      <c r="AW466" t="str">
        <f>IFERROR(IF(VLOOKUP(AI466,'Acompanhamento (DMP)'!$B$17:$V$400,11,FALSE)="","",VLOOKUP(AI466,'Acompanhamento (DMP)'!$B$17:$V$400,11,FALSE)),"")</f>
        <v/>
      </c>
      <c r="AX466" s="88" t="str">
        <f>IFERROR(VLOOKUP(AI466,'Acompanhamento (DMP)'!$B$17:$V$400,12,FALSE),"")</f>
        <v/>
      </c>
      <c r="AY466" s="88" t="str">
        <f>IFERROR(IF(VLOOKUP(AI466,'Acompanhamento (DMP)'!$B$17:$V$400,13,FALSE)="","",VLOOKUP(AI466,'Acompanhamento (DMP)'!$B$17:$V$400,13,FALSE)),"")</f>
        <v/>
      </c>
      <c r="AZ466" t="str">
        <f>IFERROR(IF(VLOOKUP(AI466,'Acompanhamento (DMP)'!$B$17:$V$400,14,FALSE)="","",VLOOKUP(AI466,'Acompanhamento (DMP)'!$B$17:$V$400,14,FALSE)),"")</f>
        <v/>
      </c>
      <c r="BA466" t="str">
        <f>IFERROR(IF(VLOOKUP(AI466,'Acompanhamento (DMP)'!$B$17:$V$400,15,FALSE)="","",VLOOKUP(AI466,'Acompanhamento (DMP)'!$B$17:$V$400,15,FALSE)),"")</f>
        <v/>
      </c>
      <c r="BB466" s="88" t="str">
        <f>IFERROR(IF(VLOOKUP(AI466,'Acompanhamento (DMP)'!$B$17:$V$400,16,FALSE)="","",VLOOKUP(AI466,'Acompanhamento (DMP)'!$B$17:$V$400,16,FALSE)),"")</f>
        <v/>
      </c>
      <c r="BC466" s="88" t="str">
        <f>IFERROR(IF(VLOOKUP(AI466,'Acompanhamento (DMP)'!$B$17:$V$400,17,FALSE)="","",VLOOKUP(AI466,'Acompanhamento (DMP)'!$B$17:$V$400,17,FALSE)),"")</f>
        <v/>
      </c>
      <c r="BD466" s="88" t="str">
        <f>IFERROR(IF(VLOOKUP(AI466,'Acompanhamento (DMP)'!$B$17:$V$400,18,FALSE)="","",VLOOKUP(AI466,'Acompanhamento (DMP)'!$B$17:$V$400,18,FALSE)),"")</f>
        <v/>
      </c>
      <c r="BE466" s="88" t="str">
        <f>IFERROR(IF(VLOOKUP(AI466,'Acompanhamento (DMP)'!$B$17:$V$400,19,FALSE)="","",VLOOKUP(AI466,'Acompanhamento (DMP)'!$B$17:$V$400,19,FALSE)),"")</f>
        <v/>
      </c>
      <c r="BF466" s="88" t="str">
        <f>IFERROR(IF(VLOOKUP(AI466,'Acompanhamento (DMP)'!$B$17:$V$400,20,FALSE)="","",VLOOKUP(AI466,'Acompanhamento (DMP)'!$B$17:$V$400,20,FALSE)),"")</f>
        <v/>
      </c>
      <c r="BG466" s="88" t="str">
        <f>IFERROR(IF(VLOOKUP(AI466,'Acompanhamento (DMP)'!$B$17:$V$400,21,FALSE)="","",VLOOKUP(AI466,'Acompanhamento (DMP)'!$B$17:$V$400,21,FALSE)),"")</f>
        <v/>
      </c>
      <c r="BH466" s="239" t="str">
        <f t="shared" si="7"/>
        <v/>
      </c>
    </row>
    <row r="467" spans="1:60" ht="15" customHeight="1" x14ac:dyDescent="0.2">
      <c r="A467" s="73"/>
      <c r="B467" s="73"/>
      <c r="C467" s="73"/>
      <c r="D467" s="74"/>
      <c r="E467" s="73"/>
      <c r="F467" s="73"/>
      <c r="G467" s="73"/>
      <c r="H467" s="73"/>
      <c r="I467" s="73"/>
      <c r="J467" s="73"/>
      <c r="K467" s="73"/>
      <c r="L467" s="75"/>
      <c r="M467" s="75"/>
      <c r="N467" s="75"/>
      <c r="O467" s="75"/>
      <c r="P467" s="75"/>
      <c r="Q467" s="73" t="e">
        <f>IF(#REF!="","",IF(VLOOKUP(#REF!,#REF!,9,FALSE)="","",VLOOKUP(#REF!,#REF!,9,FALSE)))</f>
        <v>#REF!</v>
      </c>
      <c r="R467" s="75" t="e">
        <f>IF(#REF!="","",IF(VLOOKUP(#REF!,#REF!,10,FALSE)="","",VLOOKUP(#REF!,#REF!,10,FALSE)))</f>
        <v>#REF!</v>
      </c>
      <c r="AI467" t="str">
        <f>IF('PCA Licitação, Dispensa e Inex.'!B470="","",'PCA Licitação, Dispensa e Inex.'!B470)</f>
        <v/>
      </c>
      <c r="AJ467" t="str">
        <f>IF('PCA Licitação, Dispensa e Inex.'!C470="","",'PCA Licitação, Dispensa e Inex.'!C470)</f>
        <v/>
      </c>
      <c r="AK467" t="str">
        <f>IF('PCA Licitação, Dispensa e Inex.'!D470="","",'PCA Licitação, Dispensa e Inex.'!D470)</f>
        <v/>
      </c>
      <c r="AL467" t="str">
        <f>IF('PCA Licitação, Dispensa e Inex.'!H470="","",'PCA Licitação, Dispensa e Inex.'!H470)</f>
        <v/>
      </c>
      <c r="AM467" t="str">
        <f>IF('PCA Licitação, Dispensa e Inex.'!K470="","",'PCA Licitação, Dispensa e Inex.'!K470)</f>
        <v/>
      </c>
      <c r="AN467" t="str">
        <f>IF('PCA Licitação, Dispensa e Inex.'!L470="","",'PCA Licitação, Dispensa e Inex.'!L470)</f>
        <v/>
      </c>
      <c r="AO467" t="str">
        <f>IF('PCA Licitação, Dispensa e Inex.'!M470="","",'PCA Licitação, Dispensa e Inex.'!M470)</f>
        <v/>
      </c>
      <c r="AP467" t="str">
        <f>IF('PCA Licitação, Dispensa e Inex.'!N470="","",'PCA Licitação, Dispensa e Inex.'!N470)</f>
        <v/>
      </c>
      <c r="AQ467" s="88" t="str">
        <f>IF('PCA Licitação, Dispensa e Inex.'!O470="","",'PCA Licitação, Dispensa e Inex.'!O470)</f>
        <v/>
      </c>
      <c r="AR467" s="88" t="str">
        <f>IF('PCA Licitação, Dispensa e Inex.'!P470="","",'PCA Licitação, Dispensa e Inex.'!P470)</f>
        <v/>
      </c>
      <c r="AS467" s="88" t="str">
        <f>IF('PCA Licitação, Dispensa e Inex.'!Q470="","",'PCA Licitação, Dispensa e Inex.'!Q470)</f>
        <v/>
      </c>
      <c r="AT467" s="88" t="str">
        <f>IF('PCA Licitação, Dispensa e Inex.'!R470="","",'PCA Licitação, Dispensa e Inex.'!R470)</f>
        <v/>
      </c>
      <c r="AU467" s="88" t="str">
        <f>IF('PCA Licitação, Dispensa e Inex.'!S470="","",'PCA Licitação, Dispensa e Inex.'!S470)</f>
        <v/>
      </c>
      <c r="AV467" s="88" t="str">
        <f>IFERROR(VLOOKUP(AI467,'Acompanhamento (DMP)'!$B$17:$L$400,10,FALSE),"")</f>
        <v/>
      </c>
      <c r="AW467" t="str">
        <f>IFERROR(IF(VLOOKUP(AI467,'Acompanhamento (DMP)'!$B$17:$V$400,11,FALSE)="","",VLOOKUP(AI467,'Acompanhamento (DMP)'!$B$17:$V$400,11,FALSE)),"")</f>
        <v/>
      </c>
      <c r="AX467" s="88" t="str">
        <f>IFERROR(VLOOKUP(AI467,'Acompanhamento (DMP)'!$B$17:$V$400,12,FALSE),"")</f>
        <v/>
      </c>
      <c r="AY467" s="88" t="str">
        <f>IFERROR(IF(VLOOKUP(AI467,'Acompanhamento (DMP)'!$B$17:$V$400,13,FALSE)="","",VLOOKUP(AI467,'Acompanhamento (DMP)'!$B$17:$V$400,13,FALSE)),"")</f>
        <v/>
      </c>
      <c r="AZ467" t="str">
        <f>IFERROR(IF(VLOOKUP(AI467,'Acompanhamento (DMP)'!$B$17:$V$400,14,FALSE)="","",VLOOKUP(AI467,'Acompanhamento (DMP)'!$B$17:$V$400,14,FALSE)),"")</f>
        <v/>
      </c>
      <c r="BA467" t="str">
        <f>IFERROR(IF(VLOOKUP(AI467,'Acompanhamento (DMP)'!$B$17:$V$400,15,FALSE)="","",VLOOKUP(AI467,'Acompanhamento (DMP)'!$B$17:$V$400,15,FALSE)),"")</f>
        <v/>
      </c>
      <c r="BB467" s="88" t="str">
        <f>IFERROR(IF(VLOOKUP(AI467,'Acompanhamento (DMP)'!$B$17:$V$400,16,FALSE)="","",VLOOKUP(AI467,'Acompanhamento (DMP)'!$B$17:$V$400,16,FALSE)),"")</f>
        <v/>
      </c>
      <c r="BC467" s="88" t="str">
        <f>IFERROR(IF(VLOOKUP(AI467,'Acompanhamento (DMP)'!$B$17:$V$400,17,FALSE)="","",VLOOKUP(AI467,'Acompanhamento (DMP)'!$B$17:$V$400,17,FALSE)),"")</f>
        <v/>
      </c>
      <c r="BD467" s="88" t="str">
        <f>IFERROR(IF(VLOOKUP(AI467,'Acompanhamento (DMP)'!$B$17:$V$400,18,FALSE)="","",VLOOKUP(AI467,'Acompanhamento (DMP)'!$B$17:$V$400,18,FALSE)),"")</f>
        <v/>
      </c>
      <c r="BE467" s="88" t="str">
        <f>IFERROR(IF(VLOOKUP(AI467,'Acompanhamento (DMP)'!$B$17:$V$400,19,FALSE)="","",VLOOKUP(AI467,'Acompanhamento (DMP)'!$B$17:$V$400,19,FALSE)),"")</f>
        <v/>
      </c>
      <c r="BF467" s="88" t="str">
        <f>IFERROR(IF(VLOOKUP(AI467,'Acompanhamento (DMP)'!$B$17:$V$400,20,FALSE)="","",VLOOKUP(AI467,'Acompanhamento (DMP)'!$B$17:$V$400,20,FALSE)),"")</f>
        <v/>
      </c>
      <c r="BG467" s="88" t="str">
        <f>IFERROR(IF(VLOOKUP(AI467,'Acompanhamento (DMP)'!$B$17:$V$400,21,FALSE)="","",VLOOKUP(AI467,'Acompanhamento (DMP)'!$B$17:$V$400,21,FALSE)),"")</f>
        <v/>
      </c>
      <c r="BH467" s="239" t="str">
        <f t="shared" si="7"/>
        <v/>
      </c>
    </row>
    <row r="468" spans="1:60" ht="15" customHeight="1" x14ac:dyDescent="0.2">
      <c r="A468" s="73"/>
      <c r="B468" s="73"/>
      <c r="C468" s="73"/>
      <c r="D468" s="74"/>
      <c r="E468" s="73"/>
      <c r="F468" s="73"/>
      <c r="G468" s="73"/>
      <c r="H468" s="73"/>
      <c r="I468" s="73"/>
      <c r="J468" s="73"/>
      <c r="K468" s="73"/>
      <c r="L468" s="75"/>
      <c r="M468" s="75"/>
      <c r="N468" s="75"/>
      <c r="O468" s="75"/>
      <c r="P468" s="75"/>
      <c r="Q468" s="73" t="e">
        <f>IF(#REF!="","",IF(VLOOKUP(#REF!,#REF!,9,FALSE)="","",VLOOKUP(#REF!,#REF!,9,FALSE)))</f>
        <v>#REF!</v>
      </c>
      <c r="R468" s="75" t="e">
        <f>IF(#REF!="","",IF(VLOOKUP(#REF!,#REF!,10,FALSE)="","",VLOOKUP(#REF!,#REF!,10,FALSE)))</f>
        <v>#REF!</v>
      </c>
      <c r="AI468" t="str">
        <f>IF('PCA Licitação, Dispensa e Inex.'!B471="","",'PCA Licitação, Dispensa e Inex.'!B471)</f>
        <v/>
      </c>
      <c r="AJ468" t="str">
        <f>IF('PCA Licitação, Dispensa e Inex.'!C471="","",'PCA Licitação, Dispensa e Inex.'!C471)</f>
        <v/>
      </c>
      <c r="AK468" t="str">
        <f>IF('PCA Licitação, Dispensa e Inex.'!D471="","",'PCA Licitação, Dispensa e Inex.'!D471)</f>
        <v/>
      </c>
      <c r="AL468" t="str">
        <f>IF('PCA Licitação, Dispensa e Inex.'!H471="","",'PCA Licitação, Dispensa e Inex.'!H471)</f>
        <v/>
      </c>
      <c r="AM468" t="str">
        <f>IF('PCA Licitação, Dispensa e Inex.'!K471="","",'PCA Licitação, Dispensa e Inex.'!K471)</f>
        <v/>
      </c>
      <c r="AN468" t="str">
        <f>IF('PCA Licitação, Dispensa e Inex.'!L471="","",'PCA Licitação, Dispensa e Inex.'!L471)</f>
        <v/>
      </c>
      <c r="AO468" t="str">
        <f>IF('PCA Licitação, Dispensa e Inex.'!M471="","",'PCA Licitação, Dispensa e Inex.'!M471)</f>
        <v/>
      </c>
      <c r="AP468" t="str">
        <f>IF('PCA Licitação, Dispensa e Inex.'!N471="","",'PCA Licitação, Dispensa e Inex.'!N471)</f>
        <v/>
      </c>
      <c r="AQ468" s="88" t="str">
        <f>IF('PCA Licitação, Dispensa e Inex.'!O471="","",'PCA Licitação, Dispensa e Inex.'!O471)</f>
        <v/>
      </c>
      <c r="AR468" s="88" t="str">
        <f>IF('PCA Licitação, Dispensa e Inex.'!P471="","",'PCA Licitação, Dispensa e Inex.'!P471)</f>
        <v/>
      </c>
      <c r="AS468" s="88" t="str">
        <f>IF('PCA Licitação, Dispensa e Inex.'!Q471="","",'PCA Licitação, Dispensa e Inex.'!Q471)</f>
        <v/>
      </c>
      <c r="AT468" s="88" t="str">
        <f>IF('PCA Licitação, Dispensa e Inex.'!R471="","",'PCA Licitação, Dispensa e Inex.'!R471)</f>
        <v/>
      </c>
      <c r="AU468" s="88" t="str">
        <f>IF('PCA Licitação, Dispensa e Inex.'!S471="","",'PCA Licitação, Dispensa e Inex.'!S471)</f>
        <v/>
      </c>
      <c r="AV468" s="88" t="str">
        <f>IFERROR(VLOOKUP(AI468,'Acompanhamento (DMP)'!$B$17:$L$400,10,FALSE),"")</f>
        <v/>
      </c>
      <c r="AW468" t="str">
        <f>IFERROR(IF(VLOOKUP(AI468,'Acompanhamento (DMP)'!$B$17:$V$400,11,FALSE)="","",VLOOKUP(AI468,'Acompanhamento (DMP)'!$B$17:$V$400,11,FALSE)),"")</f>
        <v/>
      </c>
      <c r="AX468" s="88" t="str">
        <f>IFERROR(VLOOKUP(AI468,'Acompanhamento (DMP)'!$B$17:$V$400,12,FALSE),"")</f>
        <v/>
      </c>
      <c r="AY468" s="88" t="str">
        <f>IFERROR(IF(VLOOKUP(AI468,'Acompanhamento (DMP)'!$B$17:$V$400,13,FALSE)="","",VLOOKUP(AI468,'Acompanhamento (DMP)'!$B$17:$V$400,13,FALSE)),"")</f>
        <v/>
      </c>
      <c r="AZ468" t="str">
        <f>IFERROR(IF(VLOOKUP(AI468,'Acompanhamento (DMP)'!$B$17:$V$400,14,FALSE)="","",VLOOKUP(AI468,'Acompanhamento (DMP)'!$B$17:$V$400,14,FALSE)),"")</f>
        <v/>
      </c>
      <c r="BA468" t="str">
        <f>IFERROR(IF(VLOOKUP(AI468,'Acompanhamento (DMP)'!$B$17:$V$400,15,FALSE)="","",VLOOKUP(AI468,'Acompanhamento (DMP)'!$B$17:$V$400,15,FALSE)),"")</f>
        <v/>
      </c>
      <c r="BB468" s="88" t="str">
        <f>IFERROR(IF(VLOOKUP(AI468,'Acompanhamento (DMP)'!$B$17:$V$400,16,FALSE)="","",VLOOKUP(AI468,'Acompanhamento (DMP)'!$B$17:$V$400,16,FALSE)),"")</f>
        <v/>
      </c>
      <c r="BC468" s="88" t="str">
        <f>IFERROR(IF(VLOOKUP(AI468,'Acompanhamento (DMP)'!$B$17:$V$400,17,FALSE)="","",VLOOKUP(AI468,'Acompanhamento (DMP)'!$B$17:$V$400,17,FALSE)),"")</f>
        <v/>
      </c>
      <c r="BD468" s="88" t="str">
        <f>IFERROR(IF(VLOOKUP(AI468,'Acompanhamento (DMP)'!$B$17:$V$400,18,FALSE)="","",VLOOKUP(AI468,'Acompanhamento (DMP)'!$B$17:$V$400,18,FALSE)),"")</f>
        <v/>
      </c>
      <c r="BE468" s="88" t="str">
        <f>IFERROR(IF(VLOOKUP(AI468,'Acompanhamento (DMP)'!$B$17:$V$400,19,FALSE)="","",VLOOKUP(AI468,'Acompanhamento (DMP)'!$B$17:$V$400,19,FALSE)),"")</f>
        <v/>
      </c>
      <c r="BF468" s="88" t="str">
        <f>IFERROR(IF(VLOOKUP(AI468,'Acompanhamento (DMP)'!$B$17:$V$400,20,FALSE)="","",VLOOKUP(AI468,'Acompanhamento (DMP)'!$B$17:$V$400,20,FALSE)),"")</f>
        <v/>
      </c>
      <c r="BG468" s="88" t="str">
        <f>IFERROR(IF(VLOOKUP(AI468,'Acompanhamento (DMP)'!$B$17:$V$400,21,FALSE)="","",VLOOKUP(AI468,'Acompanhamento (DMP)'!$B$17:$V$400,21,FALSE)),"")</f>
        <v/>
      </c>
      <c r="BH468" s="239" t="str">
        <f t="shared" si="7"/>
        <v/>
      </c>
    </row>
    <row r="469" spans="1:60" ht="15" customHeight="1" x14ac:dyDescent="0.2">
      <c r="A469" s="73"/>
      <c r="B469" s="73"/>
      <c r="C469" s="73"/>
      <c r="D469" s="74"/>
      <c r="E469" s="73"/>
      <c r="F469" s="73"/>
      <c r="G469" s="73"/>
      <c r="H469" s="73"/>
      <c r="I469" s="73"/>
      <c r="J469" s="73"/>
      <c r="K469" s="73"/>
      <c r="L469" s="75"/>
      <c r="M469" s="75"/>
      <c r="N469" s="75"/>
      <c r="O469" s="75"/>
      <c r="P469" s="75"/>
      <c r="Q469" s="73" t="e">
        <f>IF(#REF!="","",IF(VLOOKUP(#REF!,#REF!,9,FALSE)="","",VLOOKUP(#REF!,#REF!,9,FALSE)))</f>
        <v>#REF!</v>
      </c>
      <c r="R469" s="75" t="e">
        <f>IF(#REF!="","",IF(VLOOKUP(#REF!,#REF!,10,FALSE)="","",VLOOKUP(#REF!,#REF!,10,FALSE)))</f>
        <v>#REF!</v>
      </c>
      <c r="AI469" t="str">
        <f>IF('PCA Licitação, Dispensa e Inex.'!B472="","",'PCA Licitação, Dispensa e Inex.'!B472)</f>
        <v/>
      </c>
      <c r="AJ469" t="str">
        <f>IF('PCA Licitação, Dispensa e Inex.'!C472="","",'PCA Licitação, Dispensa e Inex.'!C472)</f>
        <v/>
      </c>
      <c r="AK469" t="str">
        <f>IF('PCA Licitação, Dispensa e Inex.'!D472="","",'PCA Licitação, Dispensa e Inex.'!D472)</f>
        <v/>
      </c>
      <c r="AL469" t="str">
        <f>IF('PCA Licitação, Dispensa e Inex.'!H472="","",'PCA Licitação, Dispensa e Inex.'!H472)</f>
        <v/>
      </c>
      <c r="AM469" t="str">
        <f>IF('PCA Licitação, Dispensa e Inex.'!K472="","",'PCA Licitação, Dispensa e Inex.'!K472)</f>
        <v/>
      </c>
      <c r="AN469" t="str">
        <f>IF('PCA Licitação, Dispensa e Inex.'!L472="","",'PCA Licitação, Dispensa e Inex.'!L472)</f>
        <v/>
      </c>
      <c r="AO469" t="str">
        <f>IF('PCA Licitação, Dispensa e Inex.'!M472="","",'PCA Licitação, Dispensa e Inex.'!M472)</f>
        <v/>
      </c>
      <c r="AP469" t="str">
        <f>IF('PCA Licitação, Dispensa e Inex.'!N472="","",'PCA Licitação, Dispensa e Inex.'!N472)</f>
        <v/>
      </c>
      <c r="AQ469" s="88" t="str">
        <f>IF('PCA Licitação, Dispensa e Inex.'!O472="","",'PCA Licitação, Dispensa e Inex.'!O472)</f>
        <v/>
      </c>
      <c r="AR469" s="88" t="str">
        <f>IF('PCA Licitação, Dispensa e Inex.'!P472="","",'PCA Licitação, Dispensa e Inex.'!P472)</f>
        <v/>
      </c>
      <c r="AS469" s="88" t="str">
        <f>IF('PCA Licitação, Dispensa e Inex.'!Q472="","",'PCA Licitação, Dispensa e Inex.'!Q472)</f>
        <v/>
      </c>
      <c r="AT469" s="88" t="str">
        <f>IF('PCA Licitação, Dispensa e Inex.'!R472="","",'PCA Licitação, Dispensa e Inex.'!R472)</f>
        <v/>
      </c>
      <c r="AU469" s="88" t="str">
        <f>IF('PCA Licitação, Dispensa e Inex.'!S472="","",'PCA Licitação, Dispensa e Inex.'!S472)</f>
        <v/>
      </c>
      <c r="AV469" s="88" t="str">
        <f>IFERROR(VLOOKUP(AI469,'Acompanhamento (DMP)'!$B$17:$L$400,10,FALSE),"")</f>
        <v/>
      </c>
      <c r="AW469" t="str">
        <f>IFERROR(IF(VLOOKUP(AI469,'Acompanhamento (DMP)'!$B$17:$V$400,11,FALSE)="","",VLOOKUP(AI469,'Acompanhamento (DMP)'!$B$17:$V$400,11,FALSE)),"")</f>
        <v/>
      </c>
      <c r="AX469" s="88" t="str">
        <f>IFERROR(VLOOKUP(AI469,'Acompanhamento (DMP)'!$B$17:$V$400,12,FALSE),"")</f>
        <v/>
      </c>
      <c r="AY469" s="88" t="str">
        <f>IFERROR(IF(VLOOKUP(AI469,'Acompanhamento (DMP)'!$B$17:$V$400,13,FALSE)="","",VLOOKUP(AI469,'Acompanhamento (DMP)'!$B$17:$V$400,13,FALSE)),"")</f>
        <v/>
      </c>
      <c r="AZ469" t="str">
        <f>IFERROR(IF(VLOOKUP(AI469,'Acompanhamento (DMP)'!$B$17:$V$400,14,FALSE)="","",VLOOKUP(AI469,'Acompanhamento (DMP)'!$B$17:$V$400,14,FALSE)),"")</f>
        <v/>
      </c>
      <c r="BA469" t="str">
        <f>IFERROR(IF(VLOOKUP(AI469,'Acompanhamento (DMP)'!$B$17:$V$400,15,FALSE)="","",VLOOKUP(AI469,'Acompanhamento (DMP)'!$B$17:$V$400,15,FALSE)),"")</f>
        <v/>
      </c>
      <c r="BB469" s="88" t="str">
        <f>IFERROR(IF(VLOOKUP(AI469,'Acompanhamento (DMP)'!$B$17:$V$400,16,FALSE)="","",VLOOKUP(AI469,'Acompanhamento (DMP)'!$B$17:$V$400,16,FALSE)),"")</f>
        <v/>
      </c>
      <c r="BC469" s="88" t="str">
        <f>IFERROR(IF(VLOOKUP(AI469,'Acompanhamento (DMP)'!$B$17:$V$400,17,FALSE)="","",VLOOKUP(AI469,'Acompanhamento (DMP)'!$B$17:$V$400,17,FALSE)),"")</f>
        <v/>
      </c>
      <c r="BD469" s="88" t="str">
        <f>IFERROR(IF(VLOOKUP(AI469,'Acompanhamento (DMP)'!$B$17:$V$400,18,FALSE)="","",VLOOKUP(AI469,'Acompanhamento (DMP)'!$B$17:$V$400,18,FALSE)),"")</f>
        <v/>
      </c>
      <c r="BE469" s="88" t="str">
        <f>IFERROR(IF(VLOOKUP(AI469,'Acompanhamento (DMP)'!$B$17:$V$400,19,FALSE)="","",VLOOKUP(AI469,'Acompanhamento (DMP)'!$B$17:$V$400,19,FALSE)),"")</f>
        <v/>
      </c>
      <c r="BF469" s="88" t="str">
        <f>IFERROR(IF(VLOOKUP(AI469,'Acompanhamento (DMP)'!$B$17:$V$400,20,FALSE)="","",VLOOKUP(AI469,'Acompanhamento (DMP)'!$B$17:$V$400,20,FALSE)),"")</f>
        <v/>
      </c>
      <c r="BG469" s="88" t="str">
        <f>IFERROR(IF(VLOOKUP(AI469,'Acompanhamento (DMP)'!$B$17:$V$400,21,FALSE)="","",VLOOKUP(AI469,'Acompanhamento (DMP)'!$B$17:$V$400,21,FALSE)),"")</f>
        <v/>
      </c>
      <c r="BH469" s="239" t="str">
        <f t="shared" si="7"/>
        <v/>
      </c>
    </row>
    <row r="470" spans="1:60" ht="15" customHeight="1" x14ac:dyDescent="0.2">
      <c r="A470" s="73"/>
      <c r="B470" s="73"/>
      <c r="C470" s="73"/>
      <c r="D470" s="74"/>
      <c r="E470" s="73"/>
      <c r="F470" s="73"/>
      <c r="G470" s="73"/>
      <c r="H470" s="73"/>
      <c r="I470" s="73"/>
      <c r="J470" s="73"/>
      <c r="K470" s="73"/>
      <c r="L470" s="75"/>
      <c r="M470" s="75"/>
      <c r="N470" s="75"/>
      <c r="O470" s="75"/>
      <c r="P470" s="75"/>
      <c r="Q470" s="73" t="e">
        <f>IF(#REF!="","",IF(VLOOKUP(#REF!,#REF!,9,FALSE)="","",VLOOKUP(#REF!,#REF!,9,FALSE)))</f>
        <v>#REF!</v>
      </c>
      <c r="R470" s="75" t="e">
        <f>IF(#REF!="","",IF(VLOOKUP(#REF!,#REF!,10,FALSE)="","",VLOOKUP(#REF!,#REF!,10,FALSE)))</f>
        <v>#REF!</v>
      </c>
      <c r="AI470" t="str">
        <f>IF('PCA Licitação, Dispensa e Inex.'!B473="","",'PCA Licitação, Dispensa e Inex.'!B473)</f>
        <v/>
      </c>
      <c r="AJ470" t="str">
        <f>IF('PCA Licitação, Dispensa e Inex.'!C473="","",'PCA Licitação, Dispensa e Inex.'!C473)</f>
        <v/>
      </c>
      <c r="AK470" t="str">
        <f>IF('PCA Licitação, Dispensa e Inex.'!D473="","",'PCA Licitação, Dispensa e Inex.'!D473)</f>
        <v/>
      </c>
      <c r="AL470" t="str">
        <f>IF('PCA Licitação, Dispensa e Inex.'!H473="","",'PCA Licitação, Dispensa e Inex.'!H473)</f>
        <v/>
      </c>
      <c r="AM470" t="str">
        <f>IF('PCA Licitação, Dispensa e Inex.'!K473="","",'PCA Licitação, Dispensa e Inex.'!K473)</f>
        <v/>
      </c>
      <c r="AN470" t="str">
        <f>IF('PCA Licitação, Dispensa e Inex.'!L473="","",'PCA Licitação, Dispensa e Inex.'!L473)</f>
        <v/>
      </c>
      <c r="AO470" t="str">
        <f>IF('PCA Licitação, Dispensa e Inex.'!M473="","",'PCA Licitação, Dispensa e Inex.'!M473)</f>
        <v/>
      </c>
      <c r="AP470" t="str">
        <f>IF('PCA Licitação, Dispensa e Inex.'!N473="","",'PCA Licitação, Dispensa e Inex.'!N473)</f>
        <v/>
      </c>
      <c r="AQ470" s="88" t="str">
        <f>IF('PCA Licitação, Dispensa e Inex.'!O473="","",'PCA Licitação, Dispensa e Inex.'!O473)</f>
        <v/>
      </c>
      <c r="AR470" s="88" t="str">
        <f>IF('PCA Licitação, Dispensa e Inex.'!P473="","",'PCA Licitação, Dispensa e Inex.'!P473)</f>
        <v/>
      </c>
      <c r="AS470" s="88" t="str">
        <f>IF('PCA Licitação, Dispensa e Inex.'!Q473="","",'PCA Licitação, Dispensa e Inex.'!Q473)</f>
        <v/>
      </c>
      <c r="AT470" s="88" t="str">
        <f>IF('PCA Licitação, Dispensa e Inex.'!R473="","",'PCA Licitação, Dispensa e Inex.'!R473)</f>
        <v/>
      </c>
      <c r="AU470" s="88" t="str">
        <f>IF('PCA Licitação, Dispensa e Inex.'!S473="","",'PCA Licitação, Dispensa e Inex.'!S473)</f>
        <v/>
      </c>
      <c r="AV470" s="88" t="str">
        <f>IFERROR(VLOOKUP(AI470,'Acompanhamento (DMP)'!$B$17:$L$400,10,FALSE),"")</f>
        <v/>
      </c>
      <c r="AW470" t="str">
        <f>IFERROR(IF(VLOOKUP(AI470,'Acompanhamento (DMP)'!$B$17:$V$400,11,FALSE)="","",VLOOKUP(AI470,'Acompanhamento (DMP)'!$B$17:$V$400,11,FALSE)),"")</f>
        <v/>
      </c>
      <c r="AX470" s="88" t="str">
        <f>IFERROR(VLOOKUP(AI470,'Acompanhamento (DMP)'!$B$17:$V$400,12,FALSE),"")</f>
        <v/>
      </c>
      <c r="AY470" s="88" t="str">
        <f>IFERROR(IF(VLOOKUP(AI470,'Acompanhamento (DMP)'!$B$17:$V$400,13,FALSE)="","",VLOOKUP(AI470,'Acompanhamento (DMP)'!$B$17:$V$400,13,FALSE)),"")</f>
        <v/>
      </c>
      <c r="AZ470" t="str">
        <f>IFERROR(IF(VLOOKUP(AI470,'Acompanhamento (DMP)'!$B$17:$V$400,14,FALSE)="","",VLOOKUP(AI470,'Acompanhamento (DMP)'!$B$17:$V$400,14,FALSE)),"")</f>
        <v/>
      </c>
      <c r="BA470" t="str">
        <f>IFERROR(IF(VLOOKUP(AI470,'Acompanhamento (DMP)'!$B$17:$V$400,15,FALSE)="","",VLOOKUP(AI470,'Acompanhamento (DMP)'!$B$17:$V$400,15,FALSE)),"")</f>
        <v/>
      </c>
      <c r="BB470" s="88" t="str">
        <f>IFERROR(IF(VLOOKUP(AI470,'Acompanhamento (DMP)'!$B$17:$V$400,16,FALSE)="","",VLOOKUP(AI470,'Acompanhamento (DMP)'!$B$17:$V$400,16,FALSE)),"")</f>
        <v/>
      </c>
      <c r="BC470" s="88" t="str">
        <f>IFERROR(IF(VLOOKUP(AI470,'Acompanhamento (DMP)'!$B$17:$V$400,17,FALSE)="","",VLOOKUP(AI470,'Acompanhamento (DMP)'!$B$17:$V$400,17,FALSE)),"")</f>
        <v/>
      </c>
      <c r="BD470" s="88" t="str">
        <f>IFERROR(IF(VLOOKUP(AI470,'Acompanhamento (DMP)'!$B$17:$V$400,18,FALSE)="","",VLOOKUP(AI470,'Acompanhamento (DMP)'!$B$17:$V$400,18,FALSE)),"")</f>
        <v/>
      </c>
      <c r="BE470" s="88" t="str">
        <f>IFERROR(IF(VLOOKUP(AI470,'Acompanhamento (DMP)'!$B$17:$V$400,19,FALSE)="","",VLOOKUP(AI470,'Acompanhamento (DMP)'!$B$17:$V$400,19,FALSE)),"")</f>
        <v/>
      </c>
      <c r="BF470" s="88" t="str">
        <f>IFERROR(IF(VLOOKUP(AI470,'Acompanhamento (DMP)'!$B$17:$V$400,20,FALSE)="","",VLOOKUP(AI470,'Acompanhamento (DMP)'!$B$17:$V$400,20,FALSE)),"")</f>
        <v/>
      </c>
      <c r="BG470" s="88" t="str">
        <f>IFERROR(IF(VLOOKUP(AI470,'Acompanhamento (DMP)'!$B$17:$V$400,21,FALSE)="","",VLOOKUP(AI470,'Acompanhamento (DMP)'!$B$17:$V$400,21,FALSE)),"")</f>
        <v/>
      </c>
      <c r="BH470" s="239" t="str">
        <f t="shared" si="7"/>
        <v/>
      </c>
    </row>
    <row r="471" spans="1:60" ht="15" customHeight="1" x14ac:dyDescent="0.2">
      <c r="A471" s="73"/>
      <c r="B471" s="73"/>
      <c r="C471" s="73"/>
      <c r="D471" s="74"/>
      <c r="E471" s="73"/>
      <c r="F471" s="73"/>
      <c r="G471" s="73"/>
      <c r="H471" s="73"/>
      <c r="I471" s="73"/>
      <c r="J471" s="73"/>
      <c r="K471" s="73"/>
      <c r="L471" s="75"/>
      <c r="M471" s="75"/>
      <c r="N471" s="75"/>
      <c r="O471" s="75"/>
      <c r="P471" s="75"/>
      <c r="Q471" s="73" t="e">
        <f>IF(#REF!="","",IF(VLOOKUP(#REF!,#REF!,9,FALSE)="","",VLOOKUP(#REF!,#REF!,9,FALSE)))</f>
        <v>#REF!</v>
      </c>
      <c r="R471" s="75" t="e">
        <f>IF(#REF!="","",IF(VLOOKUP(#REF!,#REF!,10,FALSE)="","",VLOOKUP(#REF!,#REF!,10,FALSE)))</f>
        <v>#REF!</v>
      </c>
      <c r="AI471" t="str">
        <f>IF('PCA Licitação, Dispensa e Inex.'!B474="","",'PCA Licitação, Dispensa e Inex.'!B474)</f>
        <v/>
      </c>
      <c r="AJ471" t="str">
        <f>IF('PCA Licitação, Dispensa e Inex.'!C474="","",'PCA Licitação, Dispensa e Inex.'!C474)</f>
        <v/>
      </c>
      <c r="AK471" t="str">
        <f>IF('PCA Licitação, Dispensa e Inex.'!D474="","",'PCA Licitação, Dispensa e Inex.'!D474)</f>
        <v/>
      </c>
      <c r="AL471" t="str">
        <f>IF('PCA Licitação, Dispensa e Inex.'!H474="","",'PCA Licitação, Dispensa e Inex.'!H474)</f>
        <v/>
      </c>
      <c r="AM471" t="str">
        <f>IF('PCA Licitação, Dispensa e Inex.'!K474="","",'PCA Licitação, Dispensa e Inex.'!K474)</f>
        <v/>
      </c>
      <c r="AN471" t="str">
        <f>IF('PCA Licitação, Dispensa e Inex.'!L474="","",'PCA Licitação, Dispensa e Inex.'!L474)</f>
        <v/>
      </c>
      <c r="AO471" t="str">
        <f>IF('PCA Licitação, Dispensa e Inex.'!M474="","",'PCA Licitação, Dispensa e Inex.'!M474)</f>
        <v/>
      </c>
      <c r="AP471" t="str">
        <f>IF('PCA Licitação, Dispensa e Inex.'!N474="","",'PCA Licitação, Dispensa e Inex.'!N474)</f>
        <v/>
      </c>
      <c r="AQ471" s="88" t="str">
        <f>IF('PCA Licitação, Dispensa e Inex.'!O474="","",'PCA Licitação, Dispensa e Inex.'!O474)</f>
        <v/>
      </c>
      <c r="AR471" s="88" t="str">
        <f>IF('PCA Licitação, Dispensa e Inex.'!P474="","",'PCA Licitação, Dispensa e Inex.'!P474)</f>
        <v/>
      </c>
      <c r="AS471" s="88" t="str">
        <f>IF('PCA Licitação, Dispensa e Inex.'!Q474="","",'PCA Licitação, Dispensa e Inex.'!Q474)</f>
        <v/>
      </c>
      <c r="AT471" s="88" t="str">
        <f>IF('PCA Licitação, Dispensa e Inex.'!R474="","",'PCA Licitação, Dispensa e Inex.'!R474)</f>
        <v/>
      </c>
      <c r="AU471" s="88" t="str">
        <f>IF('PCA Licitação, Dispensa e Inex.'!S474="","",'PCA Licitação, Dispensa e Inex.'!S474)</f>
        <v/>
      </c>
      <c r="AV471" s="88" t="str">
        <f>IFERROR(VLOOKUP(AI471,'Acompanhamento (DMP)'!$B$17:$L$400,10,FALSE),"")</f>
        <v/>
      </c>
      <c r="AW471" t="str">
        <f>IFERROR(IF(VLOOKUP(AI471,'Acompanhamento (DMP)'!$B$17:$V$400,11,FALSE)="","",VLOOKUP(AI471,'Acompanhamento (DMP)'!$B$17:$V$400,11,FALSE)),"")</f>
        <v/>
      </c>
      <c r="AX471" s="88" t="str">
        <f>IFERROR(VLOOKUP(AI471,'Acompanhamento (DMP)'!$B$17:$V$400,12,FALSE),"")</f>
        <v/>
      </c>
      <c r="AY471" s="88" t="str">
        <f>IFERROR(IF(VLOOKUP(AI471,'Acompanhamento (DMP)'!$B$17:$V$400,13,FALSE)="","",VLOOKUP(AI471,'Acompanhamento (DMP)'!$B$17:$V$400,13,FALSE)),"")</f>
        <v/>
      </c>
      <c r="AZ471" t="str">
        <f>IFERROR(IF(VLOOKUP(AI471,'Acompanhamento (DMP)'!$B$17:$V$400,14,FALSE)="","",VLOOKUP(AI471,'Acompanhamento (DMP)'!$B$17:$V$400,14,FALSE)),"")</f>
        <v/>
      </c>
      <c r="BA471" t="str">
        <f>IFERROR(IF(VLOOKUP(AI471,'Acompanhamento (DMP)'!$B$17:$V$400,15,FALSE)="","",VLOOKUP(AI471,'Acompanhamento (DMP)'!$B$17:$V$400,15,FALSE)),"")</f>
        <v/>
      </c>
      <c r="BB471" s="88" t="str">
        <f>IFERROR(IF(VLOOKUP(AI471,'Acompanhamento (DMP)'!$B$17:$V$400,16,FALSE)="","",VLOOKUP(AI471,'Acompanhamento (DMP)'!$B$17:$V$400,16,FALSE)),"")</f>
        <v/>
      </c>
      <c r="BC471" s="88" t="str">
        <f>IFERROR(IF(VLOOKUP(AI471,'Acompanhamento (DMP)'!$B$17:$V$400,17,FALSE)="","",VLOOKUP(AI471,'Acompanhamento (DMP)'!$B$17:$V$400,17,FALSE)),"")</f>
        <v/>
      </c>
      <c r="BD471" s="88" t="str">
        <f>IFERROR(IF(VLOOKUP(AI471,'Acompanhamento (DMP)'!$B$17:$V$400,18,FALSE)="","",VLOOKUP(AI471,'Acompanhamento (DMP)'!$B$17:$V$400,18,FALSE)),"")</f>
        <v/>
      </c>
      <c r="BE471" s="88" t="str">
        <f>IFERROR(IF(VLOOKUP(AI471,'Acompanhamento (DMP)'!$B$17:$V$400,19,FALSE)="","",VLOOKUP(AI471,'Acompanhamento (DMP)'!$B$17:$V$400,19,FALSE)),"")</f>
        <v/>
      </c>
      <c r="BF471" s="88" t="str">
        <f>IFERROR(IF(VLOOKUP(AI471,'Acompanhamento (DMP)'!$B$17:$V$400,20,FALSE)="","",VLOOKUP(AI471,'Acompanhamento (DMP)'!$B$17:$V$400,20,FALSE)),"")</f>
        <v/>
      </c>
      <c r="BG471" s="88" t="str">
        <f>IFERROR(IF(VLOOKUP(AI471,'Acompanhamento (DMP)'!$B$17:$V$400,21,FALSE)="","",VLOOKUP(AI471,'Acompanhamento (DMP)'!$B$17:$V$400,21,FALSE)),"")</f>
        <v/>
      </c>
      <c r="BH471" s="239" t="str">
        <f t="shared" si="7"/>
        <v/>
      </c>
    </row>
    <row r="472" spans="1:60" ht="15" customHeight="1" x14ac:dyDescent="0.2">
      <c r="A472" s="73"/>
      <c r="B472" s="73"/>
      <c r="C472" s="73"/>
      <c r="D472" s="74"/>
      <c r="E472" s="73"/>
      <c r="F472" s="73"/>
      <c r="G472" s="73"/>
      <c r="H472" s="73"/>
      <c r="I472" s="73"/>
      <c r="J472" s="73"/>
      <c r="K472" s="73"/>
      <c r="L472" s="75"/>
      <c r="M472" s="75"/>
      <c r="N472" s="75"/>
      <c r="O472" s="75"/>
      <c r="P472" s="75"/>
      <c r="Q472" s="73" t="e">
        <f>IF(#REF!="","",IF(VLOOKUP(#REF!,#REF!,9,FALSE)="","",VLOOKUP(#REF!,#REF!,9,FALSE)))</f>
        <v>#REF!</v>
      </c>
      <c r="R472" s="75" t="e">
        <f>IF(#REF!="","",IF(VLOOKUP(#REF!,#REF!,10,FALSE)="","",VLOOKUP(#REF!,#REF!,10,FALSE)))</f>
        <v>#REF!</v>
      </c>
      <c r="AI472" t="str">
        <f>IF('PCA Licitação, Dispensa e Inex.'!B475="","",'PCA Licitação, Dispensa e Inex.'!B475)</f>
        <v/>
      </c>
      <c r="AJ472" t="str">
        <f>IF('PCA Licitação, Dispensa e Inex.'!C475="","",'PCA Licitação, Dispensa e Inex.'!C475)</f>
        <v/>
      </c>
      <c r="AK472" t="str">
        <f>IF('PCA Licitação, Dispensa e Inex.'!D475="","",'PCA Licitação, Dispensa e Inex.'!D475)</f>
        <v/>
      </c>
      <c r="AL472" t="str">
        <f>IF('PCA Licitação, Dispensa e Inex.'!H475="","",'PCA Licitação, Dispensa e Inex.'!H475)</f>
        <v/>
      </c>
      <c r="AM472" t="str">
        <f>IF('PCA Licitação, Dispensa e Inex.'!K475="","",'PCA Licitação, Dispensa e Inex.'!K475)</f>
        <v/>
      </c>
      <c r="AN472" t="str">
        <f>IF('PCA Licitação, Dispensa e Inex.'!L475="","",'PCA Licitação, Dispensa e Inex.'!L475)</f>
        <v/>
      </c>
      <c r="AO472" t="str">
        <f>IF('PCA Licitação, Dispensa e Inex.'!M475="","",'PCA Licitação, Dispensa e Inex.'!M475)</f>
        <v/>
      </c>
      <c r="AP472" t="str">
        <f>IF('PCA Licitação, Dispensa e Inex.'!N475="","",'PCA Licitação, Dispensa e Inex.'!N475)</f>
        <v/>
      </c>
      <c r="AQ472" s="88" t="str">
        <f>IF('PCA Licitação, Dispensa e Inex.'!O475="","",'PCA Licitação, Dispensa e Inex.'!O475)</f>
        <v/>
      </c>
      <c r="AR472" s="88" t="str">
        <f>IF('PCA Licitação, Dispensa e Inex.'!P475="","",'PCA Licitação, Dispensa e Inex.'!P475)</f>
        <v/>
      </c>
      <c r="AS472" s="88" t="str">
        <f>IF('PCA Licitação, Dispensa e Inex.'!Q475="","",'PCA Licitação, Dispensa e Inex.'!Q475)</f>
        <v/>
      </c>
      <c r="AT472" s="88" t="str">
        <f>IF('PCA Licitação, Dispensa e Inex.'!R475="","",'PCA Licitação, Dispensa e Inex.'!R475)</f>
        <v/>
      </c>
      <c r="AU472" s="88" t="str">
        <f>IF('PCA Licitação, Dispensa e Inex.'!S475="","",'PCA Licitação, Dispensa e Inex.'!S475)</f>
        <v/>
      </c>
      <c r="AV472" s="88" t="str">
        <f>IFERROR(VLOOKUP(AI472,'Acompanhamento (DMP)'!$B$17:$L$400,10,FALSE),"")</f>
        <v/>
      </c>
      <c r="AW472" t="str">
        <f>IFERROR(IF(VLOOKUP(AI472,'Acompanhamento (DMP)'!$B$17:$V$400,11,FALSE)="","",VLOOKUP(AI472,'Acompanhamento (DMP)'!$B$17:$V$400,11,FALSE)),"")</f>
        <v/>
      </c>
      <c r="AX472" s="88" t="str">
        <f>IFERROR(VLOOKUP(AI472,'Acompanhamento (DMP)'!$B$17:$V$400,12,FALSE),"")</f>
        <v/>
      </c>
      <c r="AY472" s="88" t="str">
        <f>IFERROR(IF(VLOOKUP(AI472,'Acompanhamento (DMP)'!$B$17:$V$400,13,FALSE)="","",VLOOKUP(AI472,'Acompanhamento (DMP)'!$B$17:$V$400,13,FALSE)),"")</f>
        <v/>
      </c>
      <c r="AZ472" t="str">
        <f>IFERROR(IF(VLOOKUP(AI472,'Acompanhamento (DMP)'!$B$17:$V$400,14,FALSE)="","",VLOOKUP(AI472,'Acompanhamento (DMP)'!$B$17:$V$400,14,FALSE)),"")</f>
        <v/>
      </c>
      <c r="BA472" t="str">
        <f>IFERROR(IF(VLOOKUP(AI472,'Acompanhamento (DMP)'!$B$17:$V$400,15,FALSE)="","",VLOOKUP(AI472,'Acompanhamento (DMP)'!$B$17:$V$400,15,FALSE)),"")</f>
        <v/>
      </c>
      <c r="BB472" s="88" t="str">
        <f>IFERROR(IF(VLOOKUP(AI472,'Acompanhamento (DMP)'!$B$17:$V$400,16,FALSE)="","",VLOOKUP(AI472,'Acompanhamento (DMP)'!$B$17:$V$400,16,FALSE)),"")</f>
        <v/>
      </c>
      <c r="BC472" s="88" t="str">
        <f>IFERROR(IF(VLOOKUP(AI472,'Acompanhamento (DMP)'!$B$17:$V$400,17,FALSE)="","",VLOOKUP(AI472,'Acompanhamento (DMP)'!$B$17:$V$400,17,FALSE)),"")</f>
        <v/>
      </c>
      <c r="BD472" s="88" t="str">
        <f>IFERROR(IF(VLOOKUP(AI472,'Acompanhamento (DMP)'!$B$17:$V$400,18,FALSE)="","",VLOOKUP(AI472,'Acompanhamento (DMP)'!$B$17:$V$400,18,FALSE)),"")</f>
        <v/>
      </c>
      <c r="BE472" s="88" t="str">
        <f>IFERROR(IF(VLOOKUP(AI472,'Acompanhamento (DMP)'!$B$17:$V$400,19,FALSE)="","",VLOOKUP(AI472,'Acompanhamento (DMP)'!$B$17:$V$400,19,FALSE)),"")</f>
        <v/>
      </c>
      <c r="BF472" s="88" t="str">
        <f>IFERROR(IF(VLOOKUP(AI472,'Acompanhamento (DMP)'!$B$17:$V$400,20,FALSE)="","",VLOOKUP(AI472,'Acompanhamento (DMP)'!$B$17:$V$400,20,FALSE)),"")</f>
        <v/>
      </c>
      <c r="BG472" s="88" t="str">
        <f>IFERROR(IF(VLOOKUP(AI472,'Acompanhamento (DMP)'!$B$17:$V$400,21,FALSE)="","",VLOOKUP(AI472,'Acompanhamento (DMP)'!$B$17:$V$400,21,FALSE)),"")</f>
        <v/>
      </c>
      <c r="BH472" s="239" t="str">
        <f t="shared" si="7"/>
        <v/>
      </c>
    </row>
    <row r="473" spans="1:60" ht="15" customHeight="1" x14ac:dyDescent="0.2">
      <c r="A473" s="73"/>
      <c r="B473" s="73"/>
      <c r="C473" s="73"/>
      <c r="D473" s="74"/>
      <c r="E473" s="73"/>
      <c r="F473" s="73"/>
      <c r="G473" s="73"/>
      <c r="H473" s="73"/>
      <c r="I473" s="73"/>
      <c r="J473" s="73"/>
      <c r="K473" s="73"/>
      <c r="L473" s="75"/>
      <c r="M473" s="75"/>
      <c r="N473" s="75"/>
      <c r="O473" s="75"/>
      <c r="P473" s="75"/>
      <c r="Q473" s="73" t="e">
        <f>IF(#REF!="","",IF(VLOOKUP(#REF!,#REF!,9,FALSE)="","",VLOOKUP(#REF!,#REF!,9,FALSE)))</f>
        <v>#REF!</v>
      </c>
      <c r="R473" s="75" t="e">
        <f>IF(#REF!="","",IF(VLOOKUP(#REF!,#REF!,10,FALSE)="","",VLOOKUP(#REF!,#REF!,10,FALSE)))</f>
        <v>#REF!</v>
      </c>
      <c r="AI473" t="str">
        <f>IF('PCA Licitação, Dispensa e Inex.'!B476="","",'PCA Licitação, Dispensa e Inex.'!B476)</f>
        <v/>
      </c>
      <c r="AJ473" t="str">
        <f>IF('PCA Licitação, Dispensa e Inex.'!C476="","",'PCA Licitação, Dispensa e Inex.'!C476)</f>
        <v/>
      </c>
      <c r="AK473" t="str">
        <f>IF('PCA Licitação, Dispensa e Inex.'!D476="","",'PCA Licitação, Dispensa e Inex.'!D476)</f>
        <v/>
      </c>
      <c r="AL473" t="str">
        <f>IF('PCA Licitação, Dispensa e Inex.'!H476="","",'PCA Licitação, Dispensa e Inex.'!H476)</f>
        <v/>
      </c>
      <c r="AM473" t="str">
        <f>IF('PCA Licitação, Dispensa e Inex.'!K476="","",'PCA Licitação, Dispensa e Inex.'!K476)</f>
        <v/>
      </c>
      <c r="AN473" t="str">
        <f>IF('PCA Licitação, Dispensa e Inex.'!L476="","",'PCA Licitação, Dispensa e Inex.'!L476)</f>
        <v/>
      </c>
      <c r="AO473" t="str">
        <f>IF('PCA Licitação, Dispensa e Inex.'!M476="","",'PCA Licitação, Dispensa e Inex.'!M476)</f>
        <v/>
      </c>
      <c r="AP473" t="str">
        <f>IF('PCA Licitação, Dispensa e Inex.'!N476="","",'PCA Licitação, Dispensa e Inex.'!N476)</f>
        <v/>
      </c>
      <c r="AQ473" s="88" t="str">
        <f>IF('PCA Licitação, Dispensa e Inex.'!O476="","",'PCA Licitação, Dispensa e Inex.'!O476)</f>
        <v/>
      </c>
      <c r="AR473" s="88" t="str">
        <f>IF('PCA Licitação, Dispensa e Inex.'!P476="","",'PCA Licitação, Dispensa e Inex.'!P476)</f>
        <v/>
      </c>
      <c r="AS473" s="88" t="str">
        <f>IF('PCA Licitação, Dispensa e Inex.'!Q476="","",'PCA Licitação, Dispensa e Inex.'!Q476)</f>
        <v/>
      </c>
      <c r="AT473" s="88" t="str">
        <f>IF('PCA Licitação, Dispensa e Inex.'!R476="","",'PCA Licitação, Dispensa e Inex.'!R476)</f>
        <v/>
      </c>
      <c r="AU473" s="88" t="str">
        <f>IF('PCA Licitação, Dispensa e Inex.'!S476="","",'PCA Licitação, Dispensa e Inex.'!S476)</f>
        <v/>
      </c>
      <c r="AV473" s="88" t="str">
        <f>IFERROR(VLOOKUP(AI473,'Acompanhamento (DMP)'!$B$17:$L$400,10,FALSE),"")</f>
        <v/>
      </c>
      <c r="AW473" t="str">
        <f>IFERROR(IF(VLOOKUP(AI473,'Acompanhamento (DMP)'!$B$17:$V$400,11,FALSE)="","",VLOOKUP(AI473,'Acompanhamento (DMP)'!$B$17:$V$400,11,FALSE)),"")</f>
        <v/>
      </c>
      <c r="AX473" s="88" t="str">
        <f>IFERROR(VLOOKUP(AI473,'Acompanhamento (DMP)'!$B$17:$V$400,12,FALSE),"")</f>
        <v/>
      </c>
      <c r="AY473" s="88" t="str">
        <f>IFERROR(IF(VLOOKUP(AI473,'Acompanhamento (DMP)'!$B$17:$V$400,13,FALSE)="","",VLOOKUP(AI473,'Acompanhamento (DMP)'!$B$17:$V$400,13,FALSE)),"")</f>
        <v/>
      </c>
      <c r="AZ473" t="str">
        <f>IFERROR(IF(VLOOKUP(AI473,'Acompanhamento (DMP)'!$B$17:$V$400,14,FALSE)="","",VLOOKUP(AI473,'Acompanhamento (DMP)'!$B$17:$V$400,14,FALSE)),"")</f>
        <v/>
      </c>
      <c r="BA473" t="str">
        <f>IFERROR(IF(VLOOKUP(AI473,'Acompanhamento (DMP)'!$B$17:$V$400,15,FALSE)="","",VLOOKUP(AI473,'Acompanhamento (DMP)'!$B$17:$V$400,15,FALSE)),"")</f>
        <v/>
      </c>
      <c r="BB473" s="88" t="str">
        <f>IFERROR(IF(VLOOKUP(AI473,'Acompanhamento (DMP)'!$B$17:$V$400,16,FALSE)="","",VLOOKUP(AI473,'Acompanhamento (DMP)'!$B$17:$V$400,16,FALSE)),"")</f>
        <v/>
      </c>
      <c r="BC473" s="88" t="str">
        <f>IFERROR(IF(VLOOKUP(AI473,'Acompanhamento (DMP)'!$B$17:$V$400,17,FALSE)="","",VLOOKUP(AI473,'Acompanhamento (DMP)'!$B$17:$V$400,17,FALSE)),"")</f>
        <v/>
      </c>
      <c r="BD473" s="88" t="str">
        <f>IFERROR(IF(VLOOKUP(AI473,'Acompanhamento (DMP)'!$B$17:$V$400,18,FALSE)="","",VLOOKUP(AI473,'Acompanhamento (DMP)'!$B$17:$V$400,18,FALSE)),"")</f>
        <v/>
      </c>
      <c r="BE473" s="88" t="str">
        <f>IFERROR(IF(VLOOKUP(AI473,'Acompanhamento (DMP)'!$B$17:$V$400,19,FALSE)="","",VLOOKUP(AI473,'Acompanhamento (DMP)'!$B$17:$V$400,19,FALSE)),"")</f>
        <v/>
      </c>
      <c r="BF473" s="88" t="str">
        <f>IFERROR(IF(VLOOKUP(AI473,'Acompanhamento (DMP)'!$B$17:$V$400,20,FALSE)="","",VLOOKUP(AI473,'Acompanhamento (DMP)'!$B$17:$V$400,20,FALSE)),"")</f>
        <v/>
      </c>
      <c r="BG473" s="88" t="str">
        <f>IFERROR(IF(VLOOKUP(AI473,'Acompanhamento (DMP)'!$B$17:$V$400,21,FALSE)="","",VLOOKUP(AI473,'Acompanhamento (DMP)'!$B$17:$V$400,21,FALSE)),"")</f>
        <v/>
      </c>
      <c r="BH473" s="239" t="str">
        <f t="shared" si="7"/>
        <v/>
      </c>
    </row>
    <row r="474" spans="1:60" ht="15" customHeight="1" x14ac:dyDescent="0.2">
      <c r="A474" s="73"/>
      <c r="B474" s="73"/>
      <c r="C474" s="73"/>
      <c r="D474" s="74"/>
      <c r="E474" s="73"/>
      <c r="F474" s="73"/>
      <c r="G474" s="73"/>
      <c r="H474" s="73"/>
      <c r="I474" s="73"/>
      <c r="J474" s="73"/>
      <c r="K474" s="73"/>
      <c r="L474" s="75"/>
      <c r="M474" s="75"/>
      <c r="N474" s="75"/>
      <c r="O474" s="75"/>
      <c r="P474" s="75"/>
      <c r="Q474" s="73" t="e">
        <f>IF(#REF!="","",IF(VLOOKUP(#REF!,#REF!,9,FALSE)="","",VLOOKUP(#REF!,#REF!,9,FALSE)))</f>
        <v>#REF!</v>
      </c>
      <c r="R474" s="75" t="e">
        <f>IF(#REF!="","",IF(VLOOKUP(#REF!,#REF!,10,FALSE)="","",VLOOKUP(#REF!,#REF!,10,FALSE)))</f>
        <v>#REF!</v>
      </c>
      <c r="AI474" t="str">
        <f>IF('PCA Licitação, Dispensa e Inex.'!B477="","",'PCA Licitação, Dispensa e Inex.'!B477)</f>
        <v/>
      </c>
      <c r="AJ474" t="str">
        <f>IF('PCA Licitação, Dispensa e Inex.'!C477="","",'PCA Licitação, Dispensa e Inex.'!C477)</f>
        <v/>
      </c>
      <c r="AK474" t="str">
        <f>IF('PCA Licitação, Dispensa e Inex.'!D477="","",'PCA Licitação, Dispensa e Inex.'!D477)</f>
        <v/>
      </c>
      <c r="AL474" t="str">
        <f>IF('PCA Licitação, Dispensa e Inex.'!H477="","",'PCA Licitação, Dispensa e Inex.'!H477)</f>
        <v/>
      </c>
      <c r="AM474" t="str">
        <f>IF('PCA Licitação, Dispensa e Inex.'!K477="","",'PCA Licitação, Dispensa e Inex.'!K477)</f>
        <v/>
      </c>
      <c r="AN474" t="str">
        <f>IF('PCA Licitação, Dispensa e Inex.'!L477="","",'PCA Licitação, Dispensa e Inex.'!L477)</f>
        <v/>
      </c>
      <c r="AO474" t="str">
        <f>IF('PCA Licitação, Dispensa e Inex.'!M477="","",'PCA Licitação, Dispensa e Inex.'!M477)</f>
        <v/>
      </c>
      <c r="AP474" t="str">
        <f>IF('PCA Licitação, Dispensa e Inex.'!N477="","",'PCA Licitação, Dispensa e Inex.'!N477)</f>
        <v/>
      </c>
      <c r="AQ474" s="88" t="str">
        <f>IF('PCA Licitação, Dispensa e Inex.'!O477="","",'PCA Licitação, Dispensa e Inex.'!O477)</f>
        <v/>
      </c>
      <c r="AR474" s="88" t="str">
        <f>IF('PCA Licitação, Dispensa e Inex.'!P477="","",'PCA Licitação, Dispensa e Inex.'!P477)</f>
        <v/>
      </c>
      <c r="AS474" s="88" t="str">
        <f>IF('PCA Licitação, Dispensa e Inex.'!Q477="","",'PCA Licitação, Dispensa e Inex.'!Q477)</f>
        <v/>
      </c>
      <c r="AT474" s="88" t="str">
        <f>IF('PCA Licitação, Dispensa e Inex.'!R477="","",'PCA Licitação, Dispensa e Inex.'!R477)</f>
        <v/>
      </c>
      <c r="AU474" s="88" t="str">
        <f>IF('PCA Licitação, Dispensa e Inex.'!S477="","",'PCA Licitação, Dispensa e Inex.'!S477)</f>
        <v/>
      </c>
      <c r="AV474" s="88" t="str">
        <f>IFERROR(VLOOKUP(AI474,'Acompanhamento (DMP)'!$B$17:$L$400,10,FALSE),"")</f>
        <v/>
      </c>
      <c r="AW474" t="str">
        <f>IFERROR(IF(VLOOKUP(AI474,'Acompanhamento (DMP)'!$B$17:$V$400,11,FALSE)="","",VLOOKUP(AI474,'Acompanhamento (DMP)'!$B$17:$V$400,11,FALSE)),"")</f>
        <v/>
      </c>
      <c r="AX474" s="88" t="str">
        <f>IFERROR(VLOOKUP(AI474,'Acompanhamento (DMP)'!$B$17:$V$400,12,FALSE),"")</f>
        <v/>
      </c>
      <c r="AY474" s="88" t="str">
        <f>IFERROR(IF(VLOOKUP(AI474,'Acompanhamento (DMP)'!$B$17:$V$400,13,FALSE)="","",VLOOKUP(AI474,'Acompanhamento (DMP)'!$B$17:$V$400,13,FALSE)),"")</f>
        <v/>
      </c>
      <c r="AZ474" t="str">
        <f>IFERROR(IF(VLOOKUP(AI474,'Acompanhamento (DMP)'!$B$17:$V$400,14,FALSE)="","",VLOOKUP(AI474,'Acompanhamento (DMP)'!$B$17:$V$400,14,FALSE)),"")</f>
        <v/>
      </c>
      <c r="BA474" t="str">
        <f>IFERROR(IF(VLOOKUP(AI474,'Acompanhamento (DMP)'!$B$17:$V$400,15,FALSE)="","",VLOOKUP(AI474,'Acompanhamento (DMP)'!$B$17:$V$400,15,FALSE)),"")</f>
        <v/>
      </c>
      <c r="BB474" s="88" t="str">
        <f>IFERROR(IF(VLOOKUP(AI474,'Acompanhamento (DMP)'!$B$17:$V$400,16,FALSE)="","",VLOOKUP(AI474,'Acompanhamento (DMP)'!$B$17:$V$400,16,FALSE)),"")</f>
        <v/>
      </c>
      <c r="BC474" s="88" t="str">
        <f>IFERROR(IF(VLOOKUP(AI474,'Acompanhamento (DMP)'!$B$17:$V$400,17,FALSE)="","",VLOOKUP(AI474,'Acompanhamento (DMP)'!$B$17:$V$400,17,FALSE)),"")</f>
        <v/>
      </c>
      <c r="BD474" s="88" t="str">
        <f>IFERROR(IF(VLOOKUP(AI474,'Acompanhamento (DMP)'!$B$17:$V$400,18,FALSE)="","",VLOOKUP(AI474,'Acompanhamento (DMP)'!$B$17:$V$400,18,FALSE)),"")</f>
        <v/>
      </c>
      <c r="BE474" s="88" t="str">
        <f>IFERROR(IF(VLOOKUP(AI474,'Acompanhamento (DMP)'!$B$17:$V$400,19,FALSE)="","",VLOOKUP(AI474,'Acompanhamento (DMP)'!$B$17:$V$400,19,FALSE)),"")</f>
        <v/>
      </c>
      <c r="BF474" s="88" t="str">
        <f>IFERROR(IF(VLOOKUP(AI474,'Acompanhamento (DMP)'!$B$17:$V$400,20,FALSE)="","",VLOOKUP(AI474,'Acompanhamento (DMP)'!$B$17:$V$400,20,FALSE)),"")</f>
        <v/>
      </c>
      <c r="BG474" s="88" t="str">
        <f>IFERROR(IF(VLOOKUP(AI474,'Acompanhamento (DMP)'!$B$17:$V$400,21,FALSE)="","",VLOOKUP(AI474,'Acompanhamento (DMP)'!$B$17:$V$400,21,FALSE)),"")</f>
        <v/>
      </c>
      <c r="BH474" s="239" t="str">
        <f t="shared" si="7"/>
        <v/>
      </c>
    </row>
    <row r="475" spans="1:60" ht="15" customHeight="1" x14ac:dyDescent="0.2">
      <c r="A475" s="73"/>
      <c r="B475" s="73"/>
      <c r="C475" s="73"/>
      <c r="D475" s="74"/>
      <c r="E475" s="73"/>
      <c r="F475" s="73"/>
      <c r="G475" s="73"/>
      <c r="H475" s="73"/>
      <c r="I475" s="73"/>
      <c r="J475" s="73"/>
      <c r="K475" s="73"/>
      <c r="L475" s="75"/>
      <c r="M475" s="75"/>
      <c r="N475" s="75"/>
      <c r="O475" s="75"/>
      <c r="P475" s="75"/>
      <c r="Q475" s="73" t="e">
        <f>IF(#REF!="","",IF(VLOOKUP(#REF!,#REF!,9,FALSE)="","",VLOOKUP(#REF!,#REF!,9,FALSE)))</f>
        <v>#REF!</v>
      </c>
      <c r="R475" s="75" t="e">
        <f>IF(#REF!="","",IF(VLOOKUP(#REF!,#REF!,10,FALSE)="","",VLOOKUP(#REF!,#REF!,10,FALSE)))</f>
        <v>#REF!</v>
      </c>
      <c r="AI475" t="str">
        <f>IF('PCA Licitação, Dispensa e Inex.'!B478="","",'PCA Licitação, Dispensa e Inex.'!B478)</f>
        <v/>
      </c>
      <c r="AJ475" t="str">
        <f>IF('PCA Licitação, Dispensa e Inex.'!C478="","",'PCA Licitação, Dispensa e Inex.'!C478)</f>
        <v/>
      </c>
      <c r="AK475" t="str">
        <f>IF('PCA Licitação, Dispensa e Inex.'!D478="","",'PCA Licitação, Dispensa e Inex.'!D478)</f>
        <v/>
      </c>
      <c r="AL475" t="str">
        <f>IF('PCA Licitação, Dispensa e Inex.'!H478="","",'PCA Licitação, Dispensa e Inex.'!H478)</f>
        <v/>
      </c>
      <c r="AM475" t="str">
        <f>IF('PCA Licitação, Dispensa e Inex.'!K478="","",'PCA Licitação, Dispensa e Inex.'!K478)</f>
        <v/>
      </c>
      <c r="AN475" t="str">
        <f>IF('PCA Licitação, Dispensa e Inex.'!L478="","",'PCA Licitação, Dispensa e Inex.'!L478)</f>
        <v/>
      </c>
      <c r="AO475" t="str">
        <f>IF('PCA Licitação, Dispensa e Inex.'!M478="","",'PCA Licitação, Dispensa e Inex.'!M478)</f>
        <v/>
      </c>
      <c r="AP475" t="str">
        <f>IF('PCA Licitação, Dispensa e Inex.'!N478="","",'PCA Licitação, Dispensa e Inex.'!N478)</f>
        <v/>
      </c>
      <c r="AQ475" s="88" t="str">
        <f>IF('PCA Licitação, Dispensa e Inex.'!O478="","",'PCA Licitação, Dispensa e Inex.'!O478)</f>
        <v/>
      </c>
      <c r="AR475" s="88" t="str">
        <f>IF('PCA Licitação, Dispensa e Inex.'!P478="","",'PCA Licitação, Dispensa e Inex.'!P478)</f>
        <v/>
      </c>
      <c r="AS475" s="88" t="str">
        <f>IF('PCA Licitação, Dispensa e Inex.'!Q478="","",'PCA Licitação, Dispensa e Inex.'!Q478)</f>
        <v/>
      </c>
      <c r="AT475" s="88" t="str">
        <f>IF('PCA Licitação, Dispensa e Inex.'!R478="","",'PCA Licitação, Dispensa e Inex.'!R478)</f>
        <v/>
      </c>
      <c r="AU475" s="88" t="str">
        <f>IF('PCA Licitação, Dispensa e Inex.'!S478="","",'PCA Licitação, Dispensa e Inex.'!S478)</f>
        <v/>
      </c>
      <c r="AV475" s="88" t="str">
        <f>IFERROR(VLOOKUP(AI475,'Acompanhamento (DMP)'!$B$17:$L$400,10,FALSE),"")</f>
        <v/>
      </c>
      <c r="AW475" t="str">
        <f>IFERROR(IF(VLOOKUP(AI475,'Acompanhamento (DMP)'!$B$17:$V$400,11,FALSE)="","",VLOOKUP(AI475,'Acompanhamento (DMP)'!$B$17:$V$400,11,FALSE)),"")</f>
        <v/>
      </c>
      <c r="AX475" s="88" t="str">
        <f>IFERROR(VLOOKUP(AI475,'Acompanhamento (DMP)'!$B$17:$V$400,12,FALSE),"")</f>
        <v/>
      </c>
      <c r="AY475" s="88" t="str">
        <f>IFERROR(IF(VLOOKUP(AI475,'Acompanhamento (DMP)'!$B$17:$V$400,13,FALSE)="","",VLOOKUP(AI475,'Acompanhamento (DMP)'!$B$17:$V$400,13,FALSE)),"")</f>
        <v/>
      </c>
      <c r="AZ475" t="str">
        <f>IFERROR(IF(VLOOKUP(AI475,'Acompanhamento (DMP)'!$B$17:$V$400,14,FALSE)="","",VLOOKUP(AI475,'Acompanhamento (DMP)'!$B$17:$V$400,14,FALSE)),"")</f>
        <v/>
      </c>
      <c r="BA475" t="str">
        <f>IFERROR(IF(VLOOKUP(AI475,'Acompanhamento (DMP)'!$B$17:$V$400,15,FALSE)="","",VLOOKUP(AI475,'Acompanhamento (DMP)'!$B$17:$V$400,15,FALSE)),"")</f>
        <v/>
      </c>
      <c r="BB475" s="88" t="str">
        <f>IFERROR(IF(VLOOKUP(AI475,'Acompanhamento (DMP)'!$B$17:$V$400,16,FALSE)="","",VLOOKUP(AI475,'Acompanhamento (DMP)'!$B$17:$V$400,16,FALSE)),"")</f>
        <v/>
      </c>
      <c r="BC475" s="88" t="str">
        <f>IFERROR(IF(VLOOKUP(AI475,'Acompanhamento (DMP)'!$B$17:$V$400,17,FALSE)="","",VLOOKUP(AI475,'Acompanhamento (DMP)'!$B$17:$V$400,17,FALSE)),"")</f>
        <v/>
      </c>
      <c r="BD475" s="88" t="str">
        <f>IFERROR(IF(VLOOKUP(AI475,'Acompanhamento (DMP)'!$B$17:$V$400,18,FALSE)="","",VLOOKUP(AI475,'Acompanhamento (DMP)'!$B$17:$V$400,18,FALSE)),"")</f>
        <v/>
      </c>
      <c r="BE475" s="88" t="str">
        <f>IFERROR(IF(VLOOKUP(AI475,'Acompanhamento (DMP)'!$B$17:$V$400,19,FALSE)="","",VLOOKUP(AI475,'Acompanhamento (DMP)'!$B$17:$V$400,19,FALSE)),"")</f>
        <v/>
      </c>
      <c r="BF475" s="88" t="str">
        <f>IFERROR(IF(VLOOKUP(AI475,'Acompanhamento (DMP)'!$B$17:$V$400,20,FALSE)="","",VLOOKUP(AI475,'Acompanhamento (DMP)'!$B$17:$V$400,20,FALSE)),"")</f>
        <v/>
      </c>
      <c r="BG475" s="88" t="str">
        <f>IFERROR(IF(VLOOKUP(AI475,'Acompanhamento (DMP)'!$B$17:$V$400,21,FALSE)="","",VLOOKUP(AI475,'Acompanhamento (DMP)'!$B$17:$V$400,21,FALSE)),"")</f>
        <v/>
      </c>
      <c r="BH475" s="239" t="str">
        <f t="shared" si="7"/>
        <v/>
      </c>
    </row>
    <row r="476" spans="1:60" ht="15" customHeight="1" x14ac:dyDescent="0.2">
      <c r="A476" s="73"/>
      <c r="B476" s="73"/>
      <c r="C476" s="73"/>
      <c r="D476" s="74"/>
      <c r="E476" s="73"/>
      <c r="F476" s="73"/>
      <c r="G476" s="73"/>
      <c r="H476" s="73"/>
      <c r="I476" s="73"/>
      <c r="J476" s="73"/>
      <c r="K476" s="73"/>
      <c r="L476" s="75"/>
      <c r="M476" s="75"/>
      <c r="N476" s="75"/>
      <c r="O476" s="75"/>
      <c r="P476" s="75"/>
      <c r="Q476" s="73" t="e">
        <f>IF(#REF!="","",IF(VLOOKUP(#REF!,#REF!,9,FALSE)="","",VLOOKUP(#REF!,#REF!,9,FALSE)))</f>
        <v>#REF!</v>
      </c>
      <c r="R476" s="75" t="e">
        <f>IF(#REF!="","",IF(VLOOKUP(#REF!,#REF!,10,FALSE)="","",VLOOKUP(#REF!,#REF!,10,FALSE)))</f>
        <v>#REF!</v>
      </c>
      <c r="AI476" t="str">
        <f>IF('PCA Licitação, Dispensa e Inex.'!B479="","",'PCA Licitação, Dispensa e Inex.'!B479)</f>
        <v/>
      </c>
      <c r="AJ476" t="str">
        <f>IF('PCA Licitação, Dispensa e Inex.'!C479="","",'PCA Licitação, Dispensa e Inex.'!C479)</f>
        <v/>
      </c>
      <c r="AK476" t="str">
        <f>IF('PCA Licitação, Dispensa e Inex.'!D479="","",'PCA Licitação, Dispensa e Inex.'!D479)</f>
        <v/>
      </c>
      <c r="AL476" t="str">
        <f>IF('PCA Licitação, Dispensa e Inex.'!H479="","",'PCA Licitação, Dispensa e Inex.'!H479)</f>
        <v/>
      </c>
      <c r="AM476" t="str">
        <f>IF('PCA Licitação, Dispensa e Inex.'!K479="","",'PCA Licitação, Dispensa e Inex.'!K479)</f>
        <v/>
      </c>
      <c r="AN476" t="str">
        <f>IF('PCA Licitação, Dispensa e Inex.'!L479="","",'PCA Licitação, Dispensa e Inex.'!L479)</f>
        <v/>
      </c>
      <c r="AO476" t="str">
        <f>IF('PCA Licitação, Dispensa e Inex.'!M479="","",'PCA Licitação, Dispensa e Inex.'!M479)</f>
        <v/>
      </c>
      <c r="AP476" t="str">
        <f>IF('PCA Licitação, Dispensa e Inex.'!N479="","",'PCA Licitação, Dispensa e Inex.'!N479)</f>
        <v/>
      </c>
      <c r="AQ476" s="88" t="str">
        <f>IF('PCA Licitação, Dispensa e Inex.'!O479="","",'PCA Licitação, Dispensa e Inex.'!O479)</f>
        <v/>
      </c>
      <c r="AR476" s="88" t="str">
        <f>IF('PCA Licitação, Dispensa e Inex.'!P479="","",'PCA Licitação, Dispensa e Inex.'!P479)</f>
        <v/>
      </c>
      <c r="AS476" s="88" t="str">
        <f>IF('PCA Licitação, Dispensa e Inex.'!Q479="","",'PCA Licitação, Dispensa e Inex.'!Q479)</f>
        <v/>
      </c>
      <c r="AT476" s="88" t="str">
        <f>IF('PCA Licitação, Dispensa e Inex.'!R479="","",'PCA Licitação, Dispensa e Inex.'!R479)</f>
        <v/>
      </c>
      <c r="AU476" s="88" t="str">
        <f>IF('PCA Licitação, Dispensa e Inex.'!S479="","",'PCA Licitação, Dispensa e Inex.'!S479)</f>
        <v/>
      </c>
      <c r="AV476" s="88" t="str">
        <f>IFERROR(VLOOKUP(AI476,'Acompanhamento (DMP)'!$B$17:$L$400,10,FALSE),"")</f>
        <v/>
      </c>
      <c r="AW476" t="str">
        <f>IFERROR(IF(VLOOKUP(AI476,'Acompanhamento (DMP)'!$B$17:$V$400,11,FALSE)="","",VLOOKUP(AI476,'Acompanhamento (DMP)'!$B$17:$V$400,11,FALSE)),"")</f>
        <v/>
      </c>
      <c r="AX476" s="88" t="str">
        <f>IFERROR(VLOOKUP(AI476,'Acompanhamento (DMP)'!$B$17:$V$400,12,FALSE),"")</f>
        <v/>
      </c>
      <c r="AY476" s="88" t="str">
        <f>IFERROR(IF(VLOOKUP(AI476,'Acompanhamento (DMP)'!$B$17:$V$400,13,FALSE)="","",VLOOKUP(AI476,'Acompanhamento (DMP)'!$B$17:$V$400,13,FALSE)),"")</f>
        <v/>
      </c>
      <c r="AZ476" t="str">
        <f>IFERROR(IF(VLOOKUP(AI476,'Acompanhamento (DMP)'!$B$17:$V$400,14,FALSE)="","",VLOOKUP(AI476,'Acompanhamento (DMP)'!$B$17:$V$400,14,FALSE)),"")</f>
        <v/>
      </c>
      <c r="BA476" t="str">
        <f>IFERROR(IF(VLOOKUP(AI476,'Acompanhamento (DMP)'!$B$17:$V$400,15,FALSE)="","",VLOOKUP(AI476,'Acompanhamento (DMP)'!$B$17:$V$400,15,FALSE)),"")</f>
        <v/>
      </c>
      <c r="BB476" s="88" t="str">
        <f>IFERROR(IF(VLOOKUP(AI476,'Acompanhamento (DMP)'!$B$17:$V$400,16,FALSE)="","",VLOOKUP(AI476,'Acompanhamento (DMP)'!$B$17:$V$400,16,FALSE)),"")</f>
        <v/>
      </c>
      <c r="BC476" s="88" t="str">
        <f>IFERROR(IF(VLOOKUP(AI476,'Acompanhamento (DMP)'!$B$17:$V$400,17,FALSE)="","",VLOOKUP(AI476,'Acompanhamento (DMP)'!$B$17:$V$400,17,FALSE)),"")</f>
        <v/>
      </c>
      <c r="BD476" s="88" t="str">
        <f>IFERROR(IF(VLOOKUP(AI476,'Acompanhamento (DMP)'!$B$17:$V$400,18,FALSE)="","",VLOOKUP(AI476,'Acompanhamento (DMP)'!$B$17:$V$400,18,FALSE)),"")</f>
        <v/>
      </c>
      <c r="BE476" s="88" t="str">
        <f>IFERROR(IF(VLOOKUP(AI476,'Acompanhamento (DMP)'!$B$17:$V$400,19,FALSE)="","",VLOOKUP(AI476,'Acompanhamento (DMP)'!$B$17:$V$400,19,FALSE)),"")</f>
        <v/>
      </c>
      <c r="BF476" s="88" t="str">
        <f>IFERROR(IF(VLOOKUP(AI476,'Acompanhamento (DMP)'!$B$17:$V$400,20,FALSE)="","",VLOOKUP(AI476,'Acompanhamento (DMP)'!$B$17:$V$400,20,FALSE)),"")</f>
        <v/>
      </c>
      <c r="BG476" s="88" t="str">
        <f>IFERROR(IF(VLOOKUP(AI476,'Acompanhamento (DMP)'!$B$17:$V$400,21,FALSE)="","",VLOOKUP(AI476,'Acompanhamento (DMP)'!$B$17:$V$400,21,FALSE)),"")</f>
        <v/>
      </c>
      <c r="BH476" s="239" t="str">
        <f t="shared" si="7"/>
        <v/>
      </c>
    </row>
    <row r="477" spans="1:60" ht="15" customHeight="1" x14ac:dyDescent="0.2">
      <c r="A477" s="73"/>
      <c r="B477" s="73"/>
      <c r="C477" s="73"/>
      <c r="D477" s="74"/>
      <c r="E477" s="73"/>
      <c r="F477" s="73"/>
      <c r="G477" s="73"/>
      <c r="H477" s="73"/>
      <c r="I477" s="73"/>
      <c r="J477" s="73"/>
      <c r="K477" s="73"/>
      <c r="L477" s="75"/>
      <c r="M477" s="75"/>
      <c r="N477" s="75"/>
      <c r="O477" s="75"/>
      <c r="P477" s="75"/>
      <c r="Q477" s="73" t="e">
        <f>IF(#REF!="","",IF(VLOOKUP(#REF!,#REF!,9,FALSE)="","",VLOOKUP(#REF!,#REF!,9,FALSE)))</f>
        <v>#REF!</v>
      </c>
      <c r="R477" s="75" t="e">
        <f>IF(#REF!="","",IF(VLOOKUP(#REF!,#REF!,10,FALSE)="","",VLOOKUP(#REF!,#REF!,10,FALSE)))</f>
        <v>#REF!</v>
      </c>
      <c r="AI477" t="str">
        <f>IF('PCA Licitação, Dispensa e Inex.'!B480="","",'PCA Licitação, Dispensa e Inex.'!B480)</f>
        <v/>
      </c>
      <c r="AJ477" t="str">
        <f>IF('PCA Licitação, Dispensa e Inex.'!C480="","",'PCA Licitação, Dispensa e Inex.'!C480)</f>
        <v/>
      </c>
      <c r="AK477" t="str">
        <f>IF('PCA Licitação, Dispensa e Inex.'!D480="","",'PCA Licitação, Dispensa e Inex.'!D480)</f>
        <v/>
      </c>
      <c r="AL477" t="str">
        <f>IF('PCA Licitação, Dispensa e Inex.'!H480="","",'PCA Licitação, Dispensa e Inex.'!H480)</f>
        <v/>
      </c>
      <c r="AM477" t="str">
        <f>IF('PCA Licitação, Dispensa e Inex.'!K480="","",'PCA Licitação, Dispensa e Inex.'!K480)</f>
        <v/>
      </c>
      <c r="AN477" t="str">
        <f>IF('PCA Licitação, Dispensa e Inex.'!L480="","",'PCA Licitação, Dispensa e Inex.'!L480)</f>
        <v/>
      </c>
      <c r="AO477" t="str">
        <f>IF('PCA Licitação, Dispensa e Inex.'!M480="","",'PCA Licitação, Dispensa e Inex.'!M480)</f>
        <v/>
      </c>
      <c r="AP477" t="str">
        <f>IF('PCA Licitação, Dispensa e Inex.'!N480="","",'PCA Licitação, Dispensa e Inex.'!N480)</f>
        <v/>
      </c>
      <c r="AQ477" s="88" t="str">
        <f>IF('PCA Licitação, Dispensa e Inex.'!O480="","",'PCA Licitação, Dispensa e Inex.'!O480)</f>
        <v/>
      </c>
      <c r="AR477" s="88" t="str">
        <f>IF('PCA Licitação, Dispensa e Inex.'!P480="","",'PCA Licitação, Dispensa e Inex.'!P480)</f>
        <v/>
      </c>
      <c r="AS477" s="88" t="str">
        <f>IF('PCA Licitação, Dispensa e Inex.'!Q480="","",'PCA Licitação, Dispensa e Inex.'!Q480)</f>
        <v/>
      </c>
      <c r="AT477" s="88" t="str">
        <f>IF('PCA Licitação, Dispensa e Inex.'!R480="","",'PCA Licitação, Dispensa e Inex.'!R480)</f>
        <v/>
      </c>
      <c r="AU477" s="88" t="str">
        <f>IF('PCA Licitação, Dispensa e Inex.'!S480="","",'PCA Licitação, Dispensa e Inex.'!S480)</f>
        <v/>
      </c>
      <c r="AV477" s="88" t="str">
        <f>IFERROR(VLOOKUP(AI477,'Acompanhamento (DMP)'!$B$17:$L$400,10,FALSE),"")</f>
        <v/>
      </c>
      <c r="AW477" t="str">
        <f>IFERROR(IF(VLOOKUP(AI477,'Acompanhamento (DMP)'!$B$17:$V$400,11,FALSE)="","",VLOOKUP(AI477,'Acompanhamento (DMP)'!$B$17:$V$400,11,FALSE)),"")</f>
        <v/>
      </c>
      <c r="AX477" s="88" t="str">
        <f>IFERROR(VLOOKUP(AI477,'Acompanhamento (DMP)'!$B$17:$V$400,12,FALSE),"")</f>
        <v/>
      </c>
      <c r="AY477" s="88" t="str">
        <f>IFERROR(IF(VLOOKUP(AI477,'Acompanhamento (DMP)'!$B$17:$V$400,13,FALSE)="","",VLOOKUP(AI477,'Acompanhamento (DMP)'!$B$17:$V$400,13,FALSE)),"")</f>
        <v/>
      </c>
      <c r="AZ477" t="str">
        <f>IFERROR(IF(VLOOKUP(AI477,'Acompanhamento (DMP)'!$B$17:$V$400,14,FALSE)="","",VLOOKUP(AI477,'Acompanhamento (DMP)'!$B$17:$V$400,14,FALSE)),"")</f>
        <v/>
      </c>
      <c r="BA477" t="str">
        <f>IFERROR(IF(VLOOKUP(AI477,'Acompanhamento (DMP)'!$B$17:$V$400,15,FALSE)="","",VLOOKUP(AI477,'Acompanhamento (DMP)'!$B$17:$V$400,15,FALSE)),"")</f>
        <v/>
      </c>
      <c r="BB477" s="88" t="str">
        <f>IFERROR(IF(VLOOKUP(AI477,'Acompanhamento (DMP)'!$B$17:$V$400,16,FALSE)="","",VLOOKUP(AI477,'Acompanhamento (DMP)'!$B$17:$V$400,16,FALSE)),"")</f>
        <v/>
      </c>
      <c r="BC477" s="88" t="str">
        <f>IFERROR(IF(VLOOKUP(AI477,'Acompanhamento (DMP)'!$B$17:$V$400,17,FALSE)="","",VLOOKUP(AI477,'Acompanhamento (DMP)'!$B$17:$V$400,17,FALSE)),"")</f>
        <v/>
      </c>
      <c r="BD477" s="88" t="str">
        <f>IFERROR(IF(VLOOKUP(AI477,'Acompanhamento (DMP)'!$B$17:$V$400,18,FALSE)="","",VLOOKUP(AI477,'Acompanhamento (DMP)'!$B$17:$V$400,18,FALSE)),"")</f>
        <v/>
      </c>
      <c r="BE477" s="88" t="str">
        <f>IFERROR(IF(VLOOKUP(AI477,'Acompanhamento (DMP)'!$B$17:$V$400,19,FALSE)="","",VLOOKUP(AI477,'Acompanhamento (DMP)'!$B$17:$V$400,19,FALSE)),"")</f>
        <v/>
      </c>
      <c r="BF477" s="88" t="str">
        <f>IFERROR(IF(VLOOKUP(AI477,'Acompanhamento (DMP)'!$B$17:$V$400,20,FALSE)="","",VLOOKUP(AI477,'Acompanhamento (DMP)'!$B$17:$V$400,20,FALSE)),"")</f>
        <v/>
      </c>
      <c r="BG477" s="88" t="str">
        <f>IFERROR(IF(VLOOKUP(AI477,'Acompanhamento (DMP)'!$B$17:$V$400,21,FALSE)="","",VLOOKUP(AI477,'Acompanhamento (DMP)'!$B$17:$V$400,21,FALSE)),"")</f>
        <v/>
      </c>
      <c r="BH477" s="239" t="str">
        <f t="shared" si="7"/>
        <v/>
      </c>
    </row>
    <row r="478" spans="1:60" ht="15" customHeight="1" x14ac:dyDescent="0.2">
      <c r="A478" s="73"/>
      <c r="B478" s="73"/>
      <c r="C478" s="73"/>
      <c r="D478" s="74"/>
      <c r="E478" s="73"/>
      <c r="F478" s="73"/>
      <c r="G478" s="73"/>
      <c r="H478" s="73"/>
      <c r="I478" s="73"/>
      <c r="J478" s="73"/>
      <c r="K478" s="73"/>
      <c r="L478" s="75"/>
      <c r="M478" s="75"/>
      <c r="N478" s="75"/>
      <c r="O478" s="75"/>
      <c r="P478" s="75"/>
      <c r="Q478" s="73" t="e">
        <f>IF(#REF!="","",IF(VLOOKUP(#REF!,#REF!,9,FALSE)="","",VLOOKUP(#REF!,#REF!,9,FALSE)))</f>
        <v>#REF!</v>
      </c>
      <c r="R478" s="75" t="e">
        <f>IF(#REF!="","",IF(VLOOKUP(#REF!,#REF!,10,FALSE)="","",VLOOKUP(#REF!,#REF!,10,FALSE)))</f>
        <v>#REF!</v>
      </c>
      <c r="AI478" t="str">
        <f>IF('PCA Licitação, Dispensa e Inex.'!B481="","",'PCA Licitação, Dispensa e Inex.'!B481)</f>
        <v/>
      </c>
      <c r="AJ478" t="str">
        <f>IF('PCA Licitação, Dispensa e Inex.'!C481="","",'PCA Licitação, Dispensa e Inex.'!C481)</f>
        <v/>
      </c>
      <c r="AK478" t="str">
        <f>IF('PCA Licitação, Dispensa e Inex.'!D481="","",'PCA Licitação, Dispensa e Inex.'!D481)</f>
        <v/>
      </c>
      <c r="AL478" t="str">
        <f>IF('PCA Licitação, Dispensa e Inex.'!H481="","",'PCA Licitação, Dispensa e Inex.'!H481)</f>
        <v/>
      </c>
      <c r="AM478" t="str">
        <f>IF('PCA Licitação, Dispensa e Inex.'!K481="","",'PCA Licitação, Dispensa e Inex.'!K481)</f>
        <v/>
      </c>
      <c r="AN478" t="str">
        <f>IF('PCA Licitação, Dispensa e Inex.'!L481="","",'PCA Licitação, Dispensa e Inex.'!L481)</f>
        <v/>
      </c>
      <c r="AO478" t="str">
        <f>IF('PCA Licitação, Dispensa e Inex.'!M481="","",'PCA Licitação, Dispensa e Inex.'!M481)</f>
        <v/>
      </c>
      <c r="AP478" t="str">
        <f>IF('PCA Licitação, Dispensa e Inex.'!N481="","",'PCA Licitação, Dispensa e Inex.'!N481)</f>
        <v/>
      </c>
      <c r="AQ478" s="88" t="str">
        <f>IF('PCA Licitação, Dispensa e Inex.'!O481="","",'PCA Licitação, Dispensa e Inex.'!O481)</f>
        <v/>
      </c>
      <c r="AR478" s="88" t="str">
        <f>IF('PCA Licitação, Dispensa e Inex.'!P481="","",'PCA Licitação, Dispensa e Inex.'!P481)</f>
        <v/>
      </c>
      <c r="AS478" s="88" t="str">
        <f>IF('PCA Licitação, Dispensa e Inex.'!Q481="","",'PCA Licitação, Dispensa e Inex.'!Q481)</f>
        <v/>
      </c>
      <c r="AT478" s="88" t="str">
        <f>IF('PCA Licitação, Dispensa e Inex.'!R481="","",'PCA Licitação, Dispensa e Inex.'!R481)</f>
        <v/>
      </c>
      <c r="AU478" s="88" t="str">
        <f>IF('PCA Licitação, Dispensa e Inex.'!S481="","",'PCA Licitação, Dispensa e Inex.'!S481)</f>
        <v/>
      </c>
      <c r="AV478" s="88" t="str">
        <f>IFERROR(VLOOKUP(AI478,'Acompanhamento (DMP)'!$B$17:$L$400,10,FALSE),"")</f>
        <v/>
      </c>
      <c r="AW478" t="str">
        <f>IFERROR(IF(VLOOKUP(AI478,'Acompanhamento (DMP)'!$B$17:$V$400,11,FALSE)="","",VLOOKUP(AI478,'Acompanhamento (DMP)'!$B$17:$V$400,11,FALSE)),"")</f>
        <v/>
      </c>
      <c r="AX478" s="88" t="str">
        <f>IFERROR(VLOOKUP(AI478,'Acompanhamento (DMP)'!$B$17:$V$400,12,FALSE),"")</f>
        <v/>
      </c>
      <c r="AY478" s="88" t="str">
        <f>IFERROR(IF(VLOOKUP(AI478,'Acompanhamento (DMP)'!$B$17:$V$400,13,FALSE)="","",VLOOKUP(AI478,'Acompanhamento (DMP)'!$B$17:$V$400,13,FALSE)),"")</f>
        <v/>
      </c>
      <c r="AZ478" t="str">
        <f>IFERROR(IF(VLOOKUP(AI478,'Acompanhamento (DMP)'!$B$17:$V$400,14,FALSE)="","",VLOOKUP(AI478,'Acompanhamento (DMP)'!$B$17:$V$400,14,FALSE)),"")</f>
        <v/>
      </c>
      <c r="BA478" t="str">
        <f>IFERROR(IF(VLOOKUP(AI478,'Acompanhamento (DMP)'!$B$17:$V$400,15,FALSE)="","",VLOOKUP(AI478,'Acompanhamento (DMP)'!$B$17:$V$400,15,FALSE)),"")</f>
        <v/>
      </c>
      <c r="BB478" s="88" t="str">
        <f>IFERROR(IF(VLOOKUP(AI478,'Acompanhamento (DMP)'!$B$17:$V$400,16,FALSE)="","",VLOOKUP(AI478,'Acompanhamento (DMP)'!$B$17:$V$400,16,FALSE)),"")</f>
        <v/>
      </c>
      <c r="BC478" s="88" t="str">
        <f>IFERROR(IF(VLOOKUP(AI478,'Acompanhamento (DMP)'!$B$17:$V$400,17,FALSE)="","",VLOOKUP(AI478,'Acompanhamento (DMP)'!$B$17:$V$400,17,FALSE)),"")</f>
        <v/>
      </c>
      <c r="BD478" s="88" t="str">
        <f>IFERROR(IF(VLOOKUP(AI478,'Acompanhamento (DMP)'!$B$17:$V$400,18,FALSE)="","",VLOOKUP(AI478,'Acompanhamento (DMP)'!$B$17:$V$400,18,FALSE)),"")</f>
        <v/>
      </c>
      <c r="BE478" s="88" t="str">
        <f>IFERROR(IF(VLOOKUP(AI478,'Acompanhamento (DMP)'!$B$17:$V$400,19,FALSE)="","",VLOOKUP(AI478,'Acompanhamento (DMP)'!$B$17:$V$400,19,FALSE)),"")</f>
        <v/>
      </c>
      <c r="BF478" s="88" t="str">
        <f>IFERROR(IF(VLOOKUP(AI478,'Acompanhamento (DMP)'!$B$17:$V$400,20,FALSE)="","",VLOOKUP(AI478,'Acompanhamento (DMP)'!$B$17:$V$400,20,FALSE)),"")</f>
        <v/>
      </c>
      <c r="BG478" s="88" t="str">
        <f>IFERROR(IF(VLOOKUP(AI478,'Acompanhamento (DMP)'!$B$17:$V$400,21,FALSE)="","",VLOOKUP(AI478,'Acompanhamento (DMP)'!$B$17:$V$400,21,FALSE)),"")</f>
        <v/>
      </c>
      <c r="BH478" s="239" t="str">
        <f t="shared" si="7"/>
        <v/>
      </c>
    </row>
    <row r="479" spans="1:60" ht="15" customHeight="1" x14ac:dyDescent="0.2">
      <c r="A479" s="73"/>
      <c r="B479" s="73"/>
      <c r="C479" s="73"/>
      <c r="D479" s="74"/>
      <c r="E479" s="73"/>
      <c r="F479" s="73"/>
      <c r="G479" s="73"/>
      <c r="H479" s="73"/>
      <c r="I479" s="73"/>
      <c r="J479" s="73"/>
      <c r="K479" s="73"/>
      <c r="L479" s="75"/>
      <c r="M479" s="75"/>
      <c r="N479" s="75"/>
      <c r="O479" s="75"/>
      <c r="P479" s="75"/>
      <c r="Q479" s="73" t="e">
        <f>IF(#REF!="","",IF(VLOOKUP(#REF!,#REF!,9,FALSE)="","",VLOOKUP(#REF!,#REF!,9,FALSE)))</f>
        <v>#REF!</v>
      </c>
      <c r="R479" s="75" t="e">
        <f>IF(#REF!="","",IF(VLOOKUP(#REF!,#REF!,10,FALSE)="","",VLOOKUP(#REF!,#REF!,10,FALSE)))</f>
        <v>#REF!</v>
      </c>
      <c r="AI479" t="str">
        <f>IF('PCA Licitação, Dispensa e Inex.'!B482="","",'PCA Licitação, Dispensa e Inex.'!B482)</f>
        <v/>
      </c>
      <c r="AJ479" t="str">
        <f>IF('PCA Licitação, Dispensa e Inex.'!C482="","",'PCA Licitação, Dispensa e Inex.'!C482)</f>
        <v/>
      </c>
      <c r="AK479" t="str">
        <f>IF('PCA Licitação, Dispensa e Inex.'!D482="","",'PCA Licitação, Dispensa e Inex.'!D482)</f>
        <v/>
      </c>
      <c r="AL479" t="str">
        <f>IF('PCA Licitação, Dispensa e Inex.'!H482="","",'PCA Licitação, Dispensa e Inex.'!H482)</f>
        <v/>
      </c>
      <c r="AM479" t="str">
        <f>IF('PCA Licitação, Dispensa e Inex.'!K482="","",'PCA Licitação, Dispensa e Inex.'!K482)</f>
        <v/>
      </c>
      <c r="AN479" t="str">
        <f>IF('PCA Licitação, Dispensa e Inex.'!L482="","",'PCA Licitação, Dispensa e Inex.'!L482)</f>
        <v/>
      </c>
      <c r="AO479" t="str">
        <f>IF('PCA Licitação, Dispensa e Inex.'!M482="","",'PCA Licitação, Dispensa e Inex.'!M482)</f>
        <v/>
      </c>
      <c r="AP479" t="str">
        <f>IF('PCA Licitação, Dispensa e Inex.'!N482="","",'PCA Licitação, Dispensa e Inex.'!N482)</f>
        <v/>
      </c>
      <c r="AQ479" s="88" t="str">
        <f>IF('PCA Licitação, Dispensa e Inex.'!O482="","",'PCA Licitação, Dispensa e Inex.'!O482)</f>
        <v/>
      </c>
      <c r="AR479" s="88" t="str">
        <f>IF('PCA Licitação, Dispensa e Inex.'!P482="","",'PCA Licitação, Dispensa e Inex.'!P482)</f>
        <v/>
      </c>
      <c r="AS479" s="88" t="str">
        <f>IF('PCA Licitação, Dispensa e Inex.'!Q482="","",'PCA Licitação, Dispensa e Inex.'!Q482)</f>
        <v/>
      </c>
      <c r="AT479" s="88" t="str">
        <f>IF('PCA Licitação, Dispensa e Inex.'!R482="","",'PCA Licitação, Dispensa e Inex.'!R482)</f>
        <v/>
      </c>
      <c r="AU479" s="88" t="str">
        <f>IF('PCA Licitação, Dispensa e Inex.'!S482="","",'PCA Licitação, Dispensa e Inex.'!S482)</f>
        <v/>
      </c>
      <c r="AV479" s="88" t="str">
        <f>IFERROR(VLOOKUP(AI479,'Acompanhamento (DMP)'!$B$17:$L$400,10,FALSE),"")</f>
        <v/>
      </c>
      <c r="AW479" t="str">
        <f>IFERROR(IF(VLOOKUP(AI479,'Acompanhamento (DMP)'!$B$17:$V$400,11,FALSE)="","",VLOOKUP(AI479,'Acompanhamento (DMP)'!$B$17:$V$400,11,FALSE)),"")</f>
        <v/>
      </c>
      <c r="AX479" s="88" t="str">
        <f>IFERROR(VLOOKUP(AI479,'Acompanhamento (DMP)'!$B$17:$V$400,12,FALSE),"")</f>
        <v/>
      </c>
      <c r="AY479" s="88" t="str">
        <f>IFERROR(IF(VLOOKUP(AI479,'Acompanhamento (DMP)'!$B$17:$V$400,13,FALSE)="","",VLOOKUP(AI479,'Acompanhamento (DMP)'!$B$17:$V$400,13,FALSE)),"")</f>
        <v/>
      </c>
      <c r="AZ479" t="str">
        <f>IFERROR(IF(VLOOKUP(AI479,'Acompanhamento (DMP)'!$B$17:$V$400,14,FALSE)="","",VLOOKUP(AI479,'Acompanhamento (DMP)'!$B$17:$V$400,14,FALSE)),"")</f>
        <v/>
      </c>
      <c r="BA479" t="str">
        <f>IFERROR(IF(VLOOKUP(AI479,'Acompanhamento (DMP)'!$B$17:$V$400,15,FALSE)="","",VLOOKUP(AI479,'Acompanhamento (DMP)'!$B$17:$V$400,15,FALSE)),"")</f>
        <v/>
      </c>
      <c r="BB479" s="88" t="str">
        <f>IFERROR(IF(VLOOKUP(AI479,'Acompanhamento (DMP)'!$B$17:$V$400,16,FALSE)="","",VLOOKUP(AI479,'Acompanhamento (DMP)'!$B$17:$V$400,16,FALSE)),"")</f>
        <v/>
      </c>
      <c r="BC479" s="88" t="str">
        <f>IFERROR(IF(VLOOKUP(AI479,'Acompanhamento (DMP)'!$B$17:$V$400,17,FALSE)="","",VLOOKUP(AI479,'Acompanhamento (DMP)'!$B$17:$V$400,17,FALSE)),"")</f>
        <v/>
      </c>
      <c r="BD479" s="88" t="str">
        <f>IFERROR(IF(VLOOKUP(AI479,'Acompanhamento (DMP)'!$B$17:$V$400,18,FALSE)="","",VLOOKUP(AI479,'Acompanhamento (DMP)'!$B$17:$V$400,18,FALSE)),"")</f>
        <v/>
      </c>
      <c r="BE479" s="88" t="str">
        <f>IFERROR(IF(VLOOKUP(AI479,'Acompanhamento (DMP)'!$B$17:$V$400,19,FALSE)="","",VLOOKUP(AI479,'Acompanhamento (DMP)'!$B$17:$V$400,19,FALSE)),"")</f>
        <v/>
      </c>
      <c r="BF479" s="88" t="str">
        <f>IFERROR(IF(VLOOKUP(AI479,'Acompanhamento (DMP)'!$B$17:$V$400,20,FALSE)="","",VLOOKUP(AI479,'Acompanhamento (DMP)'!$B$17:$V$400,20,FALSE)),"")</f>
        <v/>
      </c>
      <c r="BG479" s="88" t="str">
        <f>IFERROR(IF(VLOOKUP(AI479,'Acompanhamento (DMP)'!$B$17:$V$400,21,FALSE)="","",VLOOKUP(AI479,'Acompanhamento (DMP)'!$B$17:$V$400,21,FALSE)),"")</f>
        <v/>
      </c>
      <c r="BH479" s="239" t="str">
        <f t="shared" si="7"/>
        <v/>
      </c>
    </row>
    <row r="480" spans="1:60" ht="15" customHeight="1" x14ac:dyDescent="0.2">
      <c r="A480" s="73"/>
      <c r="B480" s="73"/>
      <c r="C480" s="73"/>
      <c r="D480" s="74"/>
      <c r="E480" s="73"/>
      <c r="F480" s="73"/>
      <c r="G480" s="73"/>
      <c r="H480" s="73"/>
      <c r="I480" s="73"/>
      <c r="J480" s="73"/>
      <c r="K480" s="73"/>
      <c r="L480" s="75"/>
      <c r="M480" s="75"/>
      <c r="N480" s="75"/>
      <c r="O480" s="75"/>
      <c r="P480" s="75"/>
      <c r="Q480" s="73" t="e">
        <f>IF(#REF!="","",IF(VLOOKUP(#REF!,#REF!,9,FALSE)="","",VLOOKUP(#REF!,#REF!,9,FALSE)))</f>
        <v>#REF!</v>
      </c>
      <c r="R480" s="75" t="e">
        <f>IF(#REF!="","",IF(VLOOKUP(#REF!,#REF!,10,FALSE)="","",VLOOKUP(#REF!,#REF!,10,FALSE)))</f>
        <v>#REF!</v>
      </c>
      <c r="AI480" t="str">
        <f>IF('PCA Licitação, Dispensa e Inex.'!B483="","",'PCA Licitação, Dispensa e Inex.'!B483)</f>
        <v/>
      </c>
      <c r="AJ480" t="str">
        <f>IF('PCA Licitação, Dispensa e Inex.'!C483="","",'PCA Licitação, Dispensa e Inex.'!C483)</f>
        <v/>
      </c>
      <c r="AK480" t="str">
        <f>IF('PCA Licitação, Dispensa e Inex.'!D483="","",'PCA Licitação, Dispensa e Inex.'!D483)</f>
        <v/>
      </c>
      <c r="AL480" t="str">
        <f>IF('PCA Licitação, Dispensa e Inex.'!H483="","",'PCA Licitação, Dispensa e Inex.'!H483)</f>
        <v/>
      </c>
      <c r="AM480" t="str">
        <f>IF('PCA Licitação, Dispensa e Inex.'!K483="","",'PCA Licitação, Dispensa e Inex.'!K483)</f>
        <v/>
      </c>
      <c r="AN480" t="str">
        <f>IF('PCA Licitação, Dispensa e Inex.'!L483="","",'PCA Licitação, Dispensa e Inex.'!L483)</f>
        <v/>
      </c>
      <c r="AO480" t="str">
        <f>IF('PCA Licitação, Dispensa e Inex.'!M483="","",'PCA Licitação, Dispensa e Inex.'!M483)</f>
        <v/>
      </c>
      <c r="AP480" t="str">
        <f>IF('PCA Licitação, Dispensa e Inex.'!N483="","",'PCA Licitação, Dispensa e Inex.'!N483)</f>
        <v/>
      </c>
      <c r="AQ480" s="88" t="str">
        <f>IF('PCA Licitação, Dispensa e Inex.'!O483="","",'PCA Licitação, Dispensa e Inex.'!O483)</f>
        <v/>
      </c>
      <c r="AR480" s="88" t="str">
        <f>IF('PCA Licitação, Dispensa e Inex.'!P483="","",'PCA Licitação, Dispensa e Inex.'!P483)</f>
        <v/>
      </c>
      <c r="AS480" s="88" t="str">
        <f>IF('PCA Licitação, Dispensa e Inex.'!Q483="","",'PCA Licitação, Dispensa e Inex.'!Q483)</f>
        <v/>
      </c>
      <c r="AT480" s="88" t="str">
        <f>IF('PCA Licitação, Dispensa e Inex.'!R483="","",'PCA Licitação, Dispensa e Inex.'!R483)</f>
        <v/>
      </c>
      <c r="AU480" s="88" t="str">
        <f>IF('PCA Licitação, Dispensa e Inex.'!S483="","",'PCA Licitação, Dispensa e Inex.'!S483)</f>
        <v/>
      </c>
      <c r="AV480" s="88" t="str">
        <f>IFERROR(VLOOKUP(AI480,'Acompanhamento (DMP)'!$B$17:$L$400,10,FALSE),"")</f>
        <v/>
      </c>
      <c r="AW480" t="str">
        <f>IFERROR(IF(VLOOKUP(AI480,'Acompanhamento (DMP)'!$B$17:$V$400,11,FALSE)="","",VLOOKUP(AI480,'Acompanhamento (DMP)'!$B$17:$V$400,11,FALSE)),"")</f>
        <v/>
      </c>
      <c r="AX480" s="88" t="str">
        <f>IFERROR(VLOOKUP(AI480,'Acompanhamento (DMP)'!$B$17:$V$400,12,FALSE),"")</f>
        <v/>
      </c>
      <c r="AY480" s="88" t="str">
        <f>IFERROR(IF(VLOOKUP(AI480,'Acompanhamento (DMP)'!$B$17:$V$400,13,FALSE)="","",VLOOKUP(AI480,'Acompanhamento (DMP)'!$B$17:$V$400,13,FALSE)),"")</f>
        <v/>
      </c>
      <c r="AZ480" t="str">
        <f>IFERROR(IF(VLOOKUP(AI480,'Acompanhamento (DMP)'!$B$17:$V$400,14,FALSE)="","",VLOOKUP(AI480,'Acompanhamento (DMP)'!$B$17:$V$400,14,FALSE)),"")</f>
        <v/>
      </c>
      <c r="BA480" t="str">
        <f>IFERROR(IF(VLOOKUP(AI480,'Acompanhamento (DMP)'!$B$17:$V$400,15,FALSE)="","",VLOOKUP(AI480,'Acompanhamento (DMP)'!$B$17:$V$400,15,FALSE)),"")</f>
        <v/>
      </c>
      <c r="BB480" s="88" t="str">
        <f>IFERROR(IF(VLOOKUP(AI480,'Acompanhamento (DMP)'!$B$17:$V$400,16,FALSE)="","",VLOOKUP(AI480,'Acompanhamento (DMP)'!$B$17:$V$400,16,FALSE)),"")</f>
        <v/>
      </c>
      <c r="BC480" s="88" t="str">
        <f>IFERROR(IF(VLOOKUP(AI480,'Acompanhamento (DMP)'!$B$17:$V$400,17,FALSE)="","",VLOOKUP(AI480,'Acompanhamento (DMP)'!$B$17:$V$400,17,FALSE)),"")</f>
        <v/>
      </c>
      <c r="BD480" s="88" t="str">
        <f>IFERROR(IF(VLOOKUP(AI480,'Acompanhamento (DMP)'!$B$17:$V$400,18,FALSE)="","",VLOOKUP(AI480,'Acompanhamento (DMP)'!$B$17:$V$400,18,FALSE)),"")</f>
        <v/>
      </c>
      <c r="BE480" s="88" t="str">
        <f>IFERROR(IF(VLOOKUP(AI480,'Acompanhamento (DMP)'!$B$17:$V$400,19,FALSE)="","",VLOOKUP(AI480,'Acompanhamento (DMP)'!$B$17:$V$400,19,FALSE)),"")</f>
        <v/>
      </c>
      <c r="BF480" s="88" t="str">
        <f>IFERROR(IF(VLOOKUP(AI480,'Acompanhamento (DMP)'!$B$17:$V$400,20,FALSE)="","",VLOOKUP(AI480,'Acompanhamento (DMP)'!$B$17:$V$400,20,FALSE)),"")</f>
        <v/>
      </c>
      <c r="BG480" s="88" t="str">
        <f>IFERROR(IF(VLOOKUP(AI480,'Acompanhamento (DMP)'!$B$17:$V$400,21,FALSE)="","",VLOOKUP(AI480,'Acompanhamento (DMP)'!$B$17:$V$400,21,FALSE)),"")</f>
        <v/>
      </c>
      <c r="BH480" s="239" t="str">
        <f t="shared" si="7"/>
        <v/>
      </c>
    </row>
    <row r="481" spans="1:60" ht="15" customHeight="1" x14ac:dyDescent="0.2">
      <c r="A481" s="73"/>
      <c r="B481" s="73"/>
      <c r="C481" s="73"/>
      <c r="D481" s="74"/>
      <c r="E481" s="73"/>
      <c r="F481" s="73"/>
      <c r="G481" s="73"/>
      <c r="H481" s="73"/>
      <c r="I481" s="73"/>
      <c r="J481" s="73"/>
      <c r="K481" s="73"/>
      <c r="L481" s="75"/>
      <c r="M481" s="75"/>
      <c r="N481" s="75"/>
      <c r="O481" s="75"/>
      <c r="P481" s="75"/>
      <c r="Q481" s="73" t="e">
        <f>IF(#REF!="","",IF(VLOOKUP(#REF!,#REF!,9,FALSE)="","",VLOOKUP(#REF!,#REF!,9,FALSE)))</f>
        <v>#REF!</v>
      </c>
      <c r="R481" s="75" t="e">
        <f>IF(#REF!="","",IF(VLOOKUP(#REF!,#REF!,10,FALSE)="","",VLOOKUP(#REF!,#REF!,10,FALSE)))</f>
        <v>#REF!</v>
      </c>
      <c r="AI481" t="str">
        <f>IF('PCA Licitação, Dispensa e Inex.'!B484="","",'PCA Licitação, Dispensa e Inex.'!B484)</f>
        <v/>
      </c>
      <c r="AJ481" t="str">
        <f>IF('PCA Licitação, Dispensa e Inex.'!C484="","",'PCA Licitação, Dispensa e Inex.'!C484)</f>
        <v/>
      </c>
      <c r="AK481" t="str">
        <f>IF('PCA Licitação, Dispensa e Inex.'!D484="","",'PCA Licitação, Dispensa e Inex.'!D484)</f>
        <v/>
      </c>
      <c r="AL481" t="str">
        <f>IF('PCA Licitação, Dispensa e Inex.'!H484="","",'PCA Licitação, Dispensa e Inex.'!H484)</f>
        <v/>
      </c>
      <c r="AM481" t="str">
        <f>IF('PCA Licitação, Dispensa e Inex.'!K484="","",'PCA Licitação, Dispensa e Inex.'!K484)</f>
        <v/>
      </c>
      <c r="AN481" t="str">
        <f>IF('PCA Licitação, Dispensa e Inex.'!L484="","",'PCA Licitação, Dispensa e Inex.'!L484)</f>
        <v/>
      </c>
      <c r="AO481" t="str">
        <f>IF('PCA Licitação, Dispensa e Inex.'!M484="","",'PCA Licitação, Dispensa e Inex.'!M484)</f>
        <v/>
      </c>
      <c r="AP481" t="str">
        <f>IF('PCA Licitação, Dispensa e Inex.'!N484="","",'PCA Licitação, Dispensa e Inex.'!N484)</f>
        <v/>
      </c>
      <c r="AQ481" s="88" t="str">
        <f>IF('PCA Licitação, Dispensa e Inex.'!O484="","",'PCA Licitação, Dispensa e Inex.'!O484)</f>
        <v/>
      </c>
      <c r="AR481" s="88" t="str">
        <f>IF('PCA Licitação, Dispensa e Inex.'!P484="","",'PCA Licitação, Dispensa e Inex.'!P484)</f>
        <v/>
      </c>
      <c r="AS481" s="88" t="str">
        <f>IF('PCA Licitação, Dispensa e Inex.'!Q484="","",'PCA Licitação, Dispensa e Inex.'!Q484)</f>
        <v/>
      </c>
      <c r="AT481" s="88" t="str">
        <f>IF('PCA Licitação, Dispensa e Inex.'!R484="","",'PCA Licitação, Dispensa e Inex.'!R484)</f>
        <v/>
      </c>
      <c r="AU481" s="88" t="str">
        <f>IF('PCA Licitação, Dispensa e Inex.'!S484="","",'PCA Licitação, Dispensa e Inex.'!S484)</f>
        <v/>
      </c>
      <c r="AV481" s="88" t="str">
        <f>IFERROR(VLOOKUP(AI481,'Acompanhamento (DMP)'!$B$17:$L$400,10,FALSE),"")</f>
        <v/>
      </c>
      <c r="AW481" t="str">
        <f>IFERROR(IF(VLOOKUP(AI481,'Acompanhamento (DMP)'!$B$17:$V$400,11,FALSE)="","",VLOOKUP(AI481,'Acompanhamento (DMP)'!$B$17:$V$400,11,FALSE)),"")</f>
        <v/>
      </c>
      <c r="AX481" s="88" t="str">
        <f>IFERROR(VLOOKUP(AI481,'Acompanhamento (DMP)'!$B$17:$V$400,12,FALSE),"")</f>
        <v/>
      </c>
      <c r="AY481" s="88" t="str">
        <f>IFERROR(IF(VLOOKUP(AI481,'Acompanhamento (DMP)'!$B$17:$V$400,13,FALSE)="","",VLOOKUP(AI481,'Acompanhamento (DMP)'!$B$17:$V$400,13,FALSE)),"")</f>
        <v/>
      </c>
      <c r="AZ481" t="str">
        <f>IFERROR(IF(VLOOKUP(AI481,'Acompanhamento (DMP)'!$B$17:$V$400,14,FALSE)="","",VLOOKUP(AI481,'Acompanhamento (DMP)'!$B$17:$V$400,14,FALSE)),"")</f>
        <v/>
      </c>
      <c r="BA481" t="str">
        <f>IFERROR(IF(VLOOKUP(AI481,'Acompanhamento (DMP)'!$B$17:$V$400,15,FALSE)="","",VLOOKUP(AI481,'Acompanhamento (DMP)'!$B$17:$V$400,15,FALSE)),"")</f>
        <v/>
      </c>
      <c r="BB481" s="88" t="str">
        <f>IFERROR(IF(VLOOKUP(AI481,'Acompanhamento (DMP)'!$B$17:$V$400,16,FALSE)="","",VLOOKUP(AI481,'Acompanhamento (DMP)'!$B$17:$V$400,16,FALSE)),"")</f>
        <v/>
      </c>
      <c r="BC481" s="88" t="str">
        <f>IFERROR(IF(VLOOKUP(AI481,'Acompanhamento (DMP)'!$B$17:$V$400,17,FALSE)="","",VLOOKUP(AI481,'Acompanhamento (DMP)'!$B$17:$V$400,17,FALSE)),"")</f>
        <v/>
      </c>
      <c r="BD481" s="88" t="str">
        <f>IFERROR(IF(VLOOKUP(AI481,'Acompanhamento (DMP)'!$B$17:$V$400,18,FALSE)="","",VLOOKUP(AI481,'Acompanhamento (DMP)'!$B$17:$V$400,18,FALSE)),"")</f>
        <v/>
      </c>
      <c r="BE481" s="88" t="str">
        <f>IFERROR(IF(VLOOKUP(AI481,'Acompanhamento (DMP)'!$B$17:$V$400,19,FALSE)="","",VLOOKUP(AI481,'Acompanhamento (DMP)'!$B$17:$V$400,19,FALSE)),"")</f>
        <v/>
      </c>
      <c r="BF481" s="88" t="str">
        <f>IFERROR(IF(VLOOKUP(AI481,'Acompanhamento (DMP)'!$B$17:$V$400,20,FALSE)="","",VLOOKUP(AI481,'Acompanhamento (DMP)'!$B$17:$V$400,20,FALSE)),"")</f>
        <v/>
      </c>
      <c r="BG481" s="88" t="str">
        <f>IFERROR(IF(VLOOKUP(AI481,'Acompanhamento (DMP)'!$B$17:$V$400,21,FALSE)="","",VLOOKUP(AI481,'Acompanhamento (DMP)'!$B$17:$V$400,21,FALSE)),"")</f>
        <v/>
      </c>
      <c r="BH481" s="239" t="str">
        <f t="shared" si="7"/>
        <v/>
      </c>
    </row>
    <row r="482" spans="1:60" ht="15" customHeight="1" x14ac:dyDescent="0.2">
      <c r="A482" s="73"/>
      <c r="B482" s="73"/>
      <c r="C482" s="73"/>
      <c r="D482" s="74"/>
      <c r="E482" s="73"/>
      <c r="F482" s="73"/>
      <c r="G482" s="73"/>
      <c r="H482" s="73"/>
      <c r="I482" s="73"/>
      <c r="J482" s="73"/>
      <c r="K482" s="73"/>
      <c r="L482" s="75"/>
      <c r="M482" s="75"/>
      <c r="N482" s="75"/>
      <c r="O482" s="75"/>
      <c r="P482" s="75"/>
      <c r="Q482" s="73" t="e">
        <f>IF(#REF!="","",IF(VLOOKUP(#REF!,#REF!,9,FALSE)="","",VLOOKUP(#REF!,#REF!,9,FALSE)))</f>
        <v>#REF!</v>
      </c>
      <c r="R482" s="75" t="e">
        <f>IF(#REF!="","",IF(VLOOKUP(#REF!,#REF!,10,FALSE)="","",VLOOKUP(#REF!,#REF!,10,FALSE)))</f>
        <v>#REF!</v>
      </c>
      <c r="AI482" t="str">
        <f>IF('PCA Licitação, Dispensa e Inex.'!B485="","",'PCA Licitação, Dispensa e Inex.'!B485)</f>
        <v/>
      </c>
      <c r="AJ482" t="str">
        <f>IF('PCA Licitação, Dispensa e Inex.'!C485="","",'PCA Licitação, Dispensa e Inex.'!C485)</f>
        <v/>
      </c>
      <c r="AK482" t="str">
        <f>IF('PCA Licitação, Dispensa e Inex.'!D485="","",'PCA Licitação, Dispensa e Inex.'!D485)</f>
        <v/>
      </c>
      <c r="AL482" t="str">
        <f>IF('PCA Licitação, Dispensa e Inex.'!H485="","",'PCA Licitação, Dispensa e Inex.'!H485)</f>
        <v/>
      </c>
      <c r="AM482" t="str">
        <f>IF('PCA Licitação, Dispensa e Inex.'!K485="","",'PCA Licitação, Dispensa e Inex.'!K485)</f>
        <v/>
      </c>
      <c r="AN482" t="str">
        <f>IF('PCA Licitação, Dispensa e Inex.'!L485="","",'PCA Licitação, Dispensa e Inex.'!L485)</f>
        <v/>
      </c>
      <c r="AO482" t="str">
        <f>IF('PCA Licitação, Dispensa e Inex.'!M485="","",'PCA Licitação, Dispensa e Inex.'!M485)</f>
        <v/>
      </c>
      <c r="AP482" t="str">
        <f>IF('PCA Licitação, Dispensa e Inex.'!N485="","",'PCA Licitação, Dispensa e Inex.'!N485)</f>
        <v/>
      </c>
      <c r="AQ482" s="88" t="str">
        <f>IF('PCA Licitação, Dispensa e Inex.'!O485="","",'PCA Licitação, Dispensa e Inex.'!O485)</f>
        <v/>
      </c>
      <c r="AR482" s="88" t="str">
        <f>IF('PCA Licitação, Dispensa e Inex.'!P485="","",'PCA Licitação, Dispensa e Inex.'!P485)</f>
        <v/>
      </c>
      <c r="AS482" s="88" t="str">
        <f>IF('PCA Licitação, Dispensa e Inex.'!Q485="","",'PCA Licitação, Dispensa e Inex.'!Q485)</f>
        <v/>
      </c>
      <c r="AT482" s="88" t="str">
        <f>IF('PCA Licitação, Dispensa e Inex.'!R485="","",'PCA Licitação, Dispensa e Inex.'!R485)</f>
        <v/>
      </c>
      <c r="AU482" s="88" t="str">
        <f>IF('PCA Licitação, Dispensa e Inex.'!S485="","",'PCA Licitação, Dispensa e Inex.'!S485)</f>
        <v/>
      </c>
      <c r="AV482" s="88" t="str">
        <f>IFERROR(VLOOKUP(AI482,'Acompanhamento (DMP)'!$B$17:$L$400,10,FALSE),"")</f>
        <v/>
      </c>
      <c r="AW482" t="str">
        <f>IFERROR(IF(VLOOKUP(AI482,'Acompanhamento (DMP)'!$B$17:$V$400,11,FALSE)="","",VLOOKUP(AI482,'Acompanhamento (DMP)'!$B$17:$V$400,11,FALSE)),"")</f>
        <v/>
      </c>
      <c r="AX482" s="88" t="str">
        <f>IFERROR(VLOOKUP(AI482,'Acompanhamento (DMP)'!$B$17:$V$400,12,FALSE),"")</f>
        <v/>
      </c>
      <c r="AY482" s="88" t="str">
        <f>IFERROR(IF(VLOOKUP(AI482,'Acompanhamento (DMP)'!$B$17:$V$400,13,FALSE)="","",VLOOKUP(AI482,'Acompanhamento (DMP)'!$B$17:$V$400,13,FALSE)),"")</f>
        <v/>
      </c>
      <c r="AZ482" t="str">
        <f>IFERROR(IF(VLOOKUP(AI482,'Acompanhamento (DMP)'!$B$17:$V$400,14,FALSE)="","",VLOOKUP(AI482,'Acompanhamento (DMP)'!$B$17:$V$400,14,FALSE)),"")</f>
        <v/>
      </c>
      <c r="BA482" t="str">
        <f>IFERROR(IF(VLOOKUP(AI482,'Acompanhamento (DMP)'!$B$17:$V$400,15,FALSE)="","",VLOOKUP(AI482,'Acompanhamento (DMP)'!$B$17:$V$400,15,FALSE)),"")</f>
        <v/>
      </c>
      <c r="BB482" s="88" t="str">
        <f>IFERROR(IF(VLOOKUP(AI482,'Acompanhamento (DMP)'!$B$17:$V$400,16,FALSE)="","",VLOOKUP(AI482,'Acompanhamento (DMP)'!$B$17:$V$400,16,FALSE)),"")</f>
        <v/>
      </c>
      <c r="BC482" s="88" t="str">
        <f>IFERROR(IF(VLOOKUP(AI482,'Acompanhamento (DMP)'!$B$17:$V$400,17,FALSE)="","",VLOOKUP(AI482,'Acompanhamento (DMP)'!$B$17:$V$400,17,FALSE)),"")</f>
        <v/>
      </c>
      <c r="BD482" s="88" t="str">
        <f>IFERROR(IF(VLOOKUP(AI482,'Acompanhamento (DMP)'!$B$17:$V$400,18,FALSE)="","",VLOOKUP(AI482,'Acompanhamento (DMP)'!$B$17:$V$400,18,FALSE)),"")</f>
        <v/>
      </c>
      <c r="BE482" s="88" t="str">
        <f>IFERROR(IF(VLOOKUP(AI482,'Acompanhamento (DMP)'!$B$17:$V$400,19,FALSE)="","",VLOOKUP(AI482,'Acompanhamento (DMP)'!$B$17:$V$400,19,FALSE)),"")</f>
        <v/>
      </c>
      <c r="BF482" s="88" t="str">
        <f>IFERROR(IF(VLOOKUP(AI482,'Acompanhamento (DMP)'!$B$17:$V$400,20,FALSE)="","",VLOOKUP(AI482,'Acompanhamento (DMP)'!$B$17:$V$400,20,FALSE)),"")</f>
        <v/>
      </c>
      <c r="BG482" s="88" t="str">
        <f>IFERROR(IF(VLOOKUP(AI482,'Acompanhamento (DMP)'!$B$17:$V$400,21,FALSE)="","",VLOOKUP(AI482,'Acompanhamento (DMP)'!$B$17:$V$400,21,FALSE)),"")</f>
        <v/>
      </c>
      <c r="BH482" s="239" t="str">
        <f t="shared" si="7"/>
        <v/>
      </c>
    </row>
    <row r="483" spans="1:60" ht="15" customHeight="1" x14ac:dyDescent="0.2">
      <c r="A483" s="73"/>
      <c r="B483" s="73"/>
      <c r="C483" s="73"/>
      <c r="D483" s="74"/>
      <c r="E483" s="73"/>
      <c r="F483" s="73"/>
      <c r="G483" s="73"/>
      <c r="H483" s="73"/>
      <c r="I483" s="73"/>
      <c r="J483" s="73"/>
      <c r="K483" s="73"/>
      <c r="L483" s="75"/>
      <c r="M483" s="75"/>
      <c r="N483" s="75"/>
      <c r="O483" s="75"/>
      <c r="P483" s="75"/>
      <c r="Q483" s="73" t="e">
        <f>IF(#REF!="","",IF(VLOOKUP(#REF!,#REF!,9,FALSE)="","",VLOOKUP(#REF!,#REF!,9,FALSE)))</f>
        <v>#REF!</v>
      </c>
      <c r="R483" s="75" t="e">
        <f>IF(#REF!="","",IF(VLOOKUP(#REF!,#REF!,10,FALSE)="","",VLOOKUP(#REF!,#REF!,10,FALSE)))</f>
        <v>#REF!</v>
      </c>
      <c r="AI483" t="str">
        <f>IF('PCA Licitação, Dispensa e Inex.'!B486="","",'PCA Licitação, Dispensa e Inex.'!B486)</f>
        <v/>
      </c>
      <c r="AJ483" t="str">
        <f>IF('PCA Licitação, Dispensa e Inex.'!C486="","",'PCA Licitação, Dispensa e Inex.'!C486)</f>
        <v/>
      </c>
      <c r="AK483" t="str">
        <f>IF('PCA Licitação, Dispensa e Inex.'!D486="","",'PCA Licitação, Dispensa e Inex.'!D486)</f>
        <v/>
      </c>
      <c r="AL483" t="str">
        <f>IF('PCA Licitação, Dispensa e Inex.'!H486="","",'PCA Licitação, Dispensa e Inex.'!H486)</f>
        <v/>
      </c>
      <c r="AM483" t="str">
        <f>IF('PCA Licitação, Dispensa e Inex.'!K486="","",'PCA Licitação, Dispensa e Inex.'!K486)</f>
        <v/>
      </c>
      <c r="AN483" t="str">
        <f>IF('PCA Licitação, Dispensa e Inex.'!L486="","",'PCA Licitação, Dispensa e Inex.'!L486)</f>
        <v/>
      </c>
      <c r="AO483" t="str">
        <f>IF('PCA Licitação, Dispensa e Inex.'!M486="","",'PCA Licitação, Dispensa e Inex.'!M486)</f>
        <v/>
      </c>
      <c r="AP483" t="str">
        <f>IF('PCA Licitação, Dispensa e Inex.'!N486="","",'PCA Licitação, Dispensa e Inex.'!N486)</f>
        <v/>
      </c>
      <c r="AQ483" s="88" t="str">
        <f>IF('PCA Licitação, Dispensa e Inex.'!O486="","",'PCA Licitação, Dispensa e Inex.'!O486)</f>
        <v/>
      </c>
      <c r="AR483" s="88" t="str">
        <f>IF('PCA Licitação, Dispensa e Inex.'!P486="","",'PCA Licitação, Dispensa e Inex.'!P486)</f>
        <v/>
      </c>
      <c r="AS483" s="88" t="str">
        <f>IF('PCA Licitação, Dispensa e Inex.'!Q486="","",'PCA Licitação, Dispensa e Inex.'!Q486)</f>
        <v/>
      </c>
      <c r="AT483" s="88" t="str">
        <f>IF('PCA Licitação, Dispensa e Inex.'!R486="","",'PCA Licitação, Dispensa e Inex.'!R486)</f>
        <v/>
      </c>
      <c r="AU483" s="88" t="str">
        <f>IF('PCA Licitação, Dispensa e Inex.'!S486="","",'PCA Licitação, Dispensa e Inex.'!S486)</f>
        <v/>
      </c>
      <c r="AV483" s="88" t="str">
        <f>IFERROR(VLOOKUP(AI483,'Acompanhamento (DMP)'!$B$17:$L$400,10,FALSE),"")</f>
        <v/>
      </c>
      <c r="AW483" t="str">
        <f>IFERROR(IF(VLOOKUP(AI483,'Acompanhamento (DMP)'!$B$17:$V$400,11,FALSE)="","",VLOOKUP(AI483,'Acompanhamento (DMP)'!$B$17:$V$400,11,FALSE)),"")</f>
        <v/>
      </c>
      <c r="AX483" s="88" t="str">
        <f>IFERROR(VLOOKUP(AI483,'Acompanhamento (DMP)'!$B$17:$V$400,12,FALSE),"")</f>
        <v/>
      </c>
      <c r="AY483" s="88" t="str">
        <f>IFERROR(IF(VLOOKUP(AI483,'Acompanhamento (DMP)'!$B$17:$V$400,13,FALSE)="","",VLOOKUP(AI483,'Acompanhamento (DMP)'!$B$17:$V$400,13,FALSE)),"")</f>
        <v/>
      </c>
      <c r="AZ483" t="str">
        <f>IFERROR(IF(VLOOKUP(AI483,'Acompanhamento (DMP)'!$B$17:$V$400,14,FALSE)="","",VLOOKUP(AI483,'Acompanhamento (DMP)'!$B$17:$V$400,14,FALSE)),"")</f>
        <v/>
      </c>
      <c r="BA483" t="str">
        <f>IFERROR(IF(VLOOKUP(AI483,'Acompanhamento (DMP)'!$B$17:$V$400,15,FALSE)="","",VLOOKUP(AI483,'Acompanhamento (DMP)'!$B$17:$V$400,15,FALSE)),"")</f>
        <v/>
      </c>
      <c r="BB483" s="88" t="str">
        <f>IFERROR(IF(VLOOKUP(AI483,'Acompanhamento (DMP)'!$B$17:$V$400,16,FALSE)="","",VLOOKUP(AI483,'Acompanhamento (DMP)'!$B$17:$V$400,16,FALSE)),"")</f>
        <v/>
      </c>
      <c r="BC483" s="88" t="str">
        <f>IFERROR(IF(VLOOKUP(AI483,'Acompanhamento (DMP)'!$B$17:$V$400,17,FALSE)="","",VLOOKUP(AI483,'Acompanhamento (DMP)'!$B$17:$V$400,17,FALSE)),"")</f>
        <v/>
      </c>
      <c r="BD483" s="88" t="str">
        <f>IFERROR(IF(VLOOKUP(AI483,'Acompanhamento (DMP)'!$B$17:$V$400,18,FALSE)="","",VLOOKUP(AI483,'Acompanhamento (DMP)'!$B$17:$V$400,18,FALSE)),"")</f>
        <v/>
      </c>
      <c r="BE483" s="88" t="str">
        <f>IFERROR(IF(VLOOKUP(AI483,'Acompanhamento (DMP)'!$B$17:$V$400,19,FALSE)="","",VLOOKUP(AI483,'Acompanhamento (DMP)'!$B$17:$V$400,19,FALSE)),"")</f>
        <v/>
      </c>
      <c r="BF483" s="88" t="str">
        <f>IFERROR(IF(VLOOKUP(AI483,'Acompanhamento (DMP)'!$B$17:$V$400,20,FALSE)="","",VLOOKUP(AI483,'Acompanhamento (DMP)'!$B$17:$V$400,20,FALSE)),"")</f>
        <v/>
      </c>
      <c r="BG483" s="88" t="str">
        <f>IFERROR(IF(VLOOKUP(AI483,'Acompanhamento (DMP)'!$B$17:$V$400,21,FALSE)="","",VLOOKUP(AI483,'Acompanhamento (DMP)'!$B$17:$V$400,21,FALSE)),"")</f>
        <v/>
      </c>
      <c r="BH483" s="239" t="str">
        <f t="shared" si="7"/>
        <v/>
      </c>
    </row>
    <row r="484" spans="1:60" ht="15" customHeight="1" x14ac:dyDescent="0.2">
      <c r="A484" s="73"/>
      <c r="B484" s="73"/>
      <c r="C484" s="73"/>
      <c r="D484" s="74"/>
      <c r="E484" s="73"/>
      <c r="F484" s="73"/>
      <c r="G484" s="73"/>
      <c r="H484" s="73"/>
      <c r="I484" s="73"/>
      <c r="J484" s="73"/>
      <c r="K484" s="73"/>
      <c r="L484" s="75"/>
      <c r="M484" s="75"/>
      <c r="N484" s="75"/>
      <c r="O484" s="75"/>
      <c r="P484" s="75"/>
      <c r="Q484" s="73" t="e">
        <f>IF(#REF!="","",IF(VLOOKUP(#REF!,#REF!,9,FALSE)="","",VLOOKUP(#REF!,#REF!,9,FALSE)))</f>
        <v>#REF!</v>
      </c>
      <c r="R484" s="75" t="e">
        <f>IF(#REF!="","",IF(VLOOKUP(#REF!,#REF!,10,FALSE)="","",VLOOKUP(#REF!,#REF!,10,FALSE)))</f>
        <v>#REF!</v>
      </c>
      <c r="AI484" t="str">
        <f>IF('PCA Licitação, Dispensa e Inex.'!B487="","",'PCA Licitação, Dispensa e Inex.'!B487)</f>
        <v/>
      </c>
      <c r="AJ484" t="str">
        <f>IF('PCA Licitação, Dispensa e Inex.'!C487="","",'PCA Licitação, Dispensa e Inex.'!C487)</f>
        <v/>
      </c>
      <c r="AK484" t="str">
        <f>IF('PCA Licitação, Dispensa e Inex.'!D487="","",'PCA Licitação, Dispensa e Inex.'!D487)</f>
        <v/>
      </c>
      <c r="AL484" t="str">
        <f>IF('PCA Licitação, Dispensa e Inex.'!H487="","",'PCA Licitação, Dispensa e Inex.'!H487)</f>
        <v/>
      </c>
      <c r="AM484" t="str">
        <f>IF('PCA Licitação, Dispensa e Inex.'!K487="","",'PCA Licitação, Dispensa e Inex.'!K487)</f>
        <v/>
      </c>
      <c r="AN484" t="str">
        <f>IF('PCA Licitação, Dispensa e Inex.'!L487="","",'PCA Licitação, Dispensa e Inex.'!L487)</f>
        <v/>
      </c>
      <c r="AO484" t="str">
        <f>IF('PCA Licitação, Dispensa e Inex.'!M487="","",'PCA Licitação, Dispensa e Inex.'!M487)</f>
        <v/>
      </c>
      <c r="AP484" t="str">
        <f>IF('PCA Licitação, Dispensa e Inex.'!N487="","",'PCA Licitação, Dispensa e Inex.'!N487)</f>
        <v/>
      </c>
      <c r="AQ484" s="88" t="str">
        <f>IF('PCA Licitação, Dispensa e Inex.'!O487="","",'PCA Licitação, Dispensa e Inex.'!O487)</f>
        <v/>
      </c>
      <c r="AR484" s="88" t="str">
        <f>IF('PCA Licitação, Dispensa e Inex.'!P487="","",'PCA Licitação, Dispensa e Inex.'!P487)</f>
        <v/>
      </c>
      <c r="AS484" s="88" t="str">
        <f>IF('PCA Licitação, Dispensa e Inex.'!Q487="","",'PCA Licitação, Dispensa e Inex.'!Q487)</f>
        <v/>
      </c>
      <c r="AT484" s="88" t="str">
        <f>IF('PCA Licitação, Dispensa e Inex.'!R487="","",'PCA Licitação, Dispensa e Inex.'!R487)</f>
        <v/>
      </c>
      <c r="AU484" s="88" t="str">
        <f>IF('PCA Licitação, Dispensa e Inex.'!S487="","",'PCA Licitação, Dispensa e Inex.'!S487)</f>
        <v/>
      </c>
      <c r="AV484" s="88" t="str">
        <f>IFERROR(VLOOKUP(AI484,'Acompanhamento (DMP)'!$B$17:$L$400,10,FALSE),"")</f>
        <v/>
      </c>
      <c r="AW484" t="str">
        <f>IFERROR(IF(VLOOKUP(AI484,'Acompanhamento (DMP)'!$B$17:$V$400,11,FALSE)="","",VLOOKUP(AI484,'Acompanhamento (DMP)'!$B$17:$V$400,11,FALSE)),"")</f>
        <v/>
      </c>
      <c r="AX484" s="88" t="str">
        <f>IFERROR(VLOOKUP(AI484,'Acompanhamento (DMP)'!$B$17:$V$400,12,FALSE),"")</f>
        <v/>
      </c>
      <c r="AY484" s="88" t="str">
        <f>IFERROR(IF(VLOOKUP(AI484,'Acompanhamento (DMP)'!$B$17:$V$400,13,FALSE)="","",VLOOKUP(AI484,'Acompanhamento (DMP)'!$B$17:$V$400,13,FALSE)),"")</f>
        <v/>
      </c>
      <c r="AZ484" t="str">
        <f>IFERROR(IF(VLOOKUP(AI484,'Acompanhamento (DMP)'!$B$17:$V$400,14,FALSE)="","",VLOOKUP(AI484,'Acompanhamento (DMP)'!$B$17:$V$400,14,FALSE)),"")</f>
        <v/>
      </c>
      <c r="BA484" t="str">
        <f>IFERROR(IF(VLOOKUP(AI484,'Acompanhamento (DMP)'!$B$17:$V$400,15,FALSE)="","",VLOOKUP(AI484,'Acompanhamento (DMP)'!$B$17:$V$400,15,FALSE)),"")</f>
        <v/>
      </c>
      <c r="BB484" s="88" t="str">
        <f>IFERROR(IF(VLOOKUP(AI484,'Acompanhamento (DMP)'!$B$17:$V$400,16,FALSE)="","",VLOOKUP(AI484,'Acompanhamento (DMP)'!$B$17:$V$400,16,FALSE)),"")</f>
        <v/>
      </c>
      <c r="BC484" s="88" t="str">
        <f>IFERROR(IF(VLOOKUP(AI484,'Acompanhamento (DMP)'!$B$17:$V$400,17,FALSE)="","",VLOOKUP(AI484,'Acompanhamento (DMP)'!$B$17:$V$400,17,FALSE)),"")</f>
        <v/>
      </c>
      <c r="BD484" s="88" t="str">
        <f>IFERROR(IF(VLOOKUP(AI484,'Acompanhamento (DMP)'!$B$17:$V$400,18,FALSE)="","",VLOOKUP(AI484,'Acompanhamento (DMP)'!$B$17:$V$400,18,FALSE)),"")</f>
        <v/>
      </c>
      <c r="BE484" s="88" t="str">
        <f>IFERROR(IF(VLOOKUP(AI484,'Acompanhamento (DMP)'!$B$17:$V$400,19,FALSE)="","",VLOOKUP(AI484,'Acompanhamento (DMP)'!$B$17:$V$400,19,FALSE)),"")</f>
        <v/>
      </c>
      <c r="BF484" s="88" t="str">
        <f>IFERROR(IF(VLOOKUP(AI484,'Acompanhamento (DMP)'!$B$17:$V$400,20,FALSE)="","",VLOOKUP(AI484,'Acompanhamento (DMP)'!$B$17:$V$400,20,FALSE)),"")</f>
        <v/>
      </c>
      <c r="BG484" s="88" t="str">
        <f>IFERROR(IF(VLOOKUP(AI484,'Acompanhamento (DMP)'!$B$17:$V$400,21,FALSE)="","",VLOOKUP(AI484,'Acompanhamento (DMP)'!$B$17:$V$400,21,FALSE)),"")</f>
        <v/>
      </c>
      <c r="BH484" s="239" t="str">
        <f t="shared" si="7"/>
        <v/>
      </c>
    </row>
    <row r="485" spans="1:60" ht="15" customHeight="1" x14ac:dyDescent="0.2">
      <c r="A485" s="73"/>
      <c r="B485" s="73"/>
      <c r="C485" s="73"/>
      <c r="D485" s="74"/>
      <c r="E485" s="73"/>
      <c r="F485" s="73"/>
      <c r="G485" s="73"/>
      <c r="H485" s="73"/>
      <c r="I485" s="73"/>
      <c r="J485" s="73"/>
      <c r="K485" s="73"/>
      <c r="L485" s="75"/>
      <c r="M485" s="75"/>
      <c r="N485" s="75"/>
      <c r="O485" s="75"/>
      <c r="P485" s="75"/>
      <c r="Q485" s="73" t="e">
        <f>IF(#REF!="","",IF(VLOOKUP(#REF!,#REF!,9,FALSE)="","",VLOOKUP(#REF!,#REF!,9,FALSE)))</f>
        <v>#REF!</v>
      </c>
      <c r="R485" s="75" t="e">
        <f>IF(#REF!="","",IF(VLOOKUP(#REF!,#REF!,10,FALSE)="","",VLOOKUP(#REF!,#REF!,10,FALSE)))</f>
        <v>#REF!</v>
      </c>
      <c r="AI485" t="str">
        <f>IF('PCA Licitação, Dispensa e Inex.'!B488="","",'PCA Licitação, Dispensa e Inex.'!B488)</f>
        <v/>
      </c>
      <c r="AJ485" t="str">
        <f>IF('PCA Licitação, Dispensa e Inex.'!C488="","",'PCA Licitação, Dispensa e Inex.'!C488)</f>
        <v/>
      </c>
      <c r="AK485" t="str">
        <f>IF('PCA Licitação, Dispensa e Inex.'!D488="","",'PCA Licitação, Dispensa e Inex.'!D488)</f>
        <v/>
      </c>
      <c r="AL485" t="str">
        <f>IF('PCA Licitação, Dispensa e Inex.'!H488="","",'PCA Licitação, Dispensa e Inex.'!H488)</f>
        <v/>
      </c>
      <c r="AM485" t="str">
        <f>IF('PCA Licitação, Dispensa e Inex.'!K488="","",'PCA Licitação, Dispensa e Inex.'!K488)</f>
        <v/>
      </c>
      <c r="AN485" t="str">
        <f>IF('PCA Licitação, Dispensa e Inex.'!L488="","",'PCA Licitação, Dispensa e Inex.'!L488)</f>
        <v/>
      </c>
      <c r="AO485" t="str">
        <f>IF('PCA Licitação, Dispensa e Inex.'!M488="","",'PCA Licitação, Dispensa e Inex.'!M488)</f>
        <v/>
      </c>
      <c r="AP485" t="str">
        <f>IF('PCA Licitação, Dispensa e Inex.'!N488="","",'PCA Licitação, Dispensa e Inex.'!N488)</f>
        <v/>
      </c>
      <c r="AQ485" s="88" t="str">
        <f>IF('PCA Licitação, Dispensa e Inex.'!O488="","",'PCA Licitação, Dispensa e Inex.'!O488)</f>
        <v/>
      </c>
      <c r="AR485" s="88" t="str">
        <f>IF('PCA Licitação, Dispensa e Inex.'!P488="","",'PCA Licitação, Dispensa e Inex.'!P488)</f>
        <v/>
      </c>
      <c r="AS485" s="88" t="str">
        <f>IF('PCA Licitação, Dispensa e Inex.'!Q488="","",'PCA Licitação, Dispensa e Inex.'!Q488)</f>
        <v/>
      </c>
      <c r="AT485" s="88" t="str">
        <f>IF('PCA Licitação, Dispensa e Inex.'!R488="","",'PCA Licitação, Dispensa e Inex.'!R488)</f>
        <v/>
      </c>
      <c r="AU485" s="88" t="str">
        <f>IF('PCA Licitação, Dispensa e Inex.'!S488="","",'PCA Licitação, Dispensa e Inex.'!S488)</f>
        <v/>
      </c>
      <c r="AV485" s="88" t="str">
        <f>IFERROR(VLOOKUP(AI485,'Acompanhamento (DMP)'!$B$17:$L$400,10,FALSE),"")</f>
        <v/>
      </c>
      <c r="AW485" t="str">
        <f>IFERROR(IF(VLOOKUP(AI485,'Acompanhamento (DMP)'!$B$17:$V$400,11,FALSE)="","",VLOOKUP(AI485,'Acompanhamento (DMP)'!$B$17:$V$400,11,FALSE)),"")</f>
        <v/>
      </c>
      <c r="AX485" s="88" t="str">
        <f>IFERROR(VLOOKUP(AI485,'Acompanhamento (DMP)'!$B$17:$V$400,12,FALSE),"")</f>
        <v/>
      </c>
      <c r="AY485" s="88" t="str">
        <f>IFERROR(IF(VLOOKUP(AI485,'Acompanhamento (DMP)'!$B$17:$V$400,13,FALSE)="","",VLOOKUP(AI485,'Acompanhamento (DMP)'!$B$17:$V$400,13,FALSE)),"")</f>
        <v/>
      </c>
      <c r="AZ485" t="str">
        <f>IFERROR(IF(VLOOKUP(AI485,'Acompanhamento (DMP)'!$B$17:$V$400,14,FALSE)="","",VLOOKUP(AI485,'Acompanhamento (DMP)'!$B$17:$V$400,14,FALSE)),"")</f>
        <v/>
      </c>
      <c r="BA485" t="str">
        <f>IFERROR(IF(VLOOKUP(AI485,'Acompanhamento (DMP)'!$B$17:$V$400,15,FALSE)="","",VLOOKUP(AI485,'Acompanhamento (DMP)'!$B$17:$V$400,15,FALSE)),"")</f>
        <v/>
      </c>
      <c r="BB485" s="88" t="str">
        <f>IFERROR(IF(VLOOKUP(AI485,'Acompanhamento (DMP)'!$B$17:$V$400,16,FALSE)="","",VLOOKUP(AI485,'Acompanhamento (DMP)'!$B$17:$V$400,16,FALSE)),"")</f>
        <v/>
      </c>
      <c r="BC485" s="88" t="str">
        <f>IFERROR(IF(VLOOKUP(AI485,'Acompanhamento (DMP)'!$B$17:$V$400,17,FALSE)="","",VLOOKUP(AI485,'Acompanhamento (DMP)'!$B$17:$V$400,17,FALSE)),"")</f>
        <v/>
      </c>
      <c r="BD485" s="88" t="str">
        <f>IFERROR(IF(VLOOKUP(AI485,'Acompanhamento (DMP)'!$B$17:$V$400,18,FALSE)="","",VLOOKUP(AI485,'Acompanhamento (DMP)'!$B$17:$V$400,18,FALSE)),"")</f>
        <v/>
      </c>
      <c r="BE485" s="88" t="str">
        <f>IFERROR(IF(VLOOKUP(AI485,'Acompanhamento (DMP)'!$B$17:$V$400,19,FALSE)="","",VLOOKUP(AI485,'Acompanhamento (DMP)'!$B$17:$V$400,19,FALSE)),"")</f>
        <v/>
      </c>
      <c r="BF485" s="88" t="str">
        <f>IFERROR(IF(VLOOKUP(AI485,'Acompanhamento (DMP)'!$B$17:$V$400,20,FALSE)="","",VLOOKUP(AI485,'Acompanhamento (DMP)'!$B$17:$V$400,20,FALSE)),"")</f>
        <v/>
      </c>
      <c r="BG485" s="88" t="str">
        <f>IFERROR(IF(VLOOKUP(AI485,'Acompanhamento (DMP)'!$B$17:$V$400,21,FALSE)="","",VLOOKUP(AI485,'Acompanhamento (DMP)'!$B$17:$V$400,21,FALSE)),"")</f>
        <v/>
      </c>
      <c r="BH485" s="239" t="str">
        <f t="shared" si="7"/>
        <v/>
      </c>
    </row>
    <row r="486" spans="1:60" ht="15" customHeight="1" x14ac:dyDescent="0.2">
      <c r="A486" s="73"/>
      <c r="B486" s="73"/>
      <c r="C486" s="73"/>
      <c r="D486" s="74"/>
      <c r="E486" s="73"/>
      <c r="F486" s="73"/>
      <c r="G486" s="73"/>
      <c r="H486" s="73"/>
      <c r="I486" s="73"/>
      <c r="J486" s="73"/>
      <c r="K486" s="73"/>
      <c r="L486" s="75"/>
      <c r="M486" s="75"/>
      <c r="N486" s="75"/>
      <c r="O486" s="75"/>
      <c r="P486" s="75"/>
      <c r="Q486" s="73" t="e">
        <f>IF(#REF!="","",IF(VLOOKUP(#REF!,#REF!,9,FALSE)="","",VLOOKUP(#REF!,#REF!,9,FALSE)))</f>
        <v>#REF!</v>
      </c>
      <c r="R486" s="75" t="e">
        <f>IF(#REF!="","",IF(VLOOKUP(#REF!,#REF!,10,FALSE)="","",VLOOKUP(#REF!,#REF!,10,FALSE)))</f>
        <v>#REF!</v>
      </c>
      <c r="AI486" t="str">
        <f>IF('PCA Licitação, Dispensa e Inex.'!B489="","",'PCA Licitação, Dispensa e Inex.'!B489)</f>
        <v/>
      </c>
      <c r="AJ486" t="str">
        <f>IF('PCA Licitação, Dispensa e Inex.'!C489="","",'PCA Licitação, Dispensa e Inex.'!C489)</f>
        <v/>
      </c>
      <c r="AK486" t="str">
        <f>IF('PCA Licitação, Dispensa e Inex.'!D489="","",'PCA Licitação, Dispensa e Inex.'!D489)</f>
        <v/>
      </c>
      <c r="AL486" t="str">
        <f>IF('PCA Licitação, Dispensa e Inex.'!H489="","",'PCA Licitação, Dispensa e Inex.'!H489)</f>
        <v/>
      </c>
      <c r="AM486" t="str">
        <f>IF('PCA Licitação, Dispensa e Inex.'!K489="","",'PCA Licitação, Dispensa e Inex.'!K489)</f>
        <v/>
      </c>
      <c r="AN486" t="str">
        <f>IF('PCA Licitação, Dispensa e Inex.'!L489="","",'PCA Licitação, Dispensa e Inex.'!L489)</f>
        <v/>
      </c>
      <c r="AO486" t="str">
        <f>IF('PCA Licitação, Dispensa e Inex.'!M489="","",'PCA Licitação, Dispensa e Inex.'!M489)</f>
        <v/>
      </c>
      <c r="AP486" t="str">
        <f>IF('PCA Licitação, Dispensa e Inex.'!N489="","",'PCA Licitação, Dispensa e Inex.'!N489)</f>
        <v/>
      </c>
      <c r="AQ486" s="88" t="str">
        <f>IF('PCA Licitação, Dispensa e Inex.'!O489="","",'PCA Licitação, Dispensa e Inex.'!O489)</f>
        <v/>
      </c>
      <c r="AR486" s="88" t="str">
        <f>IF('PCA Licitação, Dispensa e Inex.'!P489="","",'PCA Licitação, Dispensa e Inex.'!P489)</f>
        <v/>
      </c>
      <c r="AS486" s="88" t="str">
        <f>IF('PCA Licitação, Dispensa e Inex.'!Q489="","",'PCA Licitação, Dispensa e Inex.'!Q489)</f>
        <v/>
      </c>
      <c r="AT486" s="88" t="str">
        <f>IF('PCA Licitação, Dispensa e Inex.'!R489="","",'PCA Licitação, Dispensa e Inex.'!R489)</f>
        <v/>
      </c>
      <c r="AU486" s="88" t="str">
        <f>IF('PCA Licitação, Dispensa e Inex.'!S489="","",'PCA Licitação, Dispensa e Inex.'!S489)</f>
        <v/>
      </c>
      <c r="AV486" s="88" t="str">
        <f>IFERROR(VLOOKUP(AI486,'Acompanhamento (DMP)'!$B$17:$L$400,10,FALSE),"")</f>
        <v/>
      </c>
      <c r="AW486" t="str">
        <f>IFERROR(IF(VLOOKUP(AI486,'Acompanhamento (DMP)'!$B$17:$V$400,11,FALSE)="","",VLOOKUP(AI486,'Acompanhamento (DMP)'!$B$17:$V$400,11,FALSE)),"")</f>
        <v/>
      </c>
      <c r="AX486" s="88" t="str">
        <f>IFERROR(VLOOKUP(AI486,'Acompanhamento (DMP)'!$B$17:$V$400,12,FALSE),"")</f>
        <v/>
      </c>
      <c r="AY486" s="88" t="str">
        <f>IFERROR(IF(VLOOKUP(AI486,'Acompanhamento (DMP)'!$B$17:$V$400,13,FALSE)="","",VLOOKUP(AI486,'Acompanhamento (DMP)'!$B$17:$V$400,13,FALSE)),"")</f>
        <v/>
      </c>
      <c r="AZ486" t="str">
        <f>IFERROR(IF(VLOOKUP(AI486,'Acompanhamento (DMP)'!$B$17:$V$400,14,FALSE)="","",VLOOKUP(AI486,'Acompanhamento (DMP)'!$B$17:$V$400,14,FALSE)),"")</f>
        <v/>
      </c>
      <c r="BA486" t="str">
        <f>IFERROR(IF(VLOOKUP(AI486,'Acompanhamento (DMP)'!$B$17:$V$400,15,FALSE)="","",VLOOKUP(AI486,'Acompanhamento (DMP)'!$B$17:$V$400,15,FALSE)),"")</f>
        <v/>
      </c>
      <c r="BB486" s="88" t="str">
        <f>IFERROR(IF(VLOOKUP(AI486,'Acompanhamento (DMP)'!$B$17:$V$400,16,FALSE)="","",VLOOKUP(AI486,'Acompanhamento (DMP)'!$B$17:$V$400,16,FALSE)),"")</f>
        <v/>
      </c>
      <c r="BC486" s="88" t="str">
        <f>IFERROR(IF(VLOOKUP(AI486,'Acompanhamento (DMP)'!$B$17:$V$400,17,FALSE)="","",VLOOKUP(AI486,'Acompanhamento (DMP)'!$B$17:$V$400,17,FALSE)),"")</f>
        <v/>
      </c>
      <c r="BD486" s="88" t="str">
        <f>IFERROR(IF(VLOOKUP(AI486,'Acompanhamento (DMP)'!$B$17:$V$400,18,FALSE)="","",VLOOKUP(AI486,'Acompanhamento (DMP)'!$B$17:$V$400,18,FALSE)),"")</f>
        <v/>
      </c>
      <c r="BE486" s="88" t="str">
        <f>IFERROR(IF(VLOOKUP(AI486,'Acompanhamento (DMP)'!$B$17:$V$400,19,FALSE)="","",VLOOKUP(AI486,'Acompanhamento (DMP)'!$B$17:$V$400,19,FALSE)),"")</f>
        <v/>
      </c>
      <c r="BF486" s="88" t="str">
        <f>IFERROR(IF(VLOOKUP(AI486,'Acompanhamento (DMP)'!$B$17:$V$400,20,FALSE)="","",VLOOKUP(AI486,'Acompanhamento (DMP)'!$B$17:$V$400,20,FALSE)),"")</f>
        <v/>
      </c>
      <c r="BG486" s="88" t="str">
        <f>IFERROR(IF(VLOOKUP(AI486,'Acompanhamento (DMP)'!$B$17:$V$400,21,FALSE)="","",VLOOKUP(AI486,'Acompanhamento (DMP)'!$B$17:$V$400,21,FALSE)),"")</f>
        <v/>
      </c>
      <c r="BH486" s="239" t="str">
        <f t="shared" si="7"/>
        <v/>
      </c>
    </row>
    <row r="487" spans="1:60" ht="15" customHeight="1" x14ac:dyDescent="0.2">
      <c r="A487" s="73"/>
      <c r="B487" s="73"/>
      <c r="C487" s="73"/>
      <c r="D487" s="74"/>
      <c r="E487" s="73"/>
      <c r="F487" s="73"/>
      <c r="G487" s="73"/>
      <c r="H487" s="73"/>
      <c r="I487" s="73"/>
      <c r="J487" s="73"/>
      <c r="K487" s="73"/>
      <c r="L487" s="75"/>
      <c r="M487" s="75"/>
      <c r="N487" s="75"/>
      <c r="O487" s="75"/>
      <c r="P487" s="75"/>
      <c r="Q487" s="73" t="e">
        <f>IF(#REF!="","",IF(VLOOKUP(#REF!,#REF!,9,FALSE)="","",VLOOKUP(#REF!,#REF!,9,FALSE)))</f>
        <v>#REF!</v>
      </c>
      <c r="R487" s="75" t="e">
        <f>IF(#REF!="","",IF(VLOOKUP(#REF!,#REF!,10,FALSE)="","",VLOOKUP(#REF!,#REF!,10,FALSE)))</f>
        <v>#REF!</v>
      </c>
      <c r="AI487" t="str">
        <f>IF('PCA Licitação, Dispensa e Inex.'!B490="","",'PCA Licitação, Dispensa e Inex.'!B490)</f>
        <v/>
      </c>
      <c r="AJ487" t="str">
        <f>IF('PCA Licitação, Dispensa e Inex.'!C490="","",'PCA Licitação, Dispensa e Inex.'!C490)</f>
        <v/>
      </c>
      <c r="AK487" t="str">
        <f>IF('PCA Licitação, Dispensa e Inex.'!D490="","",'PCA Licitação, Dispensa e Inex.'!D490)</f>
        <v/>
      </c>
      <c r="AL487" t="str">
        <f>IF('PCA Licitação, Dispensa e Inex.'!H490="","",'PCA Licitação, Dispensa e Inex.'!H490)</f>
        <v/>
      </c>
      <c r="AM487" t="str">
        <f>IF('PCA Licitação, Dispensa e Inex.'!K490="","",'PCA Licitação, Dispensa e Inex.'!K490)</f>
        <v/>
      </c>
      <c r="AN487" t="str">
        <f>IF('PCA Licitação, Dispensa e Inex.'!L490="","",'PCA Licitação, Dispensa e Inex.'!L490)</f>
        <v/>
      </c>
      <c r="AO487" t="str">
        <f>IF('PCA Licitação, Dispensa e Inex.'!M490="","",'PCA Licitação, Dispensa e Inex.'!M490)</f>
        <v/>
      </c>
      <c r="AP487" t="str">
        <f>IF('PCA Licitação, Dispensa e Inex.'!N490="","",'PCA Licitação, Dispensa e Inex.'!N490)</f>
        <v/>
      </c>
      <c r="AQ487" s="88" t="str">
        <f>IF('PCA Licitação, Dispensa e Inex.'!O490="","",'PCA Licitação, Dispensa e Inex.'!O490)</f>
        <v/>
      </c>
      <c r="AR487" s="88" t="str">
        <f>IF('PCA Licitação, Dispensa e Inex.'!P490="","",'PCA Licitação, Dispensa e Inex.'!P490)</f>
        <v/>
      </c>
      <c r="AS487" s="88" t="str">
        <f>IF('PCA Licitação, Dispensa e Inex.'!Q490="","",'PCA Licitação, Dispensa e Inex.'!Q490)</f>
        <v/>
      </c>
      <c r="AT487" s="88" t="str">
        <f>IF('PCA Licitação, Dispensa e Inex.'!R490="","",'PCA Licitação, Dispensa e Inex.'!R490)</f>
        <v/>
      </c>
      <c r="AU487" s="88" t="str">
        <f>IF('PCA Licitação, Dispensa e Inex.'!S490="","",'PCA Licitação, Dispensa e Inex.'!S490)</f>
        <v/>
      </c>
      <c r="AV487" s="88" t="str">
        <f>IFERROR(VLOOKUP(AI487,'Acompanhamento (DMP)'!$B$17:$L$400,10,FALSE),"")</f>
        <v/>
      </c>
      <c r="AW487" t="str">
        <f>IFERROR(IF(VLOOKUP(AI487,'Acompanhamento (DMP)'!$B$17:$V$400,11,FALSE)="","",VLOOKUP(AI487,'Acompanhamento (DMP)'!$B$17:$V$400,11,FALSE)),"")</f>
        <v/>
      </c>
      <c r="AX487" s="88" t="str">
        <f>IFERROR(VLOOKUP(AI487,'Acompanhamento (DMP)'!$B$17:$V$400,12,FALSE),"")</f>
        <v/>
      </c>
      <c r="AY487" s="88" t="str">
        <f>IFERROR(IF(VLOOKUP(AI487,'Acompanhamento (DMP)'!$B$17:$V$400,13,FALSE)="","",VLOOKUP(AI487,'Acompanhamento (DMP)'!$B$17:$V$400,13,FALSE)),"")</f>
        <v/>
      </c>
      <c r="AZ487" t="str">
        <f>IFERROR(IF(VLOOKUP(AI487,'Acompanhamento (DMP)'!$B$17:$V$400,14,FALSE)="","",VLOOKUP(AI487,'Acompanhamento (DMP)'!$B$17:$V$400,14,FALSE)),"")</f>
        <v/>
      </c>
      <c r="BA487" t="str">
        <f>IFERROR(IF(VLOOKUP(AI487,'Acompanhamento (DMP)'!$B$17:$V$400,15,FALSE)="","",VLOOKUP(AI487,'Acompanhamento (DMP)'!$B$17:$V$400,15,FALSE)),"")</f>
        <v/>
      </c>
      <c r="BB487" s="88" t="str">
        <f>IFERROR(IF(VLOOKUP(AI487,'Acompanhamento (DMP)'!$B$17:$V$400,16,FALSE)="","",VLOOKUP(AI487,'Acompanhamento (DMP)'!$B$17:$V$400,16,FALSE)),"")</f>
        <v/>
      </c>
      <c r="BC487" s="88" t="str">
        <f>IFERROR(IF(VLOOKUP(AI487,'Acompanhamento (DMP)'!$B$17:$V$400,17,FALSE)="","",VLOOKUP(AI487,'Acompanhamento (DMP)'!$B$17:$V$400,17,FALSE)),"")</f>
        <v/>
      </c>
      <c r="BD487" s="88" t="str">
        <f>IFERROR(IF(VLOOKUP(AI487,'Acompanhamento (DMP)'!$B$17:$V$400,18,FALSE)="","",VLOOKUP(AI487,'Acompanhamento (DMP)'!$B$17:$V$400,18,FALSE)),"")</f>
        <v/>
      </c>
      <c r="BE487" s="88" t="str">
        <f>IFERROR(IF(VLOOKUP(AI487,'Acompanhamento (DMP)'!$B$17:$V$400,19,FALSE)="","",VLOOKUP(AI487,'Acompanhamento (DMP)'!$B$17:$V$400,19,FALSE)),"")</f>
        <v/>
      </c>
      <c r="BF487" s="88" t="str">
        <f>IFERROR(IF(VLOOKUP(AI487,'Acompanhamento (DMP)'!$B$17:$V$400,20,FALSE)="","",VLOOKUP(AI487,'Acompanhamento (DMP)'!$B$17:$V$400,20,FALSE)),"")</f>
        <v/>
      </c>
      <c r="BG487" s="88" t="str">
        <f>IFERROR(IF(VLOOKUP(AI487,'Acompanhamento (DMP)'!$B$17:$V$400,21,FALSE)="","",VLOOKUP(AI487,'Acompanhamento (DMP)'!$B$17:$V$400,21,FALSE)),"")</f>
        <v/>
      </c>
      <c r="BH487" s="239" t="str">
        <f t="shared" si="7"/>
        <v/>
      </c>
    </row>
    <row r="488" spans="1:60" ht="15" customHeight="1" x14ac:dyDescent="0.2">
      <c r="A488" s="73"/>
      <c r="B488" s="73"/>
      <c r="C488" s="73"/>
      <c r="D488" s="74"/>
      <c r="E488" s="73"/>
      <c r="F488" s="73"/>
      <c r="G488" s="73"/>
      <c r="H488" s="73"/>
      <c r="I488" s="73"/>
      <c r="J488" s="73"/>
      <c r="K488" s="73"/>
      <c r="L488" s="75"/>
      <c r="M488" s="75"/>
      <c r="N488" s="75"/>
      <c r="O488" s="75"/>
      <c r="P488" s="75"/>
      <c r="Q488" s="73" t="e">
        <f>IF(#REF!="","",IF(VLOOKUP(#REF!,#REF!,9,FALSE)="","",VLOOKUP(#REF!,#REF!,9,FALSE)))</f>
        <v>#REF!</v>
      </c>
      <c r="R488" s="75" t="e">
        <f>IF(#REF!="","",IF(VLOOKUP(#REF!,#REF!,10,FALSE)="","",VLOOKUP(#REF!,#REF!,10,FALSE)))</f>
        <v>#REF!</v>
      </c>
      <c r="AI488" t="str">
        <f>IF('PCA Licitação, Dispensa e Inex.'!B491="","",'PCA Licitação, Dispensa e Inex.'!B491)</f>
        <v/>
      </c>
      <c r="AJ488" t="str">
        <f>IF('PCA Licitação, Dispensa e Inex.'!C491="","",'PCA Licitação, Dispensa e Inex.'!C491)</f>
        <v/>
      </c>
      <c r="AK488" t="str">
        <f>IF('PCA Licitação, Dispensa e Inex.'!D491="","",'PCA Licitação, Dispensa e Inex.'!D491)</f>
        <v/>
      </c>
      <c r="AL488" t="str">
        <f>IF('PCA Licitação, Dispensa e Inex.'!H491="","",'PCA Licitação, Dispensa e Inex.'!H491)</f>
        <v/>
      </c>
      <c r="AM488" t="str">
        <f>IF('PCA Licitação, Dispensa e Inex.'!K491="","",'PCA Licitação, Dispensa e Inex.'!K491)</f>
        <v/>
      </c>
      <c r="AN488" t="str">
        <f>IF('PCA Licitação, Dispensa e Inex.'!L491="","",'PCA Licitação, Dispensa e Inex.'!L491)</f>
        <v/>
      </c>
      <c r="AO488" t="str">
        <f>IF('PCA Licitação, Dispensa e Inex.'!M491="","",'PCA Licitação, Dispensa e Inex.'!M491)</f>
        <v/>
      </c>
      <c r="AP488" t="str">
        <f>IF('PCA Licitação, Dispensa e Inex.'!N491="","",'PCA Licitação, Dispensa e Inex.'!N491)</f>
        <v/>
      </c>
      <c r="AQ488" s="88" t="str">
        <f>IF('PCA Licitação, Dispensa e Inex.'!O491="","",'PCA Licitação, Dispensa e Inex.'!O491)</f>
        <v/>
      </c>
      <c r="AR488" s="88" t="str">
        <f>IF('PCA Licitação, Dispensa e Inex.'!P491="","",'PCA Licitação, Dispensa e Inex.'!P491)</f>
        <v/>
      </c>
      <c r="AS488" s="88" t="str">
        <f>IF('PCA Licitação, Dispensa e Inex.'!Q491="","",'PCA Licitação, Dispensa e Inex.'!Q491)</f>
        <v/>
      </c>
      <c r="AT488" s="88" t="str">
        <f>IF('PCA Licitação, Dispensa e Inex.'!R491="","",'PCA Licitação, Dispensa e Inex.'!R491)</f>
        <v/>
      </c>
      <c r="AU488" s="88" t="str">
        <f>IF('PCA Licitação, Dispensa e Inex.'!S491="","",'PCA Licitação, Dispensa e Inex.'!S491)</f>
        <v/>
      </c>
      <c r="AV488" s="88" t="str">
        <f>IFERROR(VLOOKUP(AI488,'Acompanhamento (DMP)'!$B$17:$L$400,10,FALSE),"")</f>
        <v/>
      </c>
      <c r="AW488" t="str">
        <f>IFERROR(IF(VLOOKUP(AI488,'Acompanhamento (DMP)'!$B$17:$V$400,11,FALSE)="","",VLOOKUP(AI488,'Acompanhamento (DMP)'!$B$17:$V$400,11,FALSE)),"")</f>
        <v/>
      </c>
      <c r="AX488" s="88" t="str">
        <f>IFERROR(VLOOKUP(AI488,'Acompanhamento (DMP)'!$B$17:$V$400,12,FALSE),"")</f>
        <v/>
      </c>
      <c r="AY488" s="88" t="str">
        <f>IFERROR(IF(VLOOKUP(AI488,'Acompanhamento (DMP)'!$B$17:$V$400,13,FALSE)="","",VLOOKUP(AI488,'Acompanhamento (DMP)'!$B$17:$V$400,13,FALSE)),"")</f>
        <v/>
      </c>
      <c r="AZ488" t="str">
        <f>IFERROR(IF(VLOOKUP(AI488,'Acompanhamento (DMP)'!$B$17:$V$400,14,FALSE)="","",VLOOKUP(AI488,'Acompanhamento (DMP)'!$B$17:$V$400,14,FALSE)),"")</f>
        <v/>
      </c>
      <c r="BA488" t="str">
        <f>IFERROR(IF(VLOOKUP(AI488,'Acompanhamento (DMP)'!$B$17:$V$400,15,FALSE)="","",VLOOKUP(AI488,'Acompanhamento (DMP)'!$B$17:$V$400,15,FALSE)),"")</f>
        <v/>
      </c>
      <c r="BB488" s="88" t="str">
        <f>IFERROR(IF(VLOOKUP(AI488,'Acompanhamento (DMP)'!$B$17:$V$400,16,FALSE)="","",VLOOKUP(AI488,'Acompanhamento (DMP)'!$B$17:$V$400,16,FALSE)),"")</f>
        <v/>
      </c>
      <c r="BC488" s="88" t="str">
        <f>IFERROR(IF(VLOOKUP(AI488,'Acompanhamento (DMP)'!$B$17:$V$400,17,FALSE)="","",VLOOKUP(AI488,'Acompanhamento (DMP)'!$B$17:$V$400,17,FALSE)),"")</f>
        <v/>
      </c>
      <c r="BD488" s="88" t="str">
        <f>IFERROR(IF(VLOOKUP(AI488,'Acompanhamento (DMP)'!$B$17:$V$400,18,FALSE)="","",VLOOKUP(AI488,'Acompanhamento (DMP)'!$B$17:$V$400,18,FALSE)),"")</f>
        <v/>
      </c>
      <c r="BE488" s="88" t="str">
        <f>IFERROR(IF(VLOOKUP(AI488,'Acompanhamento (DMP)'!$B$17:$V$400,19,FALSE)="","",VLOOKUP(AI488,'Acompanhamento (DMP)'!$B$17:$V$400,19,FALSE)),"")</f>
        <v/>
      </c>
      <c r="BF488" s="88" t="str">
        <f>IFERROR(IF(VLOOKUP(AI488,'Acompanhamento (DMP)'!$B$17:$V$400,20,FALSE)="","",VLOOKUP(AI488,'Acompanhamento (DMP)'!$B$17:$V$400,20,FALSE)),"")</f>
        <v/>
      </c>
      <c r="BG488" s="88" t="str">
        <f>IFERROR(IF(VLOOKUP(AI488,'Acompanhamento (DMP)'!$B$17:$V$400,21,FALSE)="","",VLOOKUP(AI488,'Acompanhamento (DMP)'!$B$17:$V$400,21,FALSE)),"")</f>
        <v/>
      </c>
      <c r="BH488" s="239" t="str">
        <f t="shared" si="7"/>
        <v/>
      </c>
    </row>
    <row r="489" spans="1:60" ht="15" customHeight="1" x14ac:dyDescent="0.2">
      <c r="A489" s="73"/>
      <c r="B489" s="73"/>
      <c r="C489" s="73"/>
      <c r="D489" s="74"/>
      <c r="E489" s="73"/>
      <c r="F489" s="73"/>
      <c r="G489" s="73"/>
      <c r="H489" s="73"/>
      <c r="I489" s="73"/>
      <c r="J489" s="73"/>
      <c r="K489" s="73"/>
      <c r="L489" s="75"/>
      <c r="M489" s="75"/>
      <c r="N489" s="75"/>
      <c r="O489" s="75"/>
      <c r="P489" s="75"/>
      <c r="Q489" s="73" t="e">
        <f>IF(#REF!="","",IF(VLOOKUP(#REF!,#REF!,9,FALSE)="","",VLOOKUP(#REF!,#REF!,9,FALSE)))</f>
        <v>#REF!</v>
      </c>
      <c r="R489" s="75" t="e">
        <f>IF(#REF!="","",IF(VLOOKUP(#REF!,#REF!,10,FALSE)="","",VLOOKUP(#REF!,#REF!,10,FALSE)))</f>
        <v>#REF!</v>
      </c>
      <c r="AI489" t="str">
        <f>IF('PCA Licitação, Dispensa e Inex.'!B492="","",'PCA Licitação, Dispensa e Inex.'!B492)</f>
        <v/>
      </c>
      <c r="AJ489" t="str">
        <f>IF('PCA Licitação, Dispensa e Inex.'!C492="","",'PCA Licitação, Dispensa e Inex.'!C492)</f>
        <v/>
      </c>
      <c r="AK489" t="str">
        <f>IF('PCA Licitação, Dispensa e Inex.'!D492="","",'PCA Licitação, Dispensa e Inex.'!D492)</f>
        <v/>
      </c>
      <c r="AL489" t="str">
        <f>IF('PCA Licitação, Dispensa e Inex.'!H492="","",'PCA Licitação, Dispensa e Inex.'!H492)</f>
        <v/>
      </c>
      <c r="AM489" t="str">
        <f>IF('PCA Licitação, Dispensa e Inex.'!K492="","",'PCA Licitação, Dispensa e Inex.'!K492)</f>
        <v/>
      </c>
      <c r="AN489" t="str">
        <f>IF('PCA Licitação, Dispensa e Inex.'!L492="","",'PCA Licitação, Dispensa e Inex.'!L492)</f>
        <v/>
      </c>
      <c r="AO489" t="str">
        <f>IF('PCA Licitação, Dispensa e Inex.'!M492="","",'PCA Licitação, Dispensa e Inex.'!M492)</f>
        <v/>
      </c>
      <c r="AP489" t="str">
        <f>IF('PCA Licitação, Dispensa e Inex.'!N492="","",'PCA Licitação, Dispensa e Inex.'!N492)</f>
        <v/>
      </c>
      <c r="AQ489" s="88" t="str">
        <f>IF('PCA Licitação, Dispensa e Inex.'!O492="","",'PCA Licitação, Dispensa e Inex.'!O492)</f>
        <v/>
      </c>
      <c r="AR489" s="88" t="str">
        <f>IF('PCA Licitação, Dispensa e Inex.'!P492="","",'PCA Licitação, Dispensa e Inex.'!P492)</f>
        <v/>
      </c>
      <c r="AS489" s="88" t="str">
        <f>IF('PCA Licitação, Dispensa e Inex.'!Q492="","",'PCA Licitação, Dispensa e Inex.'!Q492)</f>
        <v/>
      </c>
      <c r="AT489" s="88" t="str">
        <f>IF('PCA Licitação, Dispensa e Inex.'!R492="","",'PCA Licitação, Dispensa e Inex.'!R492)</f>
        <v/>
      </c>
      <c r="AU489" s="88" t="str">
        <f>IF('PCA Licitação, Dispensa e Inex.'!S492="","",'PCA Licitação, Dispensa e Inex.'!S492)</f>
        <v/>
      </c>
      <c r="AV489" s="88" t="str">
        <f>IFERROR(VLOOKUP(AI489,'Acompanhamento (DMP)'!$B$17:$L$400,10,FALSE),"")</f>
        <v/>
      </c>
      <c r="AW489" t="str">
        <f>IFERROR(IF(VLOOKUP(AI489,'Acompanhamento (DMP)'!$B$17:$V$400,11,FALSE)="","",VLOOKUP(AI489,'Acompanhamento (DMP)'!$B$17:$V$400,11,FALSE)),"")</f>
        <v/>
      </c>
      <c r="AX489" s="88" t="str">
        <f>IFERROR(VLOOKUP(AI489,'Acompanhamento (DMP)'!$B$17:$V$400,12,FALSE),"")</f>
        <v/>
      </c>
      <c r="AY489" s="88" t="str">
        <f>IFERROR(IF(VLOOKUP(AI489,'Acompanhamento (DMP)'!$B$17:$V$400,13,FALSE)="","",VLOOKUP(AI489,'Acompanhamento (DMP)'!$B$17:$V$400,13,FALSE)),"")</f>
        <v/>
      </c>
      <c r="AZ489" t="str">
        <f>IFERROR(IF(VLOOKUP(AI489,'Acompanhamento (DMP)'!$B$17:$V$400,14,FALSE)="","",VLOOKUP(AI489,'Acompanhamento (DMP)'!$B$17:$V$400,14,FALSE)),"")</f>
        <v/>
      </c>
      <c r="BA489" t="str">
        <f>IFERROR(IF(VLOOKUP(AI489,'Acompanhamento (DMP)'!$B$17:$V$400,15,FALSE)="","",VLOOKUP(AI489,'Acompanhamento (DMP)'!$B$17:$V$400,15,FALSE)),"")</f>
        <v/>
      </c>
      <c r="BB489" s="88" t="str">
        <f>IFERROR(IF(VLOOKUP(AI489,'Acompanhamento (DMP)'!$B$17:$V$400,16,FALSE)="","",VLOOKUP(AI489,'Acompanhamento (DMP)'!$B$17:$V$400,16,FALSE)),"")</f>
        <v/>
      </c>
      <c r="BC489" s="88" t="str">
        <f>IFERROR(IF(VLOOKUP(AI489,'Acompanhamento (DMP)'!$B$17:$V$400,17,FALSE)="","",VLOOKUP(AI489,'Acompanhamento (DMP)'!$B$17:$V$400,17,FALSE)),"")</f>
        <v/>
      </c>
      <c r="BD489" s="88" t="str">
        <f>IFERROR(IF(VLOOKUP(AI489,'Acompanhamento (DMP)'!$B$17:$V$400,18,FALSE)="","",VLOOKUP(AI489,'Acompanhamento (DMP)'!$B$17:$V$400,18,FALSE)),"")</f>
        <v/>
      </c>
      <c r="BE489" s="88" t="str">
        <f>IFERROR(IF(VLOOKUP(AI489,'Acompanhamento (DMP)'!$B$17:$V$400,19,FALSE)="","",VLOOKUP(AI489,'Acompanhamento (DMP)'!$B$17:$V$400,19,FALSE)),"")</f>
        <v/>
      </c>
      <c r="BF489" s="88" t="str">
        <f>IFERROR(IF(VLOOKUP(AI489,'Acompanhamento (DMP)'!$B$17:$V$400,20,FALSE)="","",VLOOKUP(AI489,'Acompanhamento (DMP)'!$B$17:$V$400,20,FALSE)),"")</f>
        <v/>
      </c>
      <c r="BG489" s="88" t="str">
        <f>IFERROR(IF(VLOOKUP(AI489,'Acompanhamento (DMP)'!$B$17:$V$400,21,FALSE)="","",VLOOKUP(AI489,'Acompanhamento (DMP)'!$B$17:$V$400,21,FALSE)),"")</f>
        <v/>
      </c>
      <c r="BH489" s="239" t="str">
        <f t="shared" si="7"/>
        <v/>
      </c>
    </row>
    <row r="490" spans="1:60" ht="15" customHeight="1" x14ac:dyDescent="0.2">
      <c r="A490" s="73"/>
      <c r="B490" s="73"/>
      <c r="C490" s="73"/>
      <c r="D490" s="74"/>
      <c r="E490" s="73"/>
      <c r="F490" s="73"/>
      <c r="G490" s="73"/>
      <c r="H490" s="73"/>
      <c r="I490" s="73"/>
      <c r="J490" s="73"/>
      <c r="K490" s="73"/>
      <c r="L490" s="75"/>
      <c r="M490" s="75"/>
      <c r="N490" s="75"/>
      <c r="O490" s="75"/>
      <c r="P490" s="75"/>
      <c r="Q490" s="73" t="e">
        <f>IF(#REF!="","",IF(VLOOKUP(#REF!,#REF!,9,FALSE)="","",VLOOKUP(#REF!,#REF!,9,FALSE)))</f>
        <v>#REF!</v>
      </c>
      <c r="R490" s="75" t="e">
        <f>IF(#REF!="","",IF(VLOOKUP(#REF!,#REF!,10,FALSE)="","",VLOOKUP(#REF!,#REF!,10,FALSE)))</f>
        <v>#REF!</v>
      </c>
      <c r="AI490" t="str">
        <f>IF('PCA Licitação, Dispensa e Inex.'!B493="","",'PCA Licitação, Dispensa e Inex.'!B493)</f>
        <v/>
      </c>
      <c r="AJ490" t="str">
        <f>IF('PCA Licitação, Dispensa e Inex.'!C493="","",'PCA Licitação, Dispensa e Inex.'!C493)</f>
        <v/>
      </c>
      <c r="AK490" t="str">
        <f>IF('PCA Licitação, Dispensa e Inex.'!D493="","",'PCA Licitação, Dispensa e Inex.'!D493)</f>
        <v/>
      </c>
      <c r="AL490" t="str">
        <f>IF('PCA Licitação, Dispensa e Inex.'!H493="","",'PCA Licitação, Dispensa e Inex.'!H493)</f>
        <v/>
      </c>
      <c r="AM490" t="str">
        <f>IF('PCA Licitação, Dispensa e Inex.'!K493="","",'PCA Licitação, Dispensa e Inex.'!K493)</f>
        <v/>
      </c>
      <c r="AN490" t="str">
        <f>IF('PCA Licitação, Dispensa e Inex.'!L493="","",'PCA Licitação, Dispensa e Inex.'!L493)</f>
        <v/>
      </c>
      <c r="AO490" t="str">
        <f>IF('PCA Licitação, Dispensa e Inex.'!M493="","",'PCA Licitação, Dispensa e Inex.'!M493)</f>
        <v/>
      </c>
      <c r="AP490" t="str">
        <f>IF('PCA Licitação, Dispensa e Inex.'!N493="","",'PCA Licitação, Dispensa e Inex.'!N493)</f>
        <v/>
      </c>
      <c r="AQ490" s="88" t="str">
        <f>IF('PCA Licitação, Dispensa e Inex.'!O493="","",'PCA Licitação, Dispensa e Inex.'!O493)</f>
        <v/>
      </c>
      <c r="AR490" s="88" t="str">
        <f>IF('PCA Licitação, Dispensa e Inex.'!P493="","",'PCA Licitação, Dispensa e Inex.'!P493)</f>
        <v/>
      </c>
      <c r="AS490" s="88" t="str">
        <f>IF('PCA Licitação, Dispensa e Inex.'!Q493="","",'PCA Licitação, Dispensa e Inex.'!Q493)</f>
        <v/>
      </c>
      <c r="AT490" s="88" t="str">
        <f>IF('PCA Licitação, Dispensa e Inex.'!R493="","",'PCA Licitação, Dispensa e Inex.'!R493)</f>
        <v/>
      </c>
      <c r="AU490" s="88" t="str">
        <f>IF('PCA Licitação, Dispensa e Inex.'!S493="","",'PCA Licitação, Dispensa e Inex.'!S493)</f>
        <v/>
      </c>
      <c r="AV490" s="88" t="str">
        <f>IFERROR(VLOOKUP(AI490,'Acompanhamento (DMP)'!$B$17:$L$400,10,FALSE),"")</f>
        <v/>
      </c>
      <c r="AW490" t="str">
        <f>IFERROR(IF(VLOOKUP(AI490,'Acompanhamento (DMP)'!$B$17:$V$400,11,FALSE)="","",VLOOKUP(AI490,'Acompanhamento (DMP)'!$B$17:$V$400,11,FALSE)),"")</f>
        <v/>
      </c>
      <c r="AX490" s="88" t="str">
        <f>IFERROR(VLOOKUP(AI490,'Acompanhamento (DMP)'!$B$17:$V$400,12,FALSE),"")</f>
        <v/>
      </c>
      <c r="AY490" s="88" t="str">
        <f>IFERROR(IF(VLOOKUP(AI490,'Acompanhamento (DMP)'!$B$17:$V$400,13,FALSE)="","",VLOOKUP(AI490,'Acompanhamento (DMP)'!$B$17:$V$400,13,FALSE)),"")</f>
        <v/>
      </c>
      <c r="AZ490" t="str">
        <f>IFERROR(IF(VLOOKUP(AI490,'Acompanhamento (DMP)'!$B$17:$V$400,14,FALSE)="","",VLOOKUP(AI490,'Acompanhamento (DMP)'!$B$17:$V$400,14,FALSE)),"")</f>
        <v/>
      </c>
      <c r="BA490" t="str">
        <f>IFERROR(IF(VLOOKUP(AI490,'Acompanhamento (DMP)'!$B$17:$V$400,15,FALSE)="","",VLOOKUP(AI490,'Acompanhamento (DMP)'!$B$17:$V$400,15,FALSE)),"")</f>
        <v/>
      </c>
      <c r="BB490" s="88" t="str">
        <f>IFERROR(IF(VLOOKUP(AI490,'Acompanhamento (DMP)'!$B$17:$V$400,16,FALSE)="","",VLOOKUP(AI490,'Acompanhamento (DMP)'!$B$17:$V$400,16,FALSE)),"")</f>
        <v/>
      </c>
      <c r="BC490" s="88" t="str">
        <f>IFERROR(IF(VLOOKUP(AI490,'Acompanhamento (DMP)'!$B$17:$V$400,17,FALSE)="","",VLOOKUP(AI490,'Acompanhamento (DMP)'!$B$17:$V$400,17,FALSE)),"")</f>
        <v/>
      </c>
      <c r="BD490" s="88" t="str">
        <f>IFERROR(IF(VLOOKUP(AI490,'Acompanhamento (DMP)'!$B$17:$V$400,18,FALSE)="","",VLOOKUP(AI490,'Acompanhamento (DMP)'!$B$17:$V$400,18,FALSE)),"")</f>
        <v/>
      </c>
      <c r="BE490" s="88" t="str">
        <f>IFERROR(IF(VLOOKUP(AI490,'Acompanhamento (DMP)'!$B$17:$V$400,19,FALSE)="","",VLOOKUP(AI490,'Acompanhamento (DMP)'!$B$17:$V$400,19,FALSE)),"")</f>
        <v/>
      </c>
      <c r="BF490" s="88" t="str">
        <f>IFERROR(IF(VLOOKUP(AI490,'Acompanhamento (DMP)'!$B$17:$V$400,20,FALSE)="","",VLOOKUP(AI490,'Acompanhamento (DMP)'!$B$17:$V$400,20,FALSE)),"")</f>
        <v/>
      </c>
      <c r="BG490" s="88" t="str">
        <f>IFERROR(IF(VLOOKUP(AI490,'Acompanhamento (DMP)'!$B$17:$V$400,21,FALSE)="","",VLOOKUP(AI490,'Acompanhamento (DMP)'!$B$17:$V$400,21,FALSE)),"")</f>
        <v/>
      </c>
      <c r="BH490" s="239" t="str">
        <f t="shared" si="7"/>
        <v/>
      </c>
    </row>
    <row r="491" spans="1:60" ht="15" customHeight="1" x14ac:dyDescent="0.2">
      <c r="A491" s="73"/>
      <c r="B491" s="73"/>
      <c r="C491" s="73"/>
      <c r="D491" s="74"/>
      <c r="E491" s="73"/>
      <c r="F491" s="73"/>
      <c r="G491" s="73"/>
      <c r="H491" s="73"/>
      <c r="I491" s="73"/>
      <c r="J491" s="73"/>
      <c r="K491" s="73"/>
      <c r="L491" s="75"/>
      <c r="M491" s="75"/>
      <c r="N491" s="75"/>
      <c r="O491" s="75"/>
      <c r="P491" s="75"/>
      <c r="Q491" s="73" t="e">
        <f>IF(#REF!="","",IF(VLOOKUP(#REF!,#REF!,9,FALSE)="","",VLOOKUP(#REF!,#REF!,9,FALSE)))</f>
        <v>#REF!</v>
      </c>
      <c r="R491" s="75" t="e">
        <f>IF(#REF!="","",IF(VLOOKUP(#REF!,#REF!,10,FALSE)="","",VLOOKUP(#REF!,#REF!,10,FALSE)))</f>
        <v>#REF!</v>
      </c>
      <c r="AI491" t="str">
        <f>IF('PCA Licitação, Dispensa e Inex.'!B494="","",'PCA Licitação, Dispensa e Inex.'!B494)</f>
        <v/>
      </c>
      <c r="AJ491" t="str">
        <f>IF('PCA Licitação, Dispensa e Inex.'!C494="","",'PCA Licitação, Dispensa e Inex.'!C494)</f>
        <v/>
      </c>
      <c r="AK491" t="str">
        <f>IF('PCA Licitação, Dispensa e Inex.'!D494="","",'PCA Licitação, Dispensa e Inex.'!D494)</f>
        <v/>
      </c>
      <c r="AL491" t="str">
        <f>IF('PCA Licitação, Dispensa e Inex.'!H494="","",'PCA Licitação, Dispensa e Inex.'!H494)</f>
        <v/>
      </c>
      <c r="AM491" t="str">
        <f>IF('PCA Licitação, Dispensa e Inex.'!K494="","",'PCA Licitação, Dispensa e Inex.'!K494)</f>
        <v/>
      </c>
      <c r="AN491" t="str">
        <f>IF('PCA Licitação, Dispensa e Inex.'!L494="","",'PCA Licitação, Dispensa e Inex.'!L494)</f>
        <v/>
      </c>
      <c r="AO491" t="str">
        <f>IF('PCA Licitação, Dispensa e Inex.'!M494="","",'PCA Licitação, Dispensa e Inex.'!M494)</f>
        <v/>
      </c>
      <c r="AP491" t="str">
        <f>IF('PCA Licitação, Dispensa e Inex.'!N494="","",'PCA Licitação, Dispensa e Inex.'!N494)</f>
        <v/>
      </c>
      <c r="AQ491" s="88" t="str">
        <f>IF('PCA Licitação, Dispensa e Inex.'!O494="","",'PCA Licitação, Dispensa e Inex.'!O494)</f>
        <v/>
      </c>
      <c r="AR491" s="88" t="str">
        <f>IF('PCA Licitação, Dispensa e Inex.'!P494="","",'PCA Licitação, Dispensa e Inex.'!P494)</f>
        <v/>
      </c>
      <c r="AS491" s="88" t="str">
        <f>IF('PCA Licitação, Dispensa e Inex.'!Q494="","",'PCA Licitação, Dispensa e Inex.'!Q494)</f>
        <v/>
      </c>
      <c r="AT491" s="88" t="str">
        <f>IF('PCA Licitação, Dispensa e Inex.'!R494="","",'PCA Licitação, Dispensa e Inex.'!R494)</f>
        <v/>
      </c>
      <c r="AU491" s="88" t="str">
        <f>IF('PCA Licitação, Dispensa e Inex.'!S494="","",'PCA Licitação, Dispensa e Inex.'!S494)</f>
        <v/>
      </c>
      <c r="AV491" s="88" t="str">
        <f>IFERROR(VLOOKUP(AI491,'Acompanhamento (DMP)'!$B$17:$L$400,10,FALSE),"")</f>
        <v/>
      </c>
      <c r="AW491" t="str">
        <f>IFERROR(IF(VLOOKUP(AI491,'Acompanhamento (DMP)'!$B$17:$V$400,11,FALSE)="","",VLOOKUP(AI491,'Acompanhamento (DMP)'!$B$17:$V$400,11,FALSE)),"")</f>
        <v/>
      </c>
      <c r="AX491" s="88" t="str">
        <f>IFERROR(VLOOKUP(AI491,'Acompanhamento (DMP)'!$B$17:$V$400,12,FALSE),"")</f>
        <v/>
      </c>
      <c r="AY491" s="88" t="str">
        <f>IFERROR(IF(VLOOKUP(AI491,'Acompanhamento (DMP)'!$B$17:$V$400,13,FALSE)="","",VLOOKUP(AI491,'Acompanhamento (DMP)'!$B$17:$V$400,13,FALSE)),"")</f>
        <v/>
      </c>
      <c r="AZ491" t="str">
        <f>IFERROR(IF(VLOOKUP(AI491,'Acompanhamento (DMP)'!$B$17:$V$400,14,FALSE)="","",VLOOKUP(AI491,'Acompanhamento (DMP)'!$B$17:$V$400,14,FALSE)),"")</f>
        <v/>
      </c>
      <c r="BA491" t="str">
        <f>IFERROR(IF(VLOOKUP(AI491,'Acompanhamento (DMP)'!$B$17:$V$400,15,FALSE)="","",VLOOKUP(AI491,'Acompanhamento (DMP)'!$B$17:$V$400,15,FALSE)),"")</f>
        <v/>
      </c>
      <c r="BB491" s="88" t="str">
        <f>IFERROR(IF(VLOOKUP(AI491,'Acompanhamento (DMP)'!$B$17:$V$400,16,FALSE)="","",VLOOKUP(AI491,'Acompanhamento (DMP)'!$B$17:$V$400,16,FALSE)),"")</f>
        <v/>
      </c>
      <c r="BC491" s="88" t="str">
        <f>IFERROR(IF(VLOOKUP(AI491,'Acompanhamento (DMP)'!$B$17:$V$400,17,FALSE)="","",VLOOKUP(AI491,'Acompanhamento (DMP)'!$B$17:$V$400,17,FALSE)),"")</f>
        <v/>
      </c>
      <c r="BD491" s="88" t="str">
        <f>IFERROR(IF(VLOOKUP(AI491,'Acompanhamento (DMP)'!$B$17:$V$400,18,FALSE)="","",VLOOKUP(AI491,'Acompanhamento (DMP)'!$B$17:$V$400,18,FALSE)),"")</f>
        <v/>
      </c>
      <c r="BE491" s="88" t="str">
        <f>IFERROR(IF(VLOOKUP(AI491,'Acompanhamento (DMP)'!$B$17:$V$400,19,FALSE)="","",VLOOKUP(AI491,'Acompanhamento (DMP)'!$B$17:$V$400,19,FALSE)),"")</f>
        <v/>
      </c>
      <c r="BF491" s="88" t="str">
        <f>IFERROR(IF(VLOOKUP(AI491,'Acompanhamento (DMP)'!$B$17:$V$400,20,FALSE)="","",VLOOKUP(AI491,'Acompanhamento (DMP)'!$B$17:$V$400,20,FALSE)),"")</f>
        <v/>
      </c>
      <c r="BG491" s="88" t="str">
        <f>IFERROR(IF(VLOOKUP(AI491,'Acompanhamento (DMP)'!$B$17:$V$400,21,FALSE)="","",VLOOKUP(AI491,'Acompanhamento (DMP)'!$B$17:$V$400,21,FALSE)),"")</f>
        <v/>
      </c>
      <c r="BH491" s="239" t="str">
        <f t="shared" si="7"/>
        <v/>
      </c>
    </row>
    <row r="492" spans="1:60" ht="15" customHeight="1" x14ac:dyDescent="0.2">
      <c r="A492" s="73"/>
      <c r="B492" s="73"/>
      <c r="C492" s="73"/>
      <c r="D492" s="74"/>
      <c r="E492" s="73"/>
      <c r="F492" s="73"/>
      <c r="G492" s="73"/>
      <c r="H492" s="73"/>
      <c r="I492" s="73"/>
      <c r="J492" s="73"/>
      <c r="K492" s="73"/>
      <c r="L492" s="75"/>
      <c r="M492" s="75"/>
      <c r="N492" s="75"/>
      <c r="O492" s="75"/>
      <c r="P492" s="75"/>
      <c r="Q492" s="73" t="e">
        <f>IF(#REF!="","",IF(VLOOKUP(#REF!,#REF!,9,FALSE)="","",VLOOKUP(#REF!,#REF!,9,FALSE)))</f>
        <v>#REF!</v>
      </c>
      <c r="R492" s="75" t="e">
        <f>IF(#REF!="","",IF(VLOOKUP(#REF!,#REF!,10,FALSE)="","",VLOOKUP(#REF!,#REF!,10,FALSE)))</f>
        <v>#REF!</v>
      </c>
      <c r="AI492" t="str">
        <f>IF('PCA Licitação, Dispensa e Inex.'!B495="","",'PCA Licitação, Dispensa e Inex.'!B495)</f>
        <v/>
      </c>
      <c r="AJ492" t="str">
        <f>IF('PCA Licitação, Dispensa e Inex.'!C495="","",'PCA Licitação, Dispensa e Inex.'!C495)</f>
        <v/>
      </c>
      <c r="AK492" t="str">
        <f>IF('PCA Licitação, Dispensa e Inex.'!D495="","",'PCA Licitação, Dispensa e Inex.'!D495)</f>
        <v/>
      </c>
      <c r="AL492" t="str">
        <f>IF('PCA Licitação, Dispensa e Inex.'!H495="","",'PCA Licitação, Dispensa e Inex.'!H495)</f>
        <v/>
      </c>
      <c r="AM492" t="str">
        <f>IF('PCA Licitação, Dispensa e Inex.'!K495="","",'PCA Licitação, Dispensa e Inex.'!K495)</f>
        <v/>
      </c>
      <c r="AN492" t="str">
        <f>IF('PCA Licitação, Dispensa e Inex.'!L495="","",'PCA Licitação, Dispensa e Inex.'!L495)</f>
        <v/>
      </c>
      <c r="AO492" t="str">
        <f>IF('PCA Licitação, Dispensa e Inex.'!M495="","",'PCA Licitação, Dispensa e Inex.'!M495)</f>
        <v/>
      </c>
      <c r="AP492" t="str">
        <f>IF('PCA Licitação, Dispensa e Inex.'!N495="","",'PCA Licitação, Dispensa e Inex.'!N495)</f>
        <v/>
      </c>
      <c r="AQ492" s="88" t="str">
        <f>IF('PCA Licitação, Dispensa e Inex.'!O495="","",'PCA Licitação, Dispensa e Inex.'!O495)</f>
        <v/>
      </c>
      <c r="AR492" s="88" t="str">
        <f>IF('PCA Licitação, Dispensa e Inex.'!P495="","",'PCA Licitação, Dispensa e Inex.'!P495)</f>
        <v/>
      </c>
      <c r="AS492" s="88" t="str">
        <f>IF('PCA Licitação, Dispensa e Inex.'!Q495="","",'PCA Licitação, Dispensa e Inex.'!Q495)</f>
        <v/>
      </c>
      <c r="AT492" s="88" t="str">
        <f>IF('PCA Licitação, Dispensa e Inex.'!R495="","",'PCA Licitação, Dispensa e Inex.'!R495)</f>
        <v/>
      </c>
      <c r="AU492" s="88" t="str">
        <f>IF('PCA Licitação, Dispensa e Inex.'!S495="","",'PCA Licitação, Dispensa e Inex.'!S495)</f>
        <v/>
      </c>
      <c r="AV492" s="88" t="str">
        <f>IFERROR(VLOOKUP(AI492,'Acompanhamento (DMP)'!$B$17:$L$400,10,FALSE),"")</f>
        <v/>
      </c>
      <c r="AW492" t="str">
        <f>IFERROR(IF(VLOOKUP(AI492,'Acompanhamento (DMP)'!$B$17:$V$400,11,FALSE)="","",VLOOKUP(AI492,'Acompanhamento (DMP)'!$B$17:$V$400,11,FALSE)),"")</f>
        <v/>
      </c>
      <c r="AX492" s="88" t="str">
        <f>IFERROR(VLOOKUP(AI492,'Acompanhamento (DMP)'!$B$17:$V$400,12,FALSE),"")</f>
        <v/>
      </c>
      <c r="AY492" s="88" t="str">
        <f>IFERROR(IF(VLOOKUP(AI492,'Acompanhamento (DMP)'!$B$17:$V$400,13,FALSE)="","",VLOOKUP(AI492,'Acompanhamento (DMP)'!$B$17:$V$400,13,FALSE)),"")</f>
        <v/>
      </c>
      <c r="AZ492" t="str">
        <f>IFERROR(IF(VLOOKUP(AI492,'Acompanhamento (DMP)'!$B$17:$V$400,14,FALSE)="","",VLOOKUP(AI492,'Acompanhamento (DMP)'!$B$17:$V$400,14,FALSE)),"")</f>
        <v/>
      </c>
      <c r="BA492" t="str">
        <f>IFERROR(IF(VLOOKUP(AI492,'Acompanhamento (DMP)'!$B$17:$V$400,15,FALSE)="","",VLOOKUP(AI492,'Acompanhamento (DMP)'!$B$17:$V$400,15,FALSE)),"")</f>
        <v/>
      </c>
      <c r="BB492" s="88" t="str">
        <f>IFERROR(IF(VLOOKUP(AI492,'Acompanhamento (DMP)'!$B$17:$V$400,16,FALSE)="","",VLOOKUP(AI492,'Acompanhamento (DMP)'!$B$17:$V$400,16,FALSE)),"")</f>
        <v/>
      </c>
      <c r="BC492" s="88" t="str">
        <f>IFERROR(IF(VLOOKUP(AI492,'Acompanhamento (DMP)'!$B$17:$V$400,17,FALSE)="","",VLOOKUP(AI492,'Acompanhamento (DMP)'!$B$17:$V$400,17,FALSE)),"")</f>
        <v/>
      </c>
      <c r="BD492" s="88" t="str">
        <f>IFERROR(IF(VLOOKUP(AI492,'Acompanhamento (DMP)'!$B$17:$V$400,18,FALSE)="","",VLOOKUP(AI492,'Acompanhamento (DMP)'!$B$17:$V$400,18,FALSE)),"")</f>
        <v/>
      </c>
      <c r="BE492" s="88" t="str">
        <f>IFERROR(IF(VLOOKUP(AI492,'Acompanhamento (DMP)'!$B$17:$V$400,19,FALSE)="","",VLOOKUP(AI492,'Acompanhamento (DMP)'!$B$17:$V$400,19,FALSE)),"")</f>
        <v/>
      </c>
      <c r="BF492" s="88" t="str">
        <f>IFERROR(IF(VLOOKUP(AI492,'Acompanhamento (DMP)'!$B$17:$V$400,20,FALSE)="","",VLOOKUP(AI492,'Acompanhamento (DMP)'!$B$17:$V$400,20,FALSE)),"")</f>
        <v/>
      </c>
      <c r="BG492" s="88" t="str">
        <f>IFERROR(IF(VLOOKUP(AI492,'Acompanhamento (DMP)'!$B$17:$V$400,21,FALSE)="","",VLOOKUP(AI492,'Acompanhamento (DMP)'!$B$17:$V$400,21,FALSE)),"")</f>
        <v/>
      </c>
      <c r="BH492" s="239" t="str">
        <f t="shared" si="7"/>
        <v/>
      </c>
    </row>
    <row r="493" spans="1:60" ht="15" customHeight="1" x14ac:dyDescent="0.2">
      <c r="A493" s="73"/>
      <c r="B493" s="73"/>
      <c r="C493" s="73"/>
      <c r="D493" s="74"/>
      <c r="E493" s="73"/>
      <c r="F493" s="73"/>
      <c r="G493" s="73"/>
      <c r="H493" s="73"/>
      <c r="I493" s="73"/>
      <c r="J493" s="73"/>
      <c r="K493" s="73"/>
      <c r="L493" s="75"/>
      <c r="M493" s="75"/>
      <c r="N493" s="75"/>
      <c r="O493" s="75"/>
      <c r="P493" s="75"/>
      <c r="Q493" s="73" t="e">
        <f>IF(#REF!="","",IF(VLOOKUP(#REF!,#REF!,9,FALSE)="","",VLOOKUP(#REF!,#REF!,9,FALSE)))</f>
        <v>#REF!</v>
      </c>
      <c r="R493" s="75" t="e">
        <f>IF(#REF!="","",IF(VLOOKUP(#REF!,#REF!,10,FALSE)="","",VLOOKUP(#REF!,#REF!,10,FALSE)))</f>
        <v>#REF!</v>
      </c>
      <c r="AI493" t="str">
        <f>IF('PCA Licitação, Dispensa e Inex.'!B496="","",'PCA Licitação, Dispensa e Inex.'!B496)</f>
        <v/>
      </c>
      <c r="AJ493" t="str">
        <f>IF('PCA Licitação, Dispensa e Inex.'!C496="","",'PCA Licitação, Dispensa e Inex.'!C496)</f>
        <v/>
      </c>
      <c r="AK493" t="str">
        <f>IF('PCA Licitação, Dispensa e Inex.'!D496="","",'PCA Licitação, Dispensa e Inex.'!D496)</f>
        <v/>
      </c>
      <c r="AL493" t="str">
        <f>IF('PCA Licitação, Dispensa e Inex.'!H496="","",'PCA Licitação, Dispensa e Inex.'!H496)</f>
        <v/>
      </c>
      <c r="AM493" t="str">
        <f>IF('PCA Licitação, Dispensa e Inex.'!K496="","",'PCA Licitação, Dispensa e Inex.'!K496)</f>
        <v/>
      </c>
      <c r="AN493" t="str">
        <f>IF('PCA Licitação, Dispensa e Inex.'!L496="","",'PCA Licitação, Dispensa e Inex.'!L496)</f>
        <v/>
      </c>
      <c r="AO493" t="str">
        <f>IF('PCA Licitação, Dispensa e Inex.'!M496="","",'PCA Licitação, Dispensa e Inex.'!M496)</f>
        <v/>
      </c>
      <c r="AP493" t="str">
        <f>IF('PCA Licitação, Dispensa e Inex.'!N496="","",'PCA Licitação, Dispensa e Inex.'!N496)</f>
        <v/>
      </c>
      <c r="AQ493" s="88" t="str">
        <f>IF('PCA Licitação, Dispensa e Inex.'!O496="","",'PCA Licitação, Dispensa e Inex.'!O496)</f>
        <v/>
      </c>
      <c r="AR493" s="88" t="str">
        <f>IF('PCA Licitação, Dispensa e Inex.'!P496="","",'PCA Licitação, Dispensa e Inex.'!P496)</f>
        <v/>
      </c>
      <c r="AS493" s="88" t="str">
        <f>IF('PCA Licitação, Dispensa e Inex.'!Q496="","",'PCA Licitação, Dispensa e Inex.'!Q496)</f>
        <v/>
      </c>
      <c r="AT493" s="88" t="str">
        <f>IF('PCA Licitação, Dispensa e Inex.'!R496="","",'PCA Licitação, Dispensa e Inex.'!R496)</f>
        <v/>
      </c>
      <c r="AU493" s="88" t="str">
        <f>IF('PCA Licitação, Dispensa e Inex.'!S496="","",'PCA Licitação, Dispensa e Inex.'!S496)</f>
        <v/>
      </c>
      <c r="AV493" s="88" t="str">
        <f>IFERROR(VLOOKUP(AI493,'Acompanhamento (DMP)'!$B$17:$L$400,10,FALSE),"")</f>
        <v/>
      </c>
      <c r="AW493" t="str">
        <f>IFERROR(IF(VLOOKUP(AI493,'Acompanhamento (DMP)'!$B$17:$V$400,11,FALSE)="","",VLOOKUP(AI493,'Acompanhamento (DMP)'!$B$17:$V$400,11,FALSE)),"")</f>
        <v/>
      </c>
      <c r="AX493" s="88" t="str">
        <f>IFERROR(VLOOKUP(AI493,'Acompanhamento (DMP)'!$B$17:$V$400,12,FALSE),"")</f>
        <v/>
      </c>
      <c r="AY493" s="88" t="str">
        <f>IFERROR(IF(VLOOKUP(AI493,'Acompanhamento (DMP)'!$B$17:$V$400,13,FALSE)="","",VLOOKUP(AI493,'Acompanhamento (DMP)'!$B$17:$V$400,13,FALSE)),"")</f>
        <v/>
      </c>
      <c r="AZ493" t="str">
        <f>IFERROR(IF(VLOOKUP(AI493,'Acompanhamento (DMP)'!$B$17:$V$400,14,FALSE)="","",VLOOKUP(AI493,'Acompanhamento (DMP)'!$B$17:$V$400,14,FALSE)),"")</f>
        <v/>
      </c>
      <c r="BA493" t="str">
        <f>IFERROR(IF(VLOOKUP(AI493,'Acompanhamento (DMP)'!$B$17:$V$400,15,FALSE)="","",VLOOKUP(AI493,'Acompanhamento (DMP)'!$B$17:$V$400,15,FALSE)),"")</f>
        <v/>
      </c>
      <c r="BB493" s="88" t="str">
        <f>IFERROR(IF(VLOOKUP(AI493,'Acompanhamento (DMP)'!$B$17:$V$400,16,FALSE)="","",VLOOKUP(AI493,'Acompanhamento (DMP)'!$B$17:$V$400,16,FALSE)),"")</f>
        <v/>
      </c>
      <c r="BC493" s="88" t="str">
        <f>IFERROR(IF(VLOOKUP(AI493,'Acompanhamento (DMP)'!$B$17:$V$400,17,FALSE)="","",VLOOKUP(AI493,'Acompanhamento (DMP)'!$B$17:$V$400,17,FALSE)),"")</f>
        <v/>
      </c>
      <c r="BD493" s="88" t="str">
        <f>IFERROR(IF(VLOOKUP(AI493,'Acompanhamento (DMP)'!$B$17:$V$400,18,FALSE)="","",VLOOKUP(AI493,'Acompanhamento (DMP)'!$B$17:$V$400,18,FALSE)),"")</f>
        <v/>
      </c>
      <c r="BE493" s="88" t="str">
        <f>IFERROR(IF(VLOOKUP(AI493,'Acompanhamento (DMP)'!$B$17:$V$400,19,FALSE)="","",VLOOKUP(AI493,'Acompanhamento (DMP)'!$B$17:$V$400,19,FALSE)),"")</f>
        <v/>
      </c>
      <c r="BF493" s="88" t="str">
        <f>IFERROR(IF(VLOOKUP(AI493,'Acompanhamento (DMP)'!$B$17:$V$400,20,FALSE)="","",VLOOKUP(AI493,'Acompanhamento (DMP)'!$B$17:$V$400,20,FALSE)),"")</f>
        <v/>
      </c>
      <c r="BG493" s="88" t="str">
        <f>IFERROR(IF(VLOOKUP(AI493,'Acompanhamento (DMP)'!$B$17:$V$400,21,FALSE)="","",VLOOKUP(AI493,'Acompanhamento (DMP)'!$B$17:$V$400,21,FALSE)),"")</f>
        <v/>
      </c>
      <c r="BH493" s="239" t="str">
        <f t="shared" si="7"/>
        <v/>
      </c>
    </row>
    <row r="494" spans="1:60" ht="15" customHeight="1" x14ac:dyDescent="0.2">
      <c r="A494" s="73"/>
      <c r="B494" s="73"/>
      <c r="C494" s="73"/>
      <c r="D494" s="74"/>
      <c r="E494" s="73"/>
      <c r="F494" s="73"/>
      <c r="G494" s="73"/>
      <c r="H494" s="73"/>
      <c r="I494" s="73"/>
      <c r="J494" s="73"/>
      <c r="K494" s="73"/>
      <c r="L494" s="75"/>
      <c r="M494" s="75"/>
      <c r="N494" s="75"/>
      <c r="O494" s="75"/>
      <c r="P494" s="75"/>
      <c r="Q494" s="73" t="e">
        <f>IF(#REF!="","",IF(VLOOKUP(#REF!,#REF!,9,FALSE)="","",VLOOKUP(#REF!,#REF!,9,FALSE)))</f>
        <v>#REF!</v>
      </c>
      <c r="R494" s="75" t="e">
        <f>IF(#REF!="","",IF(VLOOKUP(#REF!,#REF!,10,FALSE)="","",VLOOKUP(#REF!,#REF!,10,FALSE)))</f>
        <v>#REF!</v>
      </c>
      <c r="AI494" t="str">
        <f>IF('PCA Licitação, Dispensa e Inex.'!B497="","",'PCA Licitação, Dispensa e Inex.'!B497)</f>
        <v/>
      </c>
      <c r="AJ494" t="str">
        <f>IF('PCA Licitação, Dispensa e Inex.'!C497="","",'PCA Licitação, Dispensa e Inex.'!C497)</f>
        <v/>
      </c>
      <c r="AK494" t="str">
        <f>IF('PCA Licitação, Dispensa e Inex.'!D497="","",'PCA Licitação, Dispensa e Inex.'!D497)</f>
        <v/>
      </c>
      <c r="AL494" t="str">
        <f>IF('PCA Licitação, Dispensa e Inex.'!H497="","",'PCA Licitação, Dispensa e Inex.'!H497)</f>
        <v/>
      </c>
      <c r="AM494" t="str">
        <f>IF('PCA Licitação, Dispensa e Inex.'!K497="","",'PCA Licitação, Dispensa e Inex.'!K497)</f>
        <v/>
      </c>
      <c r="AN494" t="str">
        <f>IF('PCA Licitação, Dispensa e Inex.'!L497="","",'PCA Licitação, Dispensa e Inex.'!L497)</f>
        <v/>
      </c>
      <c r="AO494" t="str">
        <f>IF('PCA Licitação, Dispensa e Inex.'!M497="","",'PCA Licitação, Dispensa e Inex.'!M497)</f>
        <v/>
      </c>
      <c r="AP494" t="str">
        <f>IF('PCA Licitação, Dispensa e Inex.'!N497="","",'PCA Licitação, Dispensa e Inex.'!N497)</f>
        <v/>
      </c>
      <c r="AQ494" s="88" t="str">
        <f>IF('PCA Licitação, Dispensa e Inex.'!O497="","",'PCA Licitação, Dispensa e Inex.'!O497)</f>
        <v/>
      </c>
      <c r="AR494" s="88" t="str">
        <f>IF('PCA Licitação, Dispensa e Inex.'!P497="","",'PCA Licitação, Dispensa e Inex.'!P497)</f>
        <v/>
      </c>
      <c r="AS494" s="88" t="str">
        <f>IF('PCA Licitação, Dispensa e Inex.'!Q497="","",'PCA Licitação, Dispensa e Inex.'!Q497)</f>
        <v/>
      </c>
      <c r="AT494" s="88" t="str">
        <f>IF('PCA Licitação, Dispensa e Inex.'!R497="","",'PCA Licitação, Dispensa e Inex.'!R497)</f>
        <v/>
      </c>
      <c r="AU494" s="88" t="str">
        <f>IF('PCA Licitação, Dispensa e Inex.'!S497="","",'PCA Licitação, Dispensa e Inex.'!S497)</f>
        <v/>
      </c>
      <c r="AV494" s="88" t="str">
        <f>IFERROR(VLOOKUP(AI494,'Acompanhamento (DMP)'!$B$17:$L$400,10,FALSE),"")</f>
        <v/>
      </c>
      <c r="AW494" t="str">
        <f>IFERROR(IF(VLOOKUP(AI494,'Acompanhamento (DMP)'!$B$17:$V$400,11,FALSE)="","",VLOOKUP(AI494,'Acompanhamento (DMP)'!$B$17:$V$400,11,FALSE)),"")</f>
        <v/>
      </c>
      <c r="AX494" s="88" t="str">
        <f>IFERROR(VLOOKUP(AI494,'Acompanhamento (DMP)'!$B$17:$V$400,12,FALSE),"")</f>
        <v/>
      </c>
      <c r="AY494" s="88" t="str">
        <f>IFERROR(IF(VLOOKUP(AI494,'Acompanhamento (DMP)'!$B$17:$V$400,13,FALSE)="","",VLOOKUP(AI494,'Acompanhamento (DMP)'!$B$17:$V$400,13,FALSE)),"")</f>
        <v/>
      </c>
      <c r="AZ494" t="str">
        <f>IFERROR(IF(VLOOKUP(AI494,'Acompanhamento (DMP)'!$B$17:$V$400,14,FALSE)="","",VLOOKUP(AI494,'Acompanhamento (DMP)'!$B$17:$V$400,14,FALSE)),"")</f>
        <v/>
      </c>
      <c r="BA494" t="str">
        <f>IFERROR(IF(VLOOKUP(AI494,'Acompanhamento (DMP)'!$B$17:$V$400,15,FALSE)="","",VLOOKUP(AI494,'Acompanhamento (DMP)'!$B$17:$V$400,15,FALSE)),"")</f>
        <v/>
      </c>
      <c r="BB494" s="88" t="str">
        <f>IFERROR(IF(VLOOKUP(AI494,'Acompanhamento (DMP)'!$B$17:$V$400,16,FALSE)="","",VLOOKUP(AI494,'Acompanhamento (DMP)'!$B$17:$V$400,16,FALSE)),"")</f>
        <v/>
      </c>
      <c r="BC494" s="88" t="str">
        <f>IFERROR(IF(VLOOKUP(AI494,'Acompanhamento (DMP)'!$B$17:$V$400,17,FALSE)="","",VLOOKUP(AI494,'Acompanhamento (DMP)'!$B$17:$V$400,17,FALSE)),"")</f>
        <v/>
      </c>
      <c r="BD494" s="88" t="str">
        <f>IFERROR(IF(VLOOKUP(AI494,'Acompanhamento (DMP)'!$B$17:$V$400,18,FALSE)="","",VLOOKUP(AI494,'Acompanhamento (DMP)'!$B$17:$V$400,18,FALSE)),"")</f>
        <v/>
      </c>
      <c r="BE494" s="88" t="str">
        <f>IFERROR(IF(VLOOKUP(AI494,'Acompanhamento (DMP)'!$B$17:$V$400,19,FALSE)="","",VLOOKUP(AI494,'Acompanhamento (DMP)'!$B$17:$V$400,19,FALSE)),"")</f>
        <v/>
      </c>
      <c r="BF494" s="88" t="str">
        <f>IFERROR(IF(VLOOKUP(AI494,'Acompanhamento (DMP)'!$B$17:$V$400,20,FALSE)="","",VLOOKUP(AI494,'Acompanhamento (DMP)'!$B$17:$V$400,20,FALSE)),"")</f>
        <v/>
      </c>
      <c r="BG494" s="88" t="str">
        <f>IFERROR(IF(VLOOKUP(AI494,'Acompanhamento (DMP)'!$B$17:$V$400,21,FALSE)="","",VLOOKUP(AI494,'Acompanhamento (DMP)'!$B$17:$V$400,21,FALSE)),"")</f>
        <v/>
      </c>
      <c r="BH494" s="239" t="str">
        <f t="shared" si="7"/>
        <v/>
      </c>
    </row>
    <row r="495" spans="1:60" ht="15" customHeight="1" x14ac:dyDescent="0.2">
      <c r="A495" s="73"/>
      <c r="B495" s="73"/>
      <c r="C495" s="73"/>
      <c r="D495" s="74"/>
      <c r="E495" s="73"/>
      <c r="F495" s="73"/>
      <c r="G495" s="73"/>
      <c r="H495" s="73"/>
      <c r="I495" s="73"/>
      <c r="J495" s="73"/>
      <c r="K495" s="73"/>
      <c r="L495" s="75"/>
      <c r="M495" s="75"/>
      <c r="N495" s="75"/>
      <c r="O495" s="75"/>
      <c r="P495" s="75"/>
      <c r="Q495" s="73" t="e">
        <f>IF(#REF!="","",IF(VLOOKUP(#REF!,#REF!,9,FALSE)="","",VLOOKUP(#REF!,#REF!,9,FALSE)))</f>
        <v>#REF!</v>
      </c>
      <c r="R495" s="75" t="e">
        <f>IF(#REF!="","",IF(VLOOKUP(#REF!,#REF!,10,FALSE)="","",VLOOKUP(#REF!,#REF!,10,FALSE)))</f>
        <v>#REF!</v>
      </c>
      <c r="AI495" t="str">
        <f>IF('PCA Licitação, Dispensa e Inex.'!B498="","",'PCA Licitação, Dispensa e Inex.'!B498)</f>
        <v/>
      </c>
      <c r="AJ495" t="str">
        <f>IF('PCA Licitação, Dispensa e Inex.'!C498="","",'PCA Licitação, Dispensa e Inex.'!C498)</f>
        <v/>
      </c>
      <c r="AK495" t="str">
        <f>IF('PCA Licitação, Dispensa e Inex.'!D498="","",'PCA Licitação, Dispensa e Inex.'!D498)</f>
        <v/>
      </c>
      <c r="AL495" t="str">
        <f>IF('PCA Licitação, Dispensa e Inex.'!H498="","",'PCA Licitação, Dispensa e Inex.'!H498)</f>
        <v/>
      </c>
      <c r="AM495" t="str">
        <f>IF('PCA Licitação, Dispensa e Inex.'!K498="","",'PCA Licitação, Dispensa e Inex.'!K498)</f>
        <v/>
      </c>
      <c r="AN495" t="str">
        <f>IF('PCA Licitação, Dispensa e Inex.'!L498="","",'PCA Licitação, Dispensa e Inex.'!L498)</f>
        <v/>
      </c>
      <c r="AO495" t="str">
        <f>IF('PCA Licitação, Dispensa e Inex.'!M498="","",'PCA Licitação, Dispensa e Inex.'!M498)</f>
        <v/>
      </c>
      <c r="AP495" t="str">
        <f>IF('PCA Licitação, Dispensa e Inex.'!N498="","",'PCA Licitação, Dispensa e Inex.'!N498)</f>
        <v/>
      </c>
      <c r="AQ495" s="88" t="str">
        <f>IF('PCA Licitação, Dispensa e Inex.'!O498="","",'PCA Licitação, Dispensa e Inex.'!O498)</f>
        <v/>
      </c>
      <c r="AR495" s="88" t="str">
        <f>IF('PCA Licitação, Dispensa e Inex.'!P498="","",'PCA Licitação, Dispensa e Inex.'!P498)</f>
        <v/>
      </c>
      <c r="AS495" s="88" t="str">
        <f>IF('PCA Licitação, Dispensa e Inex.'!Q498="","",'PCA Licitação, Dispensa e Inex.'!Q498)</f>
        <v/>
      </c>
      <c r="AT495" s="88" t="str">
        <f>IF('PCA Licitação, Dispensa e Inex.'!R498="","",'PCA Licitação, Dispensa e Inex.'!R498)</f>
        <v/>
      </c>
      <c r="AU495" s="88" t="str">
        <f>IF('PCA Licitação, Dispensa e Inex.'!S498="","",'PCA Licitação, Dispensa e Inex.'!S498)</f>
        <v/>
      </c>
      <c r="AV495" s="88" t="str">
        <f>IFERROR(VLOOKUP(AI495,'Acompanhamento (DMP)'!$B$17:$L$400,10,FALSE),"")</f>
        <v/>
      </c>
      <c r="AW495" t="str">
        <f>IFERROR(IF(VLOOKUP(AI495,'Acompanhamento (DMP)'!$B$17:$V$400,11,FALSE)="","",VLOOKUP(AI495,'Acompanhamento (DMP)'!$B$17:$V$400,11,FALSE)),"")</f>
        <v/>
      </c>
      <c r="AX495" s="88" t="str">
        <f>IFERROR(VLOOKUP(AI495,'Acompanhamento (DMP)'!$B$17:$V$400,12,FALSE),"")</f>
        <v/>
      </c>
      <c r="AY495" s="88" t="str">
        <f>IFERROR(IF(VLOOKUP(AI495,'Acompanhamento (DMP)'!$B$17:$V$400,13,FALSE)="","",VLOOKUP(AI495,'Acompanhamento (DMP)'!$B$17:$V$400,13,FALSE)),"")</f>
        <v/>
      </c>
      <c r="AZ495" t="str">
        <f>IFERROR(IF(VLOOKUP(AI495,'Acompanhamento (DMP)'!$B$17:$V$400,14,FALSE)="","",VLOOKUP(AI495,'Acompanhamento (DMP)'!$B$17:$V$400,14,FALSE)),"")</f>
        <v/>
      </c>
      <c r="BA495" t="str">
        <f>IFERROR(IF(VLOOKUP(AI495,'Acompanhamento (DMP)'!$B$17:$V$400,15,FALSE)="","",VLOOKUP(AI495,'Acompanhamento (DMP)'!$B$17:$V$400,15,FALSE)),"")</f>
        <v/>
      </c>
      <c r="BB495" s="88" t="str">
        <f>IFERROR(IF(VLOOKUP(AI495,'Acompanhamento (DMP)'!$B$17:$V$400,16,FALSE)="","",VLOOKUP(AI495,'Acompanhamento (DMP)'!$B$17:$V$400,16,FALSE)),"")</f>
        <v/>
      </c>
      <c r="BC495" s="88" t="str">
        <f>IFERROR(IF(VLOOKUP(AI495,'Acompanhamento (DMP)'!$B$17:$V$400,17,FALSE)="","",VLOOKUP(AI495,'Acompanhamento (DMP)'!$B$17:$V$400,17,FALSE)),"")</f>
        <v/>
      </c>
      <c r="BD495" s="88" t="str">
        <f>IFERROR(IF(VLOOKUP(AI495,'Acompanhamento (DMP)'!$B$17:$V$400,18,FALSE)="","",VLOOKUP(AI495,'Acompanhamento (DMP)'!$B$17:$V$400,18,FALSE)),"")</f>
        <v/>
      </c>
      <c r="BE495" s="88" t="str">
        <f>IFERROR(IF(VLOOKUP(AI495,'Acompanhamento (DMP)'!$B$17:$V$400,19,FALSE)="","",VLOOKUP(AI495,'Acompanhamento (DMP)'!$B$17:$V$400,19,FALSE)),"")</f>
        <v/>
      </c>
      <c r="BF495" s="88" t="str">
        <f>IFERROR(IF(VLOOKUP(AI495,'Acompanhamento (DMP)'!$B$17:$V$400,20,FALSE)="","",VLOOKUP(AI495,'Acompanhamento (DMP)'!$B$17:$V$400,20,FALSE)),"")</f>
        <v/>
      </c>
      <c r="BG495" s="88" t="str">
        <f>IFERROR(IF(VLOOKUP(AI495,'Acompanhamento (DMP)'!$B$17:$V$400,21,FALSE)="","",VLOOKUP(AI495,'Acompanhamento (DMP)'!$B$17:$V$400,21,FALSE)),"")</f>
        <v/>
      </c>
      <c r="BH495" s="239" t="str">
        <f t="shared" si="7"/>
        <v/>
      </c>
    </row>
    <row r="496" spans="1:60" ht="15" customHeight="1" x14ac:dyDescent="0.2">
      <c r="A496" s="73"/>
      <c r="B496" s="73"/>
      <c r="C496" s="73"/>
      <c r="D496" s="74"/>
      <c r="E496" s="73"/>
      <c r="F496" s="73"/>
      <c r="G496" s="73"/>
      <c r="H496" s="73"/>
      <c r="I496" s="73"/>
      <c r="J496" s="73"/>
      <c r="K496" s="73"/>
      <c r="L496" s="75"/>
      <c r="M496" s="75"/>
      <c r="N496" s="75"/>
      <c r="O496" s="75"/>
      <c r="P496" s="75"/>
      <c r="Q496" s="73" t="e">
        <f>IF(#REF!="","",IF(VLOOKUP(#REF!,#REF!,9,FALSE)="","",VLOOKUP(#REF!,#REF!,9,FALSE)))</f>
        <v>#REF!</v>
      </c>
      <c r="R496" s="75" t="e">
        <f>IF(#REF!="","",IF(VLOOKUP(#REF!,#REF!,10,FALSE)="","",VLOOKUP(#REF!,#REF!,10,FALSE)))</f>
        <v>#REF!</v>
      </c>
      <c r="AI496" t="str">
        <f>IF('PCA Licitação, Dispensa e Inex.'!B499="","",'PCA Licitação, Dispensa e Inex.'!B499)</f>
        <v/>
      </c>
      <c r="AJ496" t="str">
        <f>IF('PCA Licitação, Dispensa e Inex.'!C499="","",'PCA Licitação, Dispensa e Inex.'!C499)</f>
        <v/>
      </c>
      <c r="AK496" t="str">
        <f>IF('PCA Licitação, Dispensa e Inex.'!D499="","",'PCA Licitação, Dispensa e Inex.'!D499)</f>
        <v/>
      </c>
      <c r="AL496" t="str">
        <f>IF('PCA Licitação, Dispensa e Inex.'!H499="","",'PCA Licitação, Dispensa e Inex.'!H499)</f>
        <v/>
      </c>
      <c r="AM496" t="str">
        <f>IF('PCA Licitação, Dispensa e Inex.'!K499="","",'PCA Licitação, Dispensa e Inex.'!K499)</f>
        <v/>
      </c>
      <c r="AN496" t="str">
        <f>IF('PCA Licitação, Dispensa e Inex.'!L499="","",'PCA Licitação, Dispensa e Inex.'!L499)</f>
        <v/>
      </c>
      <c r="AO496" t="str">
        <f>IF('PCA Licitação, Dispensa e Inex.'!M499="","",'PCA Licitação, Dispensa e Inex.'!M499)</f>
        <v/>
      </c>
      <c r="AP496" t="str">
        <f>IF('PCA Licitação, Dispensa e Inex.'!N499="","",'PCA Licitação, Dispensa e Inex.'!N499)</f>
        <v/>
      </c>
      <c r="AQ496" s="88" t="str">
        <f>IF('PCA Licitação, Dispensa e Inex.'!O499="","",'PCA Licitação, Dispensa e Inex.'!O499)</f>
        <v/>
      </c>
      <c r="AR496" s="88" t="str">
        <f>IF('PCA Licitação, Dispensa e Inex.'!P499="","",'PCA Licitação, Dispensa e Inex.'!P499)</f>
        <v/>
      </c>
      <c r="AS496" s="88" t="str">
        <f>IF('PCA Licitação, Dispensa e Inex.'!Q499="","",'PCA Licitação, Dispensa e Inex.'!Q499)</f>
        <v/>
      </c>
      <c r="AT496" s="88" t="str">
        <f>IF('PCA Licitação, Dispensa e Inex.'!R499="","",'PCA Licitação, Dispensa e Inex.'!R499)</f>
        <v/>
      </c>
      <c r="AU496" s="88" t="str">
        <f>IF('PCA Licitação, Dispensa e Inex.'!S499="","",'PCA Licitação, Dispensa e Inex.'!S499)</f>
        <v/>
      </c>
      <c r="AV496" s="88" t="str">
        <f>IFERROR(VLOOKUP(AI496,'Acompanhamento (DMP)'!$B$17:$L$400,10,FALSE),"")</f>
        <v/>
      </c>
      <c r="AW496" t="str">
        <f>IFERROR(IF(VLOOKUP(AI496,'Acompanhamento (DMP)'!$B$17:$V$400,11,FALSE)="","",VLOOKUP(AI496,'Acompanhamento (DMP)'!$B$17:$V$400,11,FALSE)),"")</f>
        <v/>
      </c>
      <c r="AX496" s="88" t="str">
        <f>IFERROR(VLOOKUP(AI496,'Acompanhamento (DMP)'!$B$17:$V$400,12,FALSE),"")</f>
        <v/>
      </c>
      <c r="AY496" s="88" t="str">
        <f>IFERROR(IF(VLOOKUP(AI496,'Acompanhamento (DMP)'!$B$17:$V$400,13,FALSE)="","",VLOOKUP(AI496,'Acompanhamento (DMP)'!$B$17:$V$400,13,FALSE)),"")</f>
        <v/>
      </c>
      <c r="AZ496" t="str">
        <f>IFERROR(IF(VLOOKUP(AI496,'Acompanhamento (DMP)'!$B$17:$V$400,14,FALSE)="","",VLOOKUP(AI496,'Acompanhamento (DMP)'!$B$17:$V$400,14,FALSE)),"")</f>
        <v/>
      </c>
      <c r="BA496" t="str">
        <f>IFERROR(IF(VLOOKUP(AI496,'Acompanhamento (DMP)'!$B$17:$V$400,15,FALSE)="","",VLOOKUP(AI496,'Acompanhamento (DMP)'!$B$17:$V$400,15,FALSE)),"")</f>
        <v/>
      </c>
      <c r="BB496" s="88" t="str">
        <f>IFERROR(IF(VLOOKUP(AI496,'Acompanhamento (DMP)'!$B$17:$V$400,16,FALSE)="","",VLOOKUP(AI496,'Acompanhamento (DMP)'!$B$17:$V$400,16,FALSE)),"")</f>
        <v/>
      </c>
      <c r="BC496" s="88" t="str">
        <f>IFERROR(IF(VLOOKUP(AI496,'Acompanhamento (DMP)'!$B$17:$V$400,17,FALSE)="","",VLOOKUP(AI496,'Acompanhamento (DMP)'!$B$17:$V$400,17,FALSE)),"")</f>
        <v/>
      </c>
      <c r="BD496" s="88" t="str">
        <f>IFERROR(IF(VLOOKUP(AI496,'Acompanhamento (DMP)'!$B$17:$V$400,18,FALSE)="","",VLOOKUP(AI496,'Acompanhamento (DMP)'!$B$17:$V$400,18,FALSE)),"")</f>
        <v/>
      </c>
      <c r="BE496" s="88" t="str">
        <f>IFERROR(IF(VLOOKUP(AI496,'Acompanhamento (DMP)'!$B$17:$V$400,19,FALSE)="","",VLOOKUP(AI496,'Acompanhamento (DMP)'!$B$17:$V$400,19,FALSE)),"")</f>
        <v/>
      </c>
      <c r="BF496" s="88" t="str">
        <f>IFERROR(IF(VLOOKUP(AI496,'Acompanhamento (DMP)'!$B$17:$V$400,20,FALSE)="","",VLOOKUP(AI496,'Acompanhamento (DMP)'!$B$17:$V$400,20,FALSE)),"")</f>
        <v/>
      </c>
      <c r="BG496" s="88" t="str">
        <f>IFERROR(IF(VLOOKUP(AI496,'Acompanhamento (DMP)'!$B$17:$V$400,21,FALSE)="","",VLOOKUP(AI496,'Acompanhamento (DMP)'!$B$17:$V$400,21,FALSE)),"")</f>
        <v/>
      </c>
      <c r="BH496" s="239" t="str">
        <f t="shared" si="7"/>
        <v/>
      </c>
    </row>
    <row r="497" spans="1:60" ht="15" customHeight="1" x14ac:dyDescent="0.2">
      <c r="A497" s="73"/>
      <c r="B497" s="73"/>
      <c r="C497" s="73"/>
      <c r="D497" s="74"/>
      <c r="E497" s="73"/>
      <c r="F497" s="73"/>
      <c r="G497" s="73"/>
      <c r="H497" s="73"/>
      <c r="I497" s="73"/>
      <c r="J497" s="73"/>
      <c r="K497" s="73"/>
      <c r="L497" s="75"/>
      <c r="M497" s="75"/>
      <c r="N497" s="75"/>
      <c r="O497" s="75"/>
      <c r="P497" s="75"/>
      <c r="Q497" s="73" t="e">
        <f>IF(#REF!="","",IF(VLOOKUP(#REF!,#REF!,9,FALSE)="","",VLOOKUP(#REF!,#REF!,9,FALSE)))</f>
        <v>#REF!</v>
      </c>
      <c r="R497" s="75" t="e">
        <f>IF(#REF!="","",IF(VLOOKUP(#REF!,#REF!,10,FALSE)="","",VLOOKUP(#REF!,#REF!,10,FALSE)))</f>
        <v>#REF!</v>
      </c>
      <c r="AI497" t="str">
        <f>IF('PCA Licitação, Dispensa e Inex.'!B500="","",'PCA Licitação, Dispensa e Inex.'!B500)</f>
        <v/>
      </c>
      <c r="AJ497" t="str">
        <f>IF('PCA Licitação, Dispensa e Inex.'!C500="","",'PCA Licitação, Dispensa e Inex.'!C500)</f>
        <v/>
      </c>
      <c r="AK497" t="str">
        <f>IF('PCA Licitação, Dispensa e Inex.'!D500="","",'PCA Licitação, Dispensa e Inex.'!D500)</f>
        <v/>
      </c>
      <c r="AL497" t="str">
        <f>IF('PCA Licitação, Dispensa e Inex.'!H500="","",'PCA Licitação, Dispensa e Inex.'!H500)</f>
        <v/>
      </c>
      <c r="AM497" t="str">
        <f>IF('PCA Licitação, Dispensa e Inex.'!K500="","",'PCA Licitação, Dispensa e Inex.'!K500)</f>
        <v/>
      </c>
      <c r="AN497" t="str">
        <f>IF('PCA Licitação, Dispensa e Inex.'!L500="","",'PCA Licitação, Dispensa e Inex.'!L500)</f>
        <v/>
      </c>
      <c r="AO497" t="str">
        <f>IF('PCA Licitação, Dispensa e Inex.'!M500="","",'PCA Licitação, Dispensa e Inex.'!M500)</f>
        <v/>
      </c>
      <c r="AP497" t="str">
        <f>IF('PCA Licitação, Dispensa e Inex.'!N500="","",'PCA Licitação, Dispensa e Inex.'!N500)</f>
        <v/>
      </c>
      <c r="AQ497" s="88" t="str">
        <f>IF('PCA Licitação, Dispensa e Inex.'!O500="","",'PCA Licitação, Dispensa e Inex.'!O500)</f>
        <v/>
      </c>
      <c r="AR497" s="88" t="str">
        <f>IF('PCA Licitação, Dispensa e Inex.'!P500="","",'PCA Licitação, Dispensa e Inex.'!P500)</f>
        <v/>
      </c>
      <c r="AS497" s="88" t="str">
        <f>IF('PCA Licitação, Dispensa e Inex.'!Q500="","",'PCA Licitação, Dispensa e Inex.'!Q500)</f>
        <v/>
      </c>
      <c r="AT497" s="88" t="str">
        <f>IF('PCA Licitação, Dispensa e Inex.'!R500="","",'PCA Licitação, Dispensa e Inex.'!R500)</f>
        <v/>
      </c>
      <c r="AU497" s="88" t="str">
        <f>IF('PCA Licitação, Dispensa e Inex.'!S500="","",'PCA Licitação, Dispensa e Inex.'!S500)</f>
        <v/>
      </c>
      <c r="AV497" s="88" t="str">
        <f>IFERROR(VLOOKUP(AI497,'Acompanhamento (DMP)'!$B$17:$L$400,10,FALSE),"")</f>
        <v/>
      </c>
      <c r="AW497" t="str">
        <f>IFERROR(IF(VLOOKUP(AI497,'Acompanhamento (DMP)'!$B$17:$V$400,11,FALSE)="","",VLOOKUP(AI497,'Acompanhamento (DMP)'!$B$17:$V$400,11,FALSE)),"")</f>
        <v/>
      </c>
      <c r="AX497" s="88" t="str">
        <f>IFERROR(VLOOKUP(AI497,'Acompanhamento (DMP)'!$B$17:$V$400,12,FALSE),"")</f>
        <v/>
      </c>
      <c r="AY497" s="88" t="str">
        <f>IFERROR(IF(VLOOKUP(AI497,'Acompanhamento (DMP)'!$B$17:$V$400,13,FALSE)="","",VLOOKUP(AI497,'Acompanhamento (DMP)'!$B$17:$V$400,13,FALSE)),"")</f>
        <v/>
      </c>
      <c r="AZ497" t="str">
        <f>IFERROR(IF(VLOOKUP(AI497,'Acompanhamento (DMP)'!$B$17:$V$400,14,FALSE)="","",VLOOKUP(AI497,'Acompanhamento (DMP)'!$B$17:$V$400,14,FALSE)),"")</f>
        <v/>
      </c>
      <c r="BA497" t="str">
        <f>IFERROR(IF(VLOOKUP(AI497,'Acompanhamento (DMP)'!$B$17:$V$400,15,FALSE)="","",VLOOKUP(AI497,'Acompanhamento (DMP)'!$B$17:$V$400,15,FALSE)),"")</f>
        <v/>
      </c>
      <c r="BB497" s="88" t="str">
        <f>IFERROR(IF(VLOOKUP(AI497,'Acompanhamento (DMP)'!$B$17:$V$400,16,FALSE)="","",VLOOKUP(AI497,'Acompanhamento (DMP)'!$B$17:$V$400,16,FALSE)),"")</f>
        <v/>
      </c>
      <c r="BC497" s="88" t="str">
        <f>IFERROR(IF(VLOOKUP(AI497,'Acompanhamento (DMP)'!$B$17:$V$400,17,FALSE)="","",VLOOKUP(AI497,'Acompanhamento (DMP)'!$B$17:$V$400,17,FALSE)),"")</f>
        <v/>
      </c>
      <c r="BD497" s="88" t="str">
        <f>IFERROR(IF(VLOOKUP(AI497,'Acompanhamento (DMP)'!$B$17:$V$400,18,FALSE)="","",VLOOKUP(AI497,'Acompanhamento (DMP)'!$B$17:$V$400,18,FALSE)),"")</f>
        <v/>
      </c>
      <c r="BE497" s="88" t="str">
        <f>IFERROR(IF(VLOOKUP(AI497,'Acompanhamento (DMP)'!$B$17:$V$400,19,FALSE)="","",VLOOKUP(AI497,'Acompanhamento (DMP)'!$B$17:$V$400,19,FALSE)),"")</f>
        <v/>
      </c>
      <c r="BF497" s="88" t="str">
        <f>IFERROR(IF(VLOOKUP(AI497,'Acompanhamento (DMP)'!$B$17:$V$400,20,FALSE)="","",VLOOKUP(AI497,'Acompanhamento (DMP)'!$B$17:$V$400,20,FALSE)),"")</f>
        <v/>
      </c>
      <c r="BG497" s="88" t="str">
        <f>IFERROR(IF(VLOOKUP(AI497,'Acompanhamento (DMP)'!$B$17:$V$400,21,FALSE)="","",VLOOKUP(AI497,'Acompanhamento (DMP)'!$B$17:$V$400,21,FALSE)),"")</f>
        <v/>
      </c>
      <c r="BH497" s="239" t="str">
        <f t="shared" si="7"/>
        <v/>
      </c>
    </row>
    <row r="498" spans="1:60" ht="15" customHeight="1" x14ac:dyDescent="0.2">
      <c r="A498" s="73"/>
      <c r="B498" s="73"/>
      <c r="C498" s="73"/>
      <c r="D498" s="74"/>
      <c r="E498" s="73"/>
      <c r="F498" s="73"/>
      <c r="G498" s="73"/>
      <c r="H498" s="73"/>
      <c r="I498" s="73"/>
      <c r="J498" s="73"/>
      <c r="K498" s="73"/>
      <c r="L498" s="75"/>
      <c r="M498" s="75"/>
      <c r="N498" s="75"/>
      <c r="O498" s="75"/>
      <c r="P498" s="75"/>
      <c r="Q498" s="73" t="e">
        <f>IF(#REF!="","",IF(VLOOKUP(#REF!,#REF!,9,FALSE)="","",VLOOKUP(#REF!,#REF!,9,FALSE)))</f>
        <v>#REF!</v>
      </c>
      <c r="R498" s="75" t="e">
        <f>IF(#REF!="","",IF(VLOOKUP(#REF!,#REF!,10,FALSE)="","",VLOOKUP(#REF!,#REF!,10,FALSE)))</f>
        <v>#REF!</v>
      </c>
      <c r="AI498" t="str">
        <f>IF('PCA Licitação, Dispensa e Inex.'!B501="","",'PCA Licitação, Dispensa e Inex.'!B501)</f>
        <v/>
      </c>
      <c r="AJ498" t="str">
        <f>IF('PCA Licitação, Dispensa e Inex.'!C501="","",'PCA Licitação, Dispensa e Inex.'!C501)</f>
        <v/>
      </c>
      <c r="AK498" t="str">
        <f>IF('PCA Licitação, Dispensa e Inex.'!D501="","",'PCA Licitação, Dispensa e Inex.'!D501)</f>
        <v/>
      </c>
      <c r="AL498" t="str">
        <f>IF('PCA Licitação, Dispensa e Inex.'!H501="","",'PCA Licitação, Dispensa e Inex.'!H501)</f>
        <v/>
      </c>
      <c r="AM498" t="str">
        <f>IF('PCA Licitação, Dispensa e Inex.'!K501="","",'PCA Licitação, Dispensa e Inex.'!K501)</f>
        <v/>
      </c>
      <c r="AN498" t="str">
        <f>IF('PCA Licitação, Dispensa e Inex.'!L501="","",'PCA Licitação, Dispensa e Inex.'!L501)</f>
        <v/>
      </c>
      <c r="AO498" t="str">
        <f>IF('PCA Licitação, Dispensa e Inex.'!M501="","",'PCA Licitação, Dispensa e Inex.'!M501)</f>
        <v/>
      </c>
      <c r="AP498" t="str">
        <f>IF('PCA Licitação, Dispensa e Inex.'!N501="","",'PCA Licitação, Dispensa e Inex.'!N501)</f>
        <v/>
      </c>
      <c r="AQ498" s="88" t="str">
        <f>IF('PCA Licitação, Dispensa e Inex.'!O501="","",'PCA Licitação, Dispensa e Inex.'!O501)</f>
        <v/>
      </c>
      <c r="AR498" s="88" t="str">
        <f>IF('PCA Licitação, Dispensa e Inex.'!P501="","",'PCA Licitação, Dispensa e Inex.'!P501)</f>
        <v/>
      </c>
      <c r="AS498" s="88" t="str">
        <f>IF('PCA Licitação, Dispensa e Inex.'!Q501="","",'PCA Licitação, Dispensa e Inex.'!Q501)</f>
        <v/>
      </c>
      <c r="AT498" s="88" t="str">
        <f>IF('PCA Licitação, Dispensa e Inex.'!R501="","",'PCA Licitação, Dispensa e Inex.'!R501)</f>
        <v/>
      </c>
      <c r="AU498" s="88" t="str">
        <f>IF('PCA Licitação, Dispensa e Inex.'!S501="","",'PCA Licitação, Dispensa e Inex.'!S501)</f>
        <v/>
      </c>
      <c r="AV498" s="88" t="str">
        <f>IFERROR(VLOOKUP(AI498,'Acompanhamento (DMP)'!$B$17:$L$400,10,FALSE),"")</f>
        <v/>
      </c>
      <c r="AW498" t="str">
        <f>IFERROR(IF(VLOOKUP(AI498,'Acompanhamento (DMP)'!$B$17:$V$400,11,FALSE)="","",VLOOKUP(AI498,'Acompanhamento (DMP)'!$B$17:$V$400,11,FALSE)),"")</f>
        <v/>
      </c>
      <c r="AX498" s="88" t="str">
        <f>IFERROR(VLOOKUP(AI498,'Acompanhamento (DMP)'!$B$17:$V$400,12,FALSE),"")</f>
        <v/>
      </c>
      <c r="AY498" s="88" t="str">
        <f>IFERROR(IF(VLOOKUP(AI498,'Acompanhamento (DMP)'!$B$17:$V$400,13,FALSE)="","",VLOOKUP(AI498,'Acompanhamento (DMP)'!$B$17:$V$400,13,FALSE)),"")</f>
        <v/>
      </c>
      <c r="AZ498" t="str">
        <f>IFERROR(IF(VLOOKUP(AI498,'Acompanhamento (DMP)'!$B$17:$V$400,14,FALSE)="","",VLOOKUP(AI498,'Acompanhamento (DMP)'!$B$17:$V$400,14,FALSE)),"")</f>
        <v/>
      </c>
      <c r="BA498" t="str">
        <f>IFERROR(IF(VLOOKUP(AI498,'Acompanhamento (DMP)'!$B$17:$V$400,15,FALSE)="","",VLOOKUP(AI498,'Acompanhamento (DMP)'!$B$17:$V$400,15,FALSE)),"")</f>
        <v/>
      </c>
      <c r="BB498" s="88" t="str">
        <f>IFERROR(IF(VLOOKUP(AI498,'Acompanhamento (DMP)'!$B$17:$V$400,16,FALSE)="","",VLOOKUP(AI498,'Acompanhamento (DMP)'!$B$17:$V$400,16,FALSE)),"")</f>
        <v/>
      </c>
      <c r="BC498" s="88" t="str">
        <f>IFERROR(IF(VLOOKUP(AI498,'Acompanhamento (DMP)'!$B$17:$V$400,17,FALSE)="","",VLOOKUP(AI498,'Acompanhamento (DMP)'!$B$17:$V$400,17,FALSE)),"")</f>
        <v/>
      </c>
      <c r="BD498" s="88" t="str">
        <f>IFERROR(IF(VLOOKUP(AI498,'Acompanhamento (DMP)'!$B$17:$V$400,18,FALSE)="","",VLOOKUP(AI498,'Acompanhamento (DMP)'!$B$17:$V$400,18,FALSE)),"")</f>
        <v/>
      </c>
      <c r="BE498" s="88" t="str">
        <f>IFERROR(IF(VLOOKUP(AI498,'Acompanhamento (DMP)'!$B$17:$V$400,19,FALSE)="","",VLOOKUP(AI498,'Acompanhamento (DMP)'!$B$17:$V$400,19,FALSE)),"")</f>
        <v/>
      </c>
      <c r="BF498" s="88" t="str">
        <f>IFERROR(IF(VLOOKUP(AI498,'Acompanhamento (DMP)'!$B$17:$V$400,20,FALSE)="","",VLOOKUP(AI498,'Acompanhamento (DMP)'!$B$17:$V$400,20,FALSE)),"")</f>
        <v/>
      </c>
      <c r="BG498" s="88" t="str">
        <f>IFERROR(IF(VLOOKUP(AI498,'Acompanhamento (DMP)'!$B$17:$V$400,21,FALSE)="","",VLOOKUP(AI498,'Acompanhamento (DMP)'!$B$17:$V$400,21,FALSE)),"")</f>
        <v/>
      </c>
      <c r="BH498" s="239" t="str">
        <f t="shared" si="7"/>
        <v/>
      </c>
    </row>
    <row r="499" spans="1:60" ht="15" customHeight="1" x14ac:dyDescent="0.2">
      <c r="A499" s="73"/>
      <c r="B499" s="73"/>
      <c r="C499" s="73"/>
      <c r="D499" s="74"/>
      <c r="E499" s="73"/>
      <c r="F499" s="73"/>
      <c r="G499" s="73"/>
      <c r="H499" s="73"/>
      <c r="I499" s="73"/>
      <c r="J499" s="73"/>
      <c r="K499" s="73"/>
      <c r="L499" s="75"/>
      <c r="M499" s="75"/>
      <c r="N499" s="75"/>
      <c r="O499" s="75"/>
      <c r="P499" s="75"/>
      <c r="Q499" s="73" t="e">
        <f>IF(#REF!="","",IF(VLOOKUP(#REF!,#REF!,9,FALSE)="","",VLOOKUP(#REF!,#REF!,9,FALSE)))</f>
        <v>#REF!</v>
      </c>
      <c r="R499" s="75" t="e">
        <f>IF(#REF!="","",IF(VLOOKUP(#REF!,#REF!,10,FALSE)="","",VLOOKUP(#REF!,#REF!,10,FALSE)))</f>
        <v>#REF!</v>
      </c>
      <c r="AI499" t="str">
        <f>IF('PCA Licitação, Dispensa e Inex.'!B502="","",'PCA Licitação, Dispensa e Inex.'!B502)</f>
        <v/>
      </c>
      <c r="AJ499" t="str">
        <f>IF('PCA Licitação, Dispensa e Inex.'!C502="","",'PCA Licitação, Dispensa e Inex.'!C502)</f>
        <v/>
      </c>
      <c r="AK499" t="str">
        <f>IF('PCA Licitação, Dispensa e Inex.'!D502="","",'PCA Licitação, Dispensa e Inex.'!D502)</f>
        <v/>
      </c>
      <c r="AL499" t="str">
        <f>IF('PCA Licitação, Dispensa e Inex.'!H502="","",'PCA Licitação, Dispensa e Inex.'!H502)</f>
        <v/>
      </c>
      <c r="AM499" t="str">
        <f>IF('PCA Licitação, Dispensa e Inex.'!K502="","",'PCA Licitação, Dispensa e Inex.'!K502)</f>
        <v/>
      </c>
      <c r="AN499" t="str">
        <f>IF('PCA Licitação, Dispensa e Inex.'!L502="","",'PCA Licitação, Dispensa e Inex.'!L502)</f>
        <v/>
      </c>
      <c r="AO499" t="str">
        <f>IF('PCA Licitação, Dispensa e Inex.'!M502="","",'PCA Licitação, Dispensa e Inex.'!M502)</f>
        <v/>
      </c>
      <c r="AP499" t="str">
        <f>IF('PCA Licitação, Dispensa e Inex.'!N502="","",'PCA Licitação, Dispensa e Inex.'!N502)</f>
        <v/>
      </c>
      <c r="AQ499" s="88" t="str">
        <f>IF('PCA Licitação, Dispensa e Inex.'!O502="","",'PCA Licitação, Dispensa e Inex.'!O502)</f>
        <v/>
      </c>
      <c r="AR499" s="88" t="str">
        <f>IF('PCA Licitação, Dispensa e Inex.'!P502="","",'PCA Licitação, Dispensa e Inex.'!P502)</f>
        <v/>
      </c>
      <c r="AS499" s="88" t="str">
        <f>IF('PCA Licitação, Dispensa e Inex.'!Q502="","",'PCA Licitação, Dispensa e Inex.'!Q502)</f>
        <v/>
      </c>
      <c r="AT499" s="88" t="str">
        <f>IF('PCA Licitação, Dispensa e Inex.'!R502="","",'PCA Licitação, Dispensa e Inex.'!R502)</f>
        <v/>
      </c>
      <c r="AU499" s="88" t="str">
        <f>IF('PCA Licitação, Dispensa e Inex.'!S502="","",'PCA Licitação, Dispensa e Inex.'!S502)</f>
        <v/>
      </c>
      <c r="AV499" s="88" t="str">
        <f>IFERROR(VLOOKUP(AI499,'Acompanhamento (DMP)'!$B$17:$L$400,10,FALSE),"")</f>
        <v/>
      </c>
      <c r="AW499" t="str">
        <f>IFERROR(IF(VLOOKUP(AI499,'Acompanhamento (DMP)'!$B$17:$V$400,11,FALSE)="","",VLOOKUP(AI499,'Acompanhamento (DMP)'!$B$17:$V$400,11,FALSE)),"")</f>
        <v/>
      </c>
      <c r="AX499" s="88" t="str">
        <f>IFERROR(VLOOKUP(AI499,'Acompanhamento (DMP)'!$B$17:$V$400,12,FALSE),"")</f>
        <v/>
      </c>
      <c r="AY499" s="88" t="str">
        <f>IFERROR(IF(VLOOKUP(AI499,'Acompanhamento (DMP)'!$B$17:$V$400,13,FALSE)="","",VLOOKUP(AI499,'Acompanhamento (DMP)'!$B$17:$V$400,13,FALSE)),"")</f>
        <v/>
      </c>
      <c r="AZ499" t="str">
        <f>IFERROR(IF(VLOOKUP(AI499,'Acompanhamento (DMP)'!$B$17:$V$400,14,FALSE)="","",VLOOKUP(AI499,'Acompanhamento (DMP)'!$B$17:$V$400,14,FALSE)),"")</f>
        <v/>
      </c>
      <c r="BA499" t="str">
        <f>IFERROR(IF(VLOOKUP(AI499,'Acompanhamento (DMP)'!$B$17:$V$400,15,FALSE)="","",VLOOKUP(AI499,'Acompanhamento (DMP)'!$B$17:$V$400,15,FALSE)),"")</f>
        <v/>
      </c>
      <c r="BB499" s="88" t="str">
        <f>IFERROR(IF(VLOOKUP(AI499,'Acompanhamento (DMP)'!$B$17:$V$400,16,FALSE)="","",VLOOKUP(AI499,'Acompanhamento (DMP)'!$B$17:$V$400,16,FALSE)),"")</f>
        <v/>
      </c>
      <c r="BC499" s="88" t="str">
        <f>IFERROR(IF(VLOOKUP(AI499,'Acompanhamento (DMP)'!$B$17:$V$400,17,FALSE)="","",VLOOKUP(AI499,'Acompanhamento (DMP)'!$B$17:$V$400,17,FALSE)),"")</f>
        <v/>
      </c>
      <c r="BD499" s="88" t="str">
        <f>IFERROR(IF(VLOOKUP(AI499,'Acompanhamento (DMP)'!$B$17:$V$400,18,FALSE)="","",VLOOKUP(AI499,'Acompanhamento (DMP)'!$B$17:$V$400,18,FALSE)),"")</f>
        <v/>
      </c>
      <c r="BE499" s="88" t="str">
        <f>IFERROR(IF(VLOOKUP(AI499,'Acompanhamento (DMP)'!$B$17:$V$400,19,FALSE)="","",VLOOKUP(AI499,'Acompanhamento (DMP)'!$B$17:$V$400,19,FALSE)),"")</f>
        <v/>
      </c>
      <c r="BF499" s="88" t="str">
        <f>IFERROR(IF(VLOOKUP(AI499,'Acompanhamento (DMP)'!$B$17:$V$400,20,FALSE)="","",VLOOKUP(AI499,'Acompanhamento (DMP)'!$B$17:$V$400,20,FALSE)),"")</f>
        <v/>
      </c>
      <c r="BG499" s="88" t="str">
        <f>IFERROR(IF(VLOOKUP(AI499,'Acompanhamento (DMP)'!$B$17:$V$400,21,FALSE)="","",VLOOKUP(AI499,'Acompanhamento (DMP)'!$B$17:$V$400,21,FALSE)),"")</f>
        <v/>
      </c>
      <c r="BH499" s="239" t="str">
        <f t="shared" si="7"/>
        <v/>
      </c>
    </row>
    <row r="500" spans="1:60" ht="15" customHeight="1" x14ac:dyDescent="0.2">
      <c r="A500" s="73"/>
      <c r="B500" s="73"/>
      <c r="C500" s="73"/>
      <c r="D500" s="74"/>
      <c r="E500" s="73"/>
      <c r="F500" s="73"/>
      <c r="G500" s="73"/>
      <c r="H500" s="73"/>
      <c r="I500" s="73"/>
      <c r="J500" s="73"/>
      <c r="K500" s="73"/>
      <c r="L500" s="75"/>
      <c r="M500" s="75"/>
      <c r="N500" s="75"/>
      <c r="O500" s="75"/>
      <c r="P500" s="75"/>
      <c r="Q500" s="73" t="e">
        <f>IF(#REF!="","",IF(VLOOKUP(#REF!,#REF!,9,FALSE)="","",VLOOKUP(#REF!,#REF!,9,FALSE)))</f>
        <v>#REF!</v>
      </c>
      <c r="R500" s="75" t="e">
        <f>IF(#REF!="","",IF(VLOOKUP(#REF!,#REF!,10,FALSE)="","",VLOOKUP(#REF!,#REF!,10,FALSE)))</f>
        <v>#REF!</v>
      </c>
      <c r="AI500" t="str">
        <f>IF('PCA Licitação, Dispensa e Inex.'!B503="","",'PCA Licitação, Dispensa e Inex.'!B503)</f>
        <v/>
      </c>
      <c r="AJ500" t="str">
        <f>IF('PCA Licitação, Dispensa e Inex.'!C503="","",'PCA Licitação, Dispensa e Inex.'!C503)</f>
        <v/>
      </c>
      <c r="AK500" t="str">
        <f>IF('PCA Licitação, Dispensa e Inex.'!D503="","",'PCA Licitação, Dispensa e Inex.'!D503)</f>
        <v/>
      </c>
      <c r="AL500" t="str">
        <f>IF('PCA Licitação, Dispensa e Inex.'!H503="","",'PCA Licitação, Dispensa e Inex.'!H503)</f>
        <v/>
      </c>
      <c r="AM500" t="str">
        <f>IF('PCA Licitação, Dispensa e Inex.'!K503="","",'PCA Licitação, Dispensa e Inex.'!K503)</f>
        <v/>
      </c>
      <c r="AN500" t="str">
        <f>IF('PCA Licitação, Dispensa e Inex.'!L503="","",'PCA Licitação, Dispensa e Inex.'!L503)</f>
        <v/>
      </c>
      <c r="AO500" t="str">
        <f>IF('PCA Licitação, Dispensa e Inex.'!M503="","",'PCA Licitação, Dispensa e Inex.'!M503)</f>
        <v/>
      </c>
      <c r="AP500" t="str">
        <f>IF('PCA Licitação, Dispensa e Inex.'!N503="","",'PCA Licitação, Dispensa e Inex.'!N503)</f>
        <v/>
      </c>
      <c r="AQ500" s="88" t="str">
        <f>IF('PCA Licitação, Dispensa e Inex.'!O503="","",'PCA Licitação, Dispensa e Inex.'!O503)</f>
        <v/>
      </c>
      <c r="AR500" s="88" t="str">
        <f>IF('PCA Licitação, Dispensa e Inex.'!P503="","",'PCA Licitação, Dispensa e Inex.'!P503)</f>
        <v/>
      </c>
      <c r="AS500" s="88" t="str">
        <f>IF('PCA Licitação, Dispensa e Inex.'!Q503="","",'PCA Licitação, Dispensa e Inex.'!Q503)</f>
        <v/>
      </c>
      <c r="AT500" s="88" t="str">
        <f>IF('PCA Licitação, Dispensa e Inex.'!R503="","",'PCA Licitação, Dispensa e Inex.'!R503)</f>
        <v/>
      </c>
      <c r="AU500" s="88" t="str">
        <f>IF('PCA Licitação, Dispensa e Inex.'!S503="","",'PCA Licitação, Dispensa e Inex.'!S503)</f>
        <v/>
      </c>
      <c r="AV500" s="88" t="str">
        <f>IFERROR(VLOOKUP(AI500,'Acompanhamento (DMP)'!$B$17:$L$400,10,FALSE),"")</f>
        <v/>
      </c>
      <c r="AW500" t="str">
        <f>IFERROR(IF(VLOOKUP(AI500,'Acompanhamento (DMP)'!$B$17:$V$400,11,FALSE)="","",VLOOKUP(AI500,'Acompanhamento (DMP)'!$B$17:$V$400,11,FALSE)),"")</f>
        <v/>
      </c>
      <c r="AX500" s="88" t="str">
        <f>IFERROR(VLOOKUP(AI500,'Acompanhamento (DMP)'!$B$17:$V$400,12,FALSE),"")</f>
        <v/>
      </c>
      <c r="AY500" s="88" t="str">
        <f>IFERROR(IF(VLOOKUP(AI500,'Acompanhamento (DMP)'!$B$17:$V$400,13,FALSE)="","",VLOOKUP(AI500,'Acompanhamento (DMP)'!$B$17:$V$400,13,FALSE)),"")</f>
        <v/>
      </c>
      <c r="AZ500" t="str">
        <f>IFERROR(IF(VLOOKUP(AI500,'Acompanhamento (DMP)'!$B$17:$V$400,14,FALSE)="","",VLOOKUP(AI500,'Acompanhamento (DMP)'!$B$17:$V$400,14,FALSE)),"")</f>
        <v/>
      </c>
      <c r="BA500" t="str">
        <f>IFERROR(IF(VLOOKUP(AI500,'Acompanhamento (DMP)'!$B$17:$V$400,15,FALSE)="","",VLOOKUP(AI500,'Acompanhamento (DMP)'!$B$17:$V$400,15,FALSE)),"")</f>
        <v/>
      </c>
      <c r="BB500" s="88" t="str">
        <f>IFERROR(IF(VLOOKUP(AI500,'Acompanhamento (DMP)'!$B$17:$V$400,16,FALSE)="","",VLOOKUP(AI500,'Acompanhamento (DMP)'!$B$17:$V$400,16,FALSE)),"")</f>
        <v/>
      </c>
      <c r="BC500" s="88" t="str">
        <f>IFERROR(IF(VLOOKUP(AI500,'Acompanhamento (DMP)'!$B$17:$V$400,17,FALSE)="","",VLOOKUP(AI500,'Acompanhamento (DMP)'!$B$17:$V$400,17,FALSE)),"")</f>
        <v/>
      </c>
      <c r="BD500" s="88" t="str">
        <f>IFERROR(IF(VLOOKUP(AI500,'Acompanhamento (DMP)'!$B$17:$V$400,18,FALSE)="","",VLOOKUP(AI500,'Acompanhamento (DMP)'!$B$17:$V$400,18,FALSE)),"")</f>
        <v/>
      </c>
      <c r="BE500" s="88" t="str">
        <f>IFERROR(IF(VLOOKUP(AI500,'Acompanhamento (DMP)'!$B$17:$V$400,19,FALSE)="","",VLOOKUP(AI500,'Acompanhamento (DMP)'!$B$17:$V$400,19,FALSE)),"")</f>
        <v/>
      </c>
      <c r="BF500" s="88" t="str">
        <f>IFERROR(IF(VLOOKUP(AI500,'Acompanhamento (DMP)'!$B$17:$V$400,20,FALSE)="","",VLOOKUP(AI500,'Acompanhamento (DMP)'!$B$17:$V$400,20,FALSE)),"")</f>
        <v/>
      </c>
      <c r="BG500" s="88" t="str">
        <f>IFERROR(IF(VLOOKUP(AI500,'Acompanhamento (DMP)'!$B$17:$V$400,21,FALSE)="","",VLOOKUP(AI500,'Acompanhamento (DMP)'!$B$17:$V$400,21,FALSE)),"")</f>
        <v/>
      </c>
      <c r="BH500" s="239" t="str">
        <f t="shared" si="7"/>
        <v/>
      </c>
    </row>
    <row r="501" spans="1:60" ht="15" customHeight="1" x14ac:dyDescent="0.2">
      <c r="A501" s="73"/>
      <c r="B501" s="73"/>
      <c r="C501" s="73"/>
      <c r="D501" s="74"/>
      <c r="E501" s="73"/>
      <c r="F501" s="73"/>
      <c r="G501" s="73"/>
      <c r="H501" s="73"/>
      <c r="I501" s="73"/>
      <c r="J501" s="73"/>
      <c r="K501" s="73"/>
      <c r="L501" s="75"/>
      <c r="M501" s="75"/>
      <c r="N501" s="75"/>
      <c r="O501" s="75"/>
      <c r="P501" s="75"/>
      <c r="Q501" s="73" t="e">
        <f>IF(#REF!="","",IF(VLOOKUP(#REF!,#REF!,9,FALSE)="","",VLOOKUP(#REF!,#REF!,9,FALSE)))</f>
        <v>#REF!</v>
      </c>
      <c r="R501" s="75" t="e">
        <f>IF(#REF!="","",IF(VLOOKUP(#REF!,#REF!,10,FALSE)="","",VLOOKUP(#REF!,#REF!,10,FALSE)))</f>
        <v>#REF!</v>
      </c>
      <c r="AI501" t="str">
        <f>IF('PCA Licitação, Dispensa e Inex.'!B504="","",'PCA Licitação, Dispensa e Inex.'!B504)</f>
        <v/>
      </c>
      <c r="AJ501" t="str">
        <f>IF('PCA Licitação, Dispensa e Inex.'!C504="","",'PCA Licitação, Dispensa e Inex.'!C504)</f>
        <v/>
      </c>
      <c r="AK501" t="str">
        <f>IF('PCA Licitação, Dispensa e Inex.'!D504="","",'PCA Licitação, Dispensa e Inex.'!D504)</f>
        <v/>
      </c>
      <c r="AL501" t="str">
        <f>IF('PCA Licitação, Dispensa e Inex.'!H504="","",'PCA Licitação, Dispensa e Inex.'!H504)</f>
        <v/>
      </c>
      <c r="AM501" t="str">
        <f>IF('PCA Licitação, Dispensa e Inex.'!K504="","",'PCA Licitação, Dispensa e Inex.'!K504)</f>
        <v/>
      </c>
      <c r="AN501" t="str">
        <f>IF('PCA Licitação, Dispensa e Inex.'!L504="","",'PCA Licitação, Dispensa e Inex.'!L504)</f>
        <v/>
      </c>
      <c r="AO501" t="str">
        <f>IF('PCA Licitação, Dispensa e Inex.'!M504="","",'PCA Licitação, Dispensa e Inex.'!M504)</f>
        <v/>
      </c>
      <c r="AP501" t="str">
        <f>IF('PCA Licitação, Dispensa e Inex.'!N504="","",'PCA Licitação, Dispensa e Inex.'!N504)</f>
        <v/>
      </c>
      <c r="AQ501" s="88" t="str">
        <f>IF('PCA Licitação, Dispensa e Inex.'!O504="","",'PCA Licitação, Dispensa e Inex.'!O504)</f>
        <v/>
      </c>
      <c r="AR501" s="88" t="str">
        <f>IF('PCA Licitação, Dispensa e Inex.'!P504="","",'PCA Licitação, Dispensa e Inex.'!P504)</f>
        <v/>
      </c>
      <c r="AS501" s="88" t="str">
        <f>IF('PCA Licitação, Dispensa e Inex.'!Q504="","",'PCA Licitação, Dispensa e Inex.'!Q504)</f>
        <v/>
      </c>
      <c r="AT501" s="88" t="str">
        <f>IF('PCA Licitação, Dispensa e Inex.'!R504="","",'PCA Licitação, Dispensa e Inex.'!R504)</f>
        <v/>
      </c>
      <c r="AU501" s="88" t="str">
        <f>IF('PCA Licitação, Dispensa e Inex.'!S504="","",'PCA Licitação, Dispensa e Inex.'!S504)</f>
        <v/>
      </c>
      <c r="AV501" s="88" t="str">
        <f>IFERROR(VLOOKUP(AI501,'Acompanhamento (DMP)'!$B$17:$L$400,10,FALSE),"")</f>
        <v/>
      </c>
      <c r="AW501" t="str">
        <f>IFERROR(IF(VLOOKUP(AI501,'Acompanhamento (DMP)'!$B$17:$V$400,11,FALSE)="","",VLOOKUP(AI501,'Acompanhamento (DMP)'!$B$17:$V$400,11,FALSE)),"")</f>
        <v/>
      </c>
      <c r="AX501" s="88" t="str">
        <f>IFERROR(VLOOKUP(AI501,'Acompanhamento (DMP)'!$B$17:$V$400,12,FALSE),"")</f>
        <v/>
      </c>
      <c r="AY501" s="88" t="str">
        <f>IFERROR(IF(VLOOKUP(AI501,'Acompanhamento (DMP)'!$B$17:$V$400,13,FALSE)="","",VLOOKUP(AI501,'Acompanhamento (DMP)'!$B$17:$V$400,13,FALSE)),"")</f>
        <v/>
      </c>
      <c r="AZ501" t="str">
        <f>IFERROR(IF(VLOOKUP(AI501,'Acompanhamento (DMP)'!$B$17:$V$400,14,FALSE)="","",VLOOKUP(AI501,'Acompanhamento (DMP)'!$B$17:$V$400,14,FALSE)),"")</f>
        <v/>
      </c>
      <c r="BA501" t="str">
        <f>IFERROR(IF(VLOOKUP(AI501,'Acompanhamento (DMP)'!$B$17:$V$400,15,FALSE)="","",VLOOKUP(AI501,'Acompanhamento (DMP)'!$B$17:$V$400,15,FALSE)),"")</f>
        <v/>
      </c>
      <c r="BB501" s="88" t="str">
        <f>IFERROR(IF(VLOOKUP(AI501,'Acompanhamento (DMP)'!$B$17:$V$400,16,FALSE)="","",VLOOKUP(AI501,'Acompanhamento (DMP)'!$B$17:$V$400,16,FALSE)),"")</f>
        <v/>
      </c>
      <c r="BC501" s="88" t="str">
        <f>IFERROR(IF(VLOOKUP(AI501,'Acompanhamento (DMP)'!$B$17:$V$400,17,FALSE)="","",VLOOKUP(AI501,'Acompanhamento (DMP)'!$B$17:$V$400,17,FALSE)),"")</f>
        <v/>
      </c>
      <c r="BD501" s="88" t="str">
        <f>IFERROR(IF(VLOOKUP(AI501,'Acompanhamento (DMP)'!$B$17:$V$400,18,FALSE)="","",VLOOKUP(AI501,'Acompanhamento (DMP)'!$B$17:$V$400,18,FALSE)),"")</f>
        <v/>
      </c>
      <c r="BE501" s="88" t="str">
        <f>IFERROR(IF(VLOOKUP(AI501,'Acompanhamento (DMP)'!$B$17:$V$400,19,FALSE)="","",VLOOKUP(AI501,'Acompanhamento (DMP)'!$B$17:$V$400,19,FALSE)),"")</f>
        <v/>
      </c>
      <c r="BF501" s="88" t="str">
        <f>IFERROR(IF(VLOOKUP(AI501,'Acompanhamento (DMP)'!$B$17:$V$400,20,FALSE)="","",VLOOKUP(AI501,'Acompanhamento (DMP)'!$B$17:$V$400,20,FALSE)),"")</f>
        <v/>
      </c>
      <c r="BG501" s="88" t="str">
        <f>IFERROR(IF(VLOOKUP(AI501,'Acompanhamento (DMP)'!$B$17:$V$400,21,FALSE)="","",VLOOKUP(AI501,'Acompanhamento (DMP)'!$B$17:$V$400,21,FALSE)),"")</f>
        <v/>
      </c>
      <c r="BH501" s="239" t="str">
        <f t="shared" si="7"/>
        <v/>
      </c>
    </row>
    <row r="502" spans="1:60" ht="15" customHeight="1" x14ac:dyDescent="0.2">
      <c r="A502" s="73"/>
      <c r="B502" s="73"/>
      <c r="C502" s="73"/>
      <c r="D502" s="74"/>
      <c r="E502" s="73"/>
      <c r="F502" s="73"/>
      <c r="G502" s="73"/>
      <c r="H502" s="73"/>
      <c r="I502" s="73"/>
      <c r="J502" s="73"/>
      <c r="K502" s="73"/>
      <c r="L502" s="75"/>
      <c r="M502" s="75"/>
      <c r="N502" s="75"/>
      <c r="O502" s="75"/>
      <c r="P502" s="75"/>
      <c r="Q502" s="73" t="e">
        <f>IF(#REF!="","",IF(VLOOKUP(#REF!,#REF!,9,FALSE)="","",VLOOKUP(#REF!,#REF!,9,FALSE)))</f>
        <v>#REF!</v>
      </c>
      <c r="R502" s="75" t="e">
        <f>IF(#REF!="","",IF(VLOOKUP(#REF!,#REF!,10,FALSE)="","",VLOOKUP(#REF!,#REF!,10,FALSE)))</f>
        <v>#REF!</v>
      </c>
      <c r="AI502" t="str">
        <f>IF('PCA Licitação, Dispensa e Inex.'!B505="","",'PCA Licitação, Dispensa e Inex.'!B505)</f>
        <v/>
      </c>
      <c r="AJ502" t="str">
        <f>IF('PCA Licitação, Dispensa e Inex.'!C505="","",'PCA Licitação, Dispensa e Inex.'!C505)</f>
        <v/>
      </c>
      <c r="AK502" t="str">
        <f>IF('PCA Licitação, Dispensa e Inex.'!D505="","",'PCA Licitação, Dispensa e Inex.'!D505)</f>
        <v/>
      </c>
      <c r="AL502" t="str">
        <f>IF('PCA Licitação, Dispensa e Inex.'!H505="","",'PCA Licitação, Dispensa e Inex.'!H505)</f>
        <v/>
      </c>
      <c r="AM502" t="str">
        <f>IF('PCA Licitação, Dispensa e Inex.'!K505="","",'PCA Licitação, Dispensa e Inex.'!K505)</f>
        <v/>
      </c>
      <c r="AN502" t="str">
        <f>IF('PCA Licitação, Dispensa e Inex.'!L505="","",'PCA Licitação, Dispensa e Inex.'!L505)</f>
        <v/>
      </c>
      <c r="AO502" t="str">
        <f>IF('PCA Licitação, Dispensa e Inex.'!M505="","",'PCA Licitação, Dispensa e Inex.'!M505)</f>
        <v/>
      </c>
      <c r="AP502" t="str">
        <f>IF('PCA Licitação, Dispensa e Inex.'!N505="","",'PCA Licitação, Dispensa e Inex.'!N505)</f>
        <v/>
      </c>
      <c r="AQ502" s="88" t="str">
        <f>IF('PCA Licitação, Dispensa e Inex.'!O505="","",'PCA Licitação, Dispensa e Inex.'!O505)</f>
        <v/>
      </c>
      <c r="AR502" s="88" t="str">
        <f>IF('PCA Licitação, Dispensa e Inex.'!P505="","",'PCA Licitação, Dispensa e Inex.'!P505)</f>
        <v/>
      </c>
      <c r="AS502" s="88" t="str">
        <f>IF('PCA Licitação, Dispensa e Inex.'!Q505="","",'PCA Licitação, Dispensa e Inex.'!Q505)</f>
        <v/>
      </c>
      <c r="AT502" s="88" t="str">
        <f>IF('PCA Licitação, Dispensa e Inex.'!R505="","",'PCA Licitação, Dispensa e Inex.'!R505)</f>
        <v/>
      </c>
      <c r="AU502" s="88" t="str">
        <f>IF('PCA Licitação, Dispensa e Inex.'!S505="","",'PCA Licitação, Dispensa e Inex.'!S505)</f>
        <v/>
      </c>
      <c r="AV502" s="88" t="str">
        <f>IFERROR(VLOOKUP(AI502,'Acompanhamento (DMP)'!$B$17:$L$400,10,FALSE),"")</f>
        <v/>
      </c>
      <c r="AW502" t="str">
        <f>IFERROR(IF(VLOOKUP(AI502,'Acompanhamento (DMP)'!$B$17:$V$400,11,FALSE)="","",VLOOKUP(AI502,'Acompanhamento (DMP)'!$B$17:$V$400,11,FALSE)),"")</f>
        <v/>
      </c>
      <c r="AX502" s="88" t="str">
        <f>IFERROR(VLOOKUP(AI502,'Acompanhamento (DMP)'!$B$17:$V$400,12,FALSE),"")</f>
        <v/>
      </c>
      <c r="AY502" s="88" t="str">
        <f>IFERROR(IF(VLOOKUP(AI502,'Acompanhamento (DMP)'!$B$17:$V$400,13,FALSE)="","",VLOOKUP(AI502,'Acompanhamento (DMP)'!$B$17:$V$400,13,FALSE)),"")</f>
        <v/>
      </c>
      <c r="AZ502" t="str">
        <f>IFERROR(IF(VLOOKUP(AI502,'Acompanhamento (DMP)'!$B$17:$V$400,14,FALSE)="","",VLOOKUP(AI502,'Acompanhamento (DMP)'!$B$17:$V$400,14,FALSE)),"")</f>
        <v/>
      </c>
      <c r="BA502" t="str">
        <f>IFERROR(IF(VLOOKUP(AI502,'Acompanhamento (DMP)'!$B$17:$V$400,15,FALSE)="","",VLOOKUP(AI502,'Acompanhamento (DMP)'!$B$17:$V$400,15,FALSE)),"")</f>
        <v/>
      </c>
      <c r="BB502" s="88" t="str">
        <f>IFERROR(IF(VLOOKUP(AI502,'Acompanhamento (DMP)'!$B$17:$V$400,16,FALSE)="","",VLOOKUP(AI502,'Acompanhamento (DMP)'!$B$17:$V$400,16,FALSE)),"")</f>
        <v/>
      </c>
      <c r="BC502" s="88" t="str">
        <f>IFERROR(IF(VLOOKUP(AI502,'Acompanhamento (DMP)'!$B$17:$V$400,17,FALSE)="","",VLOOKUP(AI502,'Acompanhamento (DMP)'!$B$17:$V$400,17,FALSE)),"")</f>
        <v/>
      </c>
      <c r="BD502" s="88" t="str">
        <f>IFERROR(IF(VLOOKUP(AI502,'Acompanhamento (DMP)'!$B$17:$V$400,18,FALSE)="","",VLOOKUP(AI502,'Acompanhamento (DMP)'!$B$17:$V$400,18,FALSE)),"")</f>
        <v/>
      </c>
      <c r="BE502" s="88" t="str">
        <f>IFERROR(IF(VLOOKUP(AI502,'Acompanhamento (DMP)'!$B$17:$V$400,19,FALSE)="","",VLOOKUP(AI502,'Acompanhamento (DMP)'!$B$17:$V$400,19,FALSE)),"")</f>
        <v/>
      </c>
      <c r="BF502" s="88" t="str">
        <f>IFERROR(IF(VLOOKUP(AI502,'Acompanhamento (DMP)'!$B$17:$V$400,20,FALSE)="","",VLOOKUP(AI502,'Acompanhamento (DMP)'!$B$17:$V$400,20,FALSE)),"")</f>
        <v/>
      </c>
      <c r="BG502" s="88" t="str">
        <f>IFERROR(IF(VLOOKUP(AI502,'Acompanhamento (DMP)'!$B$17:$V$400,21,FALSE)="","",VLOOKUP(AI502,'Acompanhamento (DMP)'!$B$17:$V$400,21,FALSE)),"")</f>
        <v/>
      </c>
      <c r="BH502" s="239" t="str">
        <f t="shared" si="7"/>
        <v/>
      </c>
    </row>
    <row r="503" spans="1:60" ht="15" customHeight="1" x14ac:dyDescent="0.2">
      <c r="A503" s="73"/>
      <c r="B503" s="73"/>
      <c r="C503" s="73"/>
      <c r="D503" s="74"/>
      <c r="E503" s="73"/>
      <c r="F503" s="73"/>
      <c r="G503" s="73"/>
      <c r="H503" s="73"/>
      <c r="I503" s="73"/>
      <c r="J503" s="73"/>
      <c r="K503" s="73"/>
      <c r="L503" s="75"/>
      <c r="M503" s="75"/>
      <c r="N503" s="75"/>
      <c r="O503" s="75"/>
      <c r="P503" s="75"/>
      <c r="Q503" s="73" t="e">
        <f>IF(#REF!="","",IF(VLOOKUP(#REF!,#REF!,9,FALSE)="","",VLOOKUP(#REF!,#REF!,9,FALSE)))</f>
        <v>#REF!</v>
      </c>
      <c r="R503" s="75" t="e">
        <f>IF(#REF!="","",IF(VLOOKUP(#REF!,#REF!,10,FALSE)="","",VLOOKUP(#REF!,#REF!,10,FALSE)))</f>
        <v>#REF!</v>
      </c>
      <c r="AI503" t="str">
        <f>IF('PCA Licitação, Dispensa e Inex.'!B506="","",'PCA Licitação, Dispensa e Inex.'!B506)</f>
        <v/>
      </c>
      <c r="AJ503" t="str">
        <f>IF('PCA Licitação, Dispensa e Inex.'!C506="","",'PCA Licitação, Dispensa e Inex.'!C506)</f>
        <v/>
      </c>
      <c r="AK503" t="str">
        <f>IF('PCA Licitação, Dispensa e Inex.'!D506="","",'PCA Licitação, Dispensa e Inex.'!D506)</f>
        <v/>
      </c>
      <c r="AL503" t="str">
        <f>IF('PCA Licitação, Dispensa e Inex.'!H506="","",'PCA Licitação, Dispensa e Inex.'!H506)</f>
        <v/>
      </c>
      <c r="AM503" t="str">
        <f>IF('PCA Licitação, Dispensa e Inex.'!K506="","",'PCA Licitação, Dispensa e Inex.'!K506)</f>
        <v/>
      </c>
      <c r="AN503" t="str">
        <f>IF('PCA Licitação, Dispensa e Inex.'!L506="","",'PCA Licitação, Dispensa e Inex.'!L506)</f>
        <v/>
      </c>
      <c r="AO503" t="str">
        <f>IF('PCA Licitação, Dispensa e Inex.'!M506="","",'PCA Licitação, Dispensa e Inex.'!M506)</f>
        <v/>
      </c>
      <c r="AP503" t="str">
        <f>IF('PCA Licitação, Dispensa e Inex.'!N506="","",'PCA Licitação, Dispensa e Inex.'!N506)</f>
        <v/>
      </c>
      <c r="AQ503" s="88" t="str">
        <f>IF('PCA Licitação, Dispensa e Inex.'!O506="","",'PCA Licitação, Dispensa e Inex.'!O506)</f>
        <v/>
      </c>
      <c r="AR503" s="88" t="str">
        <f>IF('PCA Licitação, Dispensa e Inex.'!P506="","",'PCA Licitação, Dispensa e Inex.'!P506)</f>
        <v/>
      </c>
      <c r="AS503" s="88" t="str">
        <f>IF('PCA Licitação, Dispensa e Inex.'!Q506="","",'PCA Licitação, Dispensa e Inex.'!Q506)</f>
        <v/>
      </c>
      <c r="AT503" s="88" t="str">
        <f>IF('PCA Licitação, Dispensa e Inex.'!R506="","",'PCA Licitação, Dispensa e Inex.'!R506)</f>
        <v/>
      </c>
      <c r="AU503" s="88" t="str">
        <f>IF('PCA Licitação, Dispensa e Inex.'!S506="","",'PCA Licitação, Dispensa e Inex.'!S506)</f>
        <v/>
      </c>
      <c r="AV503" s="88" t="str">
        <f>IFERROR(VLOOKUP(AI503,'Acompanhamento (DMP)'!$B$17:$L$400,10,FALSE),"")</f>
        <v/>
      </c>
      <c r="AW503" t="str">
        <f>IFERROR(IF(VLOOKUP(AI503,'Acompanhamento (DMP)'!$B$17:$V$400,11,FALSE)="","",VLOOKUP(AI503,'Acompanhamento (DMP)'!$B$17:$V$400,11,FALSE)),"")</f>
        <v/>
      </c>
      <c r="AX503" s="88" t="str">
        <f>IFERROR(VLOOKUP(AI503,'Acompanhamento (DMP)'!$B$17:$V$400,12,FALSE),"")</f>
        <v/>
      </c>
      <c r="AY503" s="88" t="str">
        <f>IFERROR(IF(VLOOKUP(AI503,'Acompanhamento (DMP)'!$B$17:$V$400,13,FALSE)="","",VLOOKUP(AI503,'Acompanhamento (DMP)'!$B$17:$V$400,13,FALSE)),"")</f>
        <v/>
      </c>
      <c r="AZ503" t="str">
        <f>IFERROR(IF(VLOOKUP(AI503,'Acompanhamento (DMP)'!$B$17:$V$400,14,FALSE)="","",VLOOKUP(AI503,'Acompanhamento (DMP)'!$B$17:$V$400,14,FALSE)),"")</f>
        <v/>
      </c>
      <c r="BA503" t="str">
        <f>IFERROR(IF(VLOOKUP(AI503,'Acompanhamento (DMP)'!$B$17:$V$400,15,FALSE)="","",VLOOKUP(AI503,'Acompanhamento (DMP)'!$B$17:$V$400,15,FALSE)),"")</f>
        <v/>
      </c>
      <c r="BB503" s="88" t="str">
        <f>IFERROR(IF(VLOOKUP(AI503,'Acompanhamento (DMP)'!$B$17:$V$400,16,FALSE)="","",VLOOKUP(AI503,'Acompanhamento (DMP)'!$B$17:$V$400,16,FALSE)),"")</f>
        <v/>
      </c>
      <c r="BC503" s="88" t="str">
        <f>IFERROR(IF(VLOOKUP(AI503,'Acompanhamento (DMP)'!$B$17:$V$400,17,FALSE)="","",VLOOKUP(AI503,'Acompanhamento (DMP)'!$B$17:$V$400,17,FALSE)),"")</f>
        <v/>
      </c>
      <c r="BD503" s="88" t="str">
        <f>IFERROR(IF(VLOOKUP(AI503,'Acompanhamento (DMP)'!$B$17:$V$400,18,FALSE)="","",VLOOKUP(AI503,'Acompanhamento (DMP)'!$B$17:$V$400,18,FALSE)),"")</f>
        <v/>
      </c>
      <c r="BE503" s="88" t="str">
        <f>IFERROR(IF(VLOOKUP(AI503,'Acompanhamento (DMP)'!$B$17:$V$400,19,FALSE)="","",VLOOKUP(AI503,'Acompanhamento (DMP)'!$B$17:$V$400,19,FALSE)),"")</f>
        <v/>
      </c>
      <c r="BF503" s="88" t="str">
        <f>IFERROR(IF(VLOOKUP(AI503,'Acompanhamento (DMP)'!$B$17:$V$400,20,FALSE)="","",VLOOKUP(AI503,'Acompanhamento (DMP)'!$B$17:$V$400,20,FALSE)),"")</f>
        <v/>
      </c>
      <c r="BG503" s="88" t="str">
        <f>IFERROR(IF(VLOOKUP(AI503,'Acompanhamento (DMP)'!$B$17:$V$400,21,FALSE)="","",VLOOKUP(AI503,'Acompanhamento (DMP)'!$B$17:$V$400,21,FALSE)),"")</f>
        <v/>
      </c>
      <c r="BH503" s="239" t="str">
        <f t="shared" si="7"/>
        <v/>
      </c>
    </row>
    <row r="504" spans="1:60" ht="15" customHeight="1" x14ac:dyDescent="0.2">
      <c r="A504" s="73"/>
      <c r="B504" s="73"/>
      <c r="C504" s="73"/>
      <c r="D504" s="74"/>
      <c r="E504" s="73"/>
      <c r="F504" s="73"/>
      <c r="G504" s="73"/>
      <c r="H504" s="73"/>
      <c r="I504" s="73"/>
      <c r="J504" s="73"/>
      <c r="K504" s="73"/>
      <c r="L504" s="75"/>
      <c r="M504" s="75"/>
      <c r="N504" s="75"/>
      <c r="O504" s="75"/>
      <c r="P504" s="75"/>
      <c r="Q504" s="73" t="e">
        <f>IF(#REF!="","",IF(VLOOKUP(#REF!,#REF!,9,FALSE)="","",VLOOKUP(#REF!,#REF!,9,FALSE)))</f>
        <v>#REF!</v>
      </c>
      <c r="R504" s="75" t="e">
        <f>IF(#REF!="","",IF(VLOOKUP(#REF!,#REF!,10,FALSE)="","",VLOOKUP(#REF!,#REF!,10,FALSE)))</f>
        <v>#REF!</v>
      </c>
      <c r="AI504" t="str">
        <f>IF('PCA Licitação, Dispensa e Inex.'!B507="","",'PCA Licitação, Dispensa e Inex.'!B507)</f>
        <v/>
      </c>
      <c r="AJ504" t="str">
        <f>IF('PCA Licitação, Dispensa e Inex.'!C507="","",'PCA Licitação, Dispensa e Inex.'!C507)</f>
        <v/>
      </c>
      <c r="AK504" t="str">
        <f>IF('PCA Licitação, Dispensa e Inex.'!D507="","",'PCA Licitação, Dispensa e Inex.'!D507)</f>
        <v/>
      </c>
      <c r="AL504" t="str">
        <f>IF('PCA Licitação, Dispensa e Inex.'!H507="","",'PCA Licitação, Dispensa e Inex.'!H507)</f>
        <v/>
      </c>
      <c r="AM504" t="str">
        <f>IF('PCA Licitação, Dispensa e Inex.'!K507="","",'PCA Licitação, Dispensa e Inex.'!K507)</f>
        <v/>
      </c>
      <c r="AN504" t="str">
        <f>IF('PCA Licitação, Dispensa e Inex.'!L507="","",'PCA Licitação, Dispensa e Inex.'!L507)</f>
        <v/>
      </c>
      <c r="AO504" t="str">
        <f>IF('PCA Licitação, Dispensa e Inex.'!M507="","",'PCA Licitação, Dispensa e Inex.'!M507)</f>
        <v/>
      </c>
      <c r="AP504" t="str">
        <f>IF('PCA Licitação, Dispensa e Inex.'!N507="","",'PCA Licitação, Dispensa e Inex.'!N507)</f>
        <v/>
      </c>
      <c r="AQ504" s="88" t="str">
        <f>IF('PCA Licitação, Dispensa e Inex.'!O507="","",'PCA Licitação, Dispensa e Inex.'!O507)</f>
        <v/>
      </c>
      <c r="AR504" s="88" t="str">
        <f>IF('PCA Licitação, Dispensa e Inex.'!P507="","",'PCA Licitação, Dispensa e Inex.'!P507)</f>
        <v/>
      </c>
      <c r="AS504" s="88" t="str">
        <f>IF('PCA Licitação, Dispensa e Inex.'!Q507="","",'PCA Licitação, Dispensa e Inex.'!Q507)</f>
        <v/>
      </c>
      <c r="AT504" s="88" t="str">
        <f>IF('PCA Licitação, Dispensa e Inex.'!R507="","",'PCA Licitação, Dispensa e Inex.'!R507)</f>
        <v/>
      </c>
      <c r="AU504" s="88" t="str">
        <f>IF('PCA Licitação, Dispensa e Inex.'!S507="","",'PCA Licitação, Dispensa e Inex.'!S507)</f>
        <v/>
      </c>
      <c r="AV504" s="88" t="str">
        <f>IFERROR(VLOOKUP(AI504,'Acompanhamento (DMP)'!$B$17:$L$400,10,FALSE),"")</f>
        <v/>
      </c>
      <c r="AW504" t="str">
        <f>IFERROR(IF(VLOOKUP(AI504,'Acompanhamento (DMP)'!$B$17:$V$400,11,FALSE)="","",VLOOKUP(AI504,'Acompanhamento (DMP)'!$B$17:$V$400,11,FALSE)),"")</f>
        <v/>
      </c>
      <c r="AX504" s="88" t="str">
        <f>IFERROR(VLOOKUP(AI504,'Acompanhamento (DMP)'!$B$17:$V$400,12,FALSE),"")</f>
        <v/>
      </c>
      <c r="AY504" s="88" t="str">
        <f>IFERROR(IF(VLOOKUP(AI504,'Acompanhamento (DMP)'!$B$17:$V$400,13,FALSE)="","",VLOOKUP(AI504,'Acompanhamento (DMP)'!$B$17:$V$400,13,FALSE)),"")</f>
        <v/>
      </c>
      <c r="AZ504" t="str">
        <f>IFERROR(IF(VLOOKUP(AI504,'Acompanhamento (DMP)'!$B$17:$V$400,14,FALSE)="","",VLOOKUP(AI504,'Acompanhamento (DMP)'!$B$17:$V$400,14,FALSE)),"")</f>
        <v/>
      </c>
      <c r="BA504" t="str">
        <f>IFERROR(IF(VLOOKUP(AI504,'Acompanhamento (DMP)'!$B$17:$V$400,15,FALSE)="","",VLOOKUP(AI504,'Acompanhamento (DMP)'!$B$17:$V$400,15,FALSE)),"")</f>
        <v/>
      </c>
      <c r="BB504" s="88" t="str">
        <f>IFERROR(IF(VLOOKUP(AI504,'Acompanhamento (DMP)'!$B$17:$V$400,16,FALSE)="","",VLOOKUP(AI504,'Acompanhamento (DMP)'!$B$17:$V$400,16,FALSE)),"")</f>
        <v/>
      </c>
      <c r="BC504" s="88" t="str">
        <f>IFERROR(IF(VLOOKUP(AI504,'Acompanhamento (DMP)'!$B$17:$V$400,17,FALSE)="","",VLOOKUP(AI504,'Acompanhamento (DMP)'!$B$17:$V$400,17,FALSE)),"")</f>
        <v/>
      </c>
      <c r="BD504" s="88" t="str">
        <f>IFERROR(IF(VLOOKUP(AI504,'Acompanhamento (DMP)'!$B$17:$V$400,18,FALSE)="","",VLOOKUP(AI504,'Acompanhamento (DMP)'!$B$17:$V$400,18,FALSE)),"")</f>
        <v/>
      </c>
      <c r="BE504" s="88" t="str">
        <f>IFERROR(IF(VLOOKUP(AI504,'Acompanhamento (DMP)'!$B$17:$V$400,19,FALSE)="","",VLOOKUP(AI504,'Acompanhamento (DMP)'!$B$17:$V$400,19,FALSE)),"")</f>
        <v/>
      </c>
      <c r="BF504" s="88" t="str">
        <f>IFERROR(IF(VLOOKUP(AI504,'Acompanhamento (DMP)'!$B$17:$V$400,20,FALSE)="","",VLOOKUP(AI504,'Acompanhamento (DMP)'!$B$17:$V$400,20,FALSE)),"")</f>
        <v/>
      </c>
      <c r="BG504" s="88" t="str">
        <f>IFERROR(IF(VLOOKUP(AI504,'Acompanhamento (DMP)'!$B$17:$V$400,21,FALSE)="","",VLOOKUP(AI504,'Acompanhamento (DMP)'!$B$17:$V$400,21,FALSE)),"")</f>
        <v/>
      </c>
      <c r="BH504" s="239" t="str">
        <f t="shared" si="7"/>
        <v/>
      </c>
    </row>
    <row r="505" spans="1:60" ht="15" customHeight="1" x14ac:dyDescent="0.2">
      <c r="A505" s="73"/>
      <c r="B505" s="73"/>
      <c r="C505" s="73"/>
      <c r="D505" s="74"/>
      <c r="E505" s="73"/>
      <c r="F505" s="73"/>
      <c r="G505" s="73"/>
      <c r="H505" s="73"/>
      <c r="I505" s="73"/>
      <c r="J505" s="73"/>
      <c r="K505" s="73"/>
      <c r="L505" s="75"/>
      <c r="M505" s="75"/>
      <c r="N505" s="75"/>
      <c r="O505" s="75"/>
      <c r="P505" s="75"/>
      <c r="Q505" s="73" t="e">
        <f>IF(#REF!="","",IF(VLOOKUP(#REF!,#REF!,9,FALSE)="","",VLOOKUP(#REF!,#REF!,9,FALSE)))</f>
        <v>#REF!</v>
      </c>
      <c r="R505" s="75" t="e">
        <f>IF(#REF!="","",IF(VLOOKUP(#REF!,#REF!,10,FALSE)="","",VLOOKUP(#REF!,#REF!,10,FALSE)))</f>
        <v>#REF!</v>
      </c>
      <c r="AI505" t="str">
        <f>IF('PCA Licitação, Dispensa e Inex.'!B508="","",'PCA Licitação, Dispensa e Inex.'!B508)</f>
        <v/>
      </c>
      <c r="AJ505" t="str">
        <f>IF('PCA Licitação, Dispensa e Inex.'!C508="","",'PCA Licitação, Dispensa e Inex.'!C508)</f>
        <v/>
      </c>
      <c r="AK505" t="str">
        <f>IF('PCA Licitação, Dispensa e Inex.'!D508="","",'PCA Licitação, Dispensa e Inex.'!D508)</f>
        <v/>
      </c>
      <c r="AL505" t="str">
        <f>IF('PCA Licitação, Dispensa e Inex.'!H508="","",'PCA Licitação, Dispensa e Inex.'!H508)</f>
        <v/>
      </c>
      <c r="AM505" t="str">
        <f>IF('PCA Licitação, Dispensa e Inex.'!K508="","",'PCA Licitação, Dispensa e Inex.'!K508)</f>
        <v/>
      </c>
      <c r="AN505" t="str">
        <f>IF('PCA Licitação, Dispensa e Inex.'!L508="","",'PCA Licitação, Dispensa e Inex.'!L508)</f>
        <v/>
      </c>
      <c r="AO505" t="str">
        <f>IF('PCA Licitação, Dispensa e Inex.'!M508="","",'PCA Licitação, Dispensa e Inex.'!M508)</f>
        <v/>
      </c>
      <c r="AP505" t="str">
        <f>IF('PCA Licitação, Dispensa e Inex.'!N508="","",'PCA Licitação, Dispensa e Inex.'!N508)</f>
        <v/>
      </c>
      <c r="AQ505" s="88" t="str">
        <f>IF('PCA Licitação, Dispensa e Inex.'!O508="","",'PCA Licitação, Dispensa e Inex.'!O508)</f>
        <v/>
      </c>
      <c r="AR505" s="88" t="str">
        <f>IF('PCA Licitação, Dispensa e Inex.'!P508="","",'PCA Licitação, Dispensa e Inex.'!P508)</f>
        <v/>
      </c>
      <c r="AS505" s="88" t="str">
        <f>IF('PCA Licitação, Dispensa e Inex.'!Q508="","",'PCA Licitação, Dispensa e Inex.'!Q508)</f>
        <v/>
      </c>
      <c r="AT505" s="88" t="str">
        <f>IF('PCA Licitação, Dispensa e Inex.'!R508="","",'PCA Licitação, Dispensa e Inex.'!R508)</f>
        <v/>
      </c>
      <c r="AU505" s="88" t="str">
        <f>IF('PCA Licitação, Dispensa e Inex.'!S508="","",'PCA Licitação, Dispensa e Inex.'!S508)</f>
        <v/>
      </c>
      <c r="AV505" s="88" t="str">
        <f>IFERROR(VLOOKUP(AI505,'Acompanhamento (DMP)'!$B$17:$L$400,10,FALSE),"")</f>
        <v/>
      </c>
      <c r="AW505" t="str">
        <f>IFERROR(IF(VLOOKUP(AI505,'Acompanhamento (DMP)'!$B$17:$V$400,11,FALSE)="","",VLOOKUP(AI505,'Acompanhamento (DMP)'!$B$17:$V$400,11,FALSE)),"")</f>
        <v/>
      </c>
      <c r="AX505" s="88" t="str">
        <f>IFERROR(VLOOKUP(AI505,'Acompanhamento (DMP)'!$B$17:$V$400,12,FALSE),"")</f>
        <v/>
      </c>
      <c r="AY505" s="88" t="str">
        <f>IFERROR(IF(VLOOKUP(AI505,'Acompanhamento (DMP)'!$B$17:$V$400,13,FALSE)="","",VLOOKUP(AI505,'Acompanhamento (DMP)'!$B$17:$V$400,13,FALSE)),"")</f>
        <v/>
      </c>
      <c r="AZ505" t="str">
        <f>IFERROR(IF(VLOOKUP(AI505,'Acompanhamento (DMP)'!$B$17:$V$400,14,FALSE)="","",VLOOKUP(AI505,'Acompanhamento (DMP)'!$B$17:$V$400,14,FALSE)),"")</f>
        <v/>
      </c>
      <c r="BA505" t="str">
        <f>IFERROR(IF(VLOOKUP(AI505,'Acompanhamento (DMP)'!$B$17:$V$400,15,FALSE)="","",VLOOKUP(AI505,'Acompanhamento (DMP)'!$B$17:$V$400,15,FALSE)),"")</f>
        <v/>
      </c>
      <c r="BB505" s="88" t="str">
        <f>IFERROR(IF(VLOOKUP(AI505,'Acompanhamento (DMP)'!$B$17:$V$400,16,FALSE)="","",VLOOKUP(AI505,'Acompanhamento (DMP)'!$B$17:$V$400,16,FALSE)),"")</f>
        <v/>
      </c>
      <c r="BC505" s="88" t="str">
        <f>IFERROR(IF(VLOOKUP(AI505,'Acompanhamento (DMP)'!$B$17:$V$400,17,FALSE)="","",VLOOKUP(AI505,'Acompanhamento (DMP)'!$B$17:$V$400,17,FALSE)),"")</f>
        <v/>
      </c>
      <c r="BD505" s="88" t="str">
        <f>IFERROR(IF(VLOOKUP(AI505,'Acompanhamento (DMP)'!$B$17:$V$400,18,FALSE)="","",VLOOKUP(AI505,'Acompanhamento (DMP)'!$B$17:$V$400,18,FALSE)),"")</f>
        <v/>
      </c>
      <c r="BE505" s="88" t="str">
        <f>IFERROR(IF(VLOOKUP(AI505,'Acompanhamento (DMP)'!$B$17:$V$400,19,FALSE)="","",VLOOKUP(AI505,'Acompanhamento (DMP)'!$B$17:$V$400,19,FALSE)),"")</f>
        <v/>
      </c>
      <c r="BF505" s="88" t="str">
        <f>IFERROR(IF(VLOOKUP(AI505,'Acompanhamento (DMP)'!$B$17:$V$400,20,FALSE)="","",VLOOKUP(AI505,'Acompanhamento (DMP)'!$B$17:$V$400,20,FALSE)),"")</f>
        <v/>
      </c>
      <c r="BG505" s="88" t="str">
        <f>IFERROR(IF(VLOOKUP(AI505,'Acompanhamento (DMP)'!$B$17:$V$400,21,FALSE)="","",VLOOKUP(AI505,'Acompanhamento (DMP)'!$B$17:$V$400,21,FALSE)),"")</f>
        <v/>
      </c>
      <c r="BH505" s="239" t="str">
        <f t="shared" si="7"/>
        <v/>
      </c>
    </row>
    <row r="506" spans="1:60" ht="15" customHeight="1" x14ac:dyDescent="0.2">
      <c r="A506" s="73"/>
      <c r="B506" s="73"/>
      <c r="C506" s="73"/>
      <c r="D506" s="74"/>
      <c r="E506" s="73"/>
      <c r="F506" s="73"/>
      <c r="G506" s="73"/>
      <c r="H506" s="73"/>
      <c r="I506" s="73"/>
      <c r="J506" s="73"/>
      <c r="K506" s="73"/>
      <c r="L506" s="75"/>
      <c r="M506" s="75"/>
      <c r="N506" s="75"/>
      <c r="O506" s="75"/>
      <c r="P506" s="75"/>
      <c r="Q506" s="73" t="e">
        <f>IF(#REF!="","",IF(VLOOKUP(#REF!,#REF!,9,FALSE)="","",VLOOKUP(#REF!,#REF!,9,FALSE)))</f>
        <v>#REF!</v>
      </c>
      <c r="R506" s="75" t="e">
        <f>IF(#REF!="","",IF(VLOOKUP(#REF!,#REF!,10,FALSE)="","",VLOOKUP(#REF!,#REF!,10,FALSE)))</f>
        <v>#REF!</v>
      </c>
      <c r="AI506" t="str">
        <f>IF('PCA Licitação, Dispensa e Inex.'!B509="","",'PCA Licitação, Dispensa e Inex.'!B509)</f>
        <v/>
      </c>
      <c r="AJ506" t="str">
        <f>IF('PCA Licitação, Dispensa e Inex.'!C509="","",'PCA Licitação, Dispensa e Inex.'!C509)</f>
        <v/>
      </c>
      <c r="AK506" t="str">
        <f>IF('PCA Licitação, Dispensa e Inex.'!D509="","",'PCA Licitação, Dispensa e Inex.'!D509)</f>
        <v/>
      </c>
      <c r="AL506" t="str">
        <f>IF('PCA Licitação, Dispensa e Inex.'!H509="","",'PCA Licitação, Dispensa e Inex.'!H509)</f>
        <v/>
      </c>
      <c r="AM506" t="str">
        <f>IF('PCA Licitação, Dispensa e Inex.'!K509="","",'PCA Licitação, Dispensa e Inex.'!K509)</f>
        <v/>
      </c>
      <c r="AN506" t="str">
        <f>IF('PCA Licitação, Dispensa e Inex.'!L509="","",'PCA Licitação, Dispensa e Inex.'!L509)</f>
        <v/>
      </c>
      <c r="AO506" t="str">
        <f>IF('PCA Licitação, Dispensa e Inex.'!M509="","",'PCA Licitação, Dispensa e Inex.'!M509)</f>
        <v/>
      </c>
      <c r="AP506" t="str">
        <f>IF('PCA Licitação, Dispensa e Inex.'!N509="","",'PCA Licitação, Dispensa e Inex.'!N509)</f>
        <v/>
      </c>
      <c r="AQ506" s="88" t="str">
        <f>IF('PCA Licitação, Dispensa e Inex.'!O509="","",'PCA Licitação, Dispensa e Inex.'!O509)</f>
        <v/>
      </c>
      <c r="AR506" s="88" t="str">
        <f>IF('PCA Licitação, Dispensa e Inex.'!P509="","",'PCA Licitação, Dispensa e Inex.'!P509)</f>
        <v/>
      </c>
      <c r="AS506" s="88" t="str">
        <f>IF('PCA Licitação, Dispensa e Inex.'!Q509="","",'PCA Licitação, Dispensa e Inex.'!Q509)</f>
        <v/>
      </c>
      <c r="AT506" s="88" t="str">
        <f>IF('PCA Licitação, Dispensa e Inex.'!R509="","",'PCA Licitação, Dispensa e Inex.'!R509)</f>
        <v/>
      </c>
      <c r="AU506" s="88" t="str">
        <f>IF('PCA Licitação, Dispensa e Inex.'!S509="","",'PCA Licitação, Dispensa e Inex.'!S509)</f>
        <v/>
      </c>
      <c r="AV506" s="88" t="str">
        <f>IFERROR(VLOOKUP(AI506,'Acompanhamento (DMP)'!$B$17:$L$400,10,FALSE),"")</f>
        <v/>
      </c>
      <c r="AW506" t="str">
        <f>IFERROR(IF(VLOOKUP(AI506,'Acompanhamento (DMP)'!$B$17:$V$400,11,FALSE)="","",VLOOKUP(AI506,'Acompanhamento (DMP)'!$B$17:$V$400,11,FALSE)),"")</f>
        <v/>
      </c>
      <c r="AX506" s="88" t="str">
        <f>IFERROR(VLOOKUP(AI506,'Acompanhamento (DMP)'!$B$17:$V$400,12,FALSE),"")</f>
        <v/>
      </c>
      <c r="AY506" s="88" t="str">
        <f>IFERROR(IF(VLOOKUP(AI506,'Acompanhamento (DMP)'!$B$17:$V$400,13,FALSE)="","",VLOOKUP(AI506,'Acompanhamento (DMP)'!$B$17:$V$400,13,FALSE)),"")</f>
        <v/>
      </c>
      <c r="AZ506" t="str">
        <f>IFERROR(IF(VLOOKUP(AI506,'Acompanhamento (DMP)'!$B$17:$V$400,14,FALSE)="","",VLOOKUP(AI506,'Acompanhamento (DMP)'!$B$17:$V$400,14,FALSE)),"")</f>
        <v/>
      </c>
      <c r="BA506" t="str">
        <f>IFERROR(IF(VLOOKUP(AI506,'Acompanhamento (DMP)'!$B$17:$V$400,15,FALSE)="","",VLOOKUP(AI506,'Acompanhamento (DMP)'!$B$17:$V$400,15,FALSE)),"")</f>
        <v/>
      </c>
      <c r="BB506" s="88" t="str">
        <f>IFERROR(IF(VLOOKUP(AI506,'Acompanhamento (DMP)'!$B$17:$V$400,16,FALSE)="","",VLOOKUP(AI506,'Acompanhamento (DMP)'!$B$17:$V$400,16,FALSE)),"")</f>
        <v/>
      </c>
      <c r="BC506" s="88" t="str">
        <f>IFERROR(IF(VLOOKUP(AI506,'Acompanhamento (DMP)'!$B$17:$V$400,17,FALSE)="","",VLOOKUP(AI506,'Acompanhamento (DMP)'!$B$17:$V$400,17,FALSE)),"")</f>
        <v/>
      </c>
      <c r="BD506" s="88" t="str">
        <f>IFERROR(IF(VLOOKUP(AI506,'Acompanhamento (DMP)'!$B$17:$V$400,18,FALSE)="","",VLOOKUP(AI506,'Acompanhamento (DMP)'!$B$17:$V$400,18,FALSE)),"")</f>
        <v/>
      </c>
      <c r="BE506" s="88" t="str">
        <f>IFERROR(IF(VLOOKUP(AI506,'Acompanhamento (DMP)'!$B$17:$V$400,19,FALSE)="","",VLOOKUP(AI506,'Acompanhamento (DMP)'!$B$17:$V$400,19,FALSE)),"")</f>
        <v/>
      </c>
      <c r="BF506" s="88" t="str">
        <f>IFERROR(IF(VLOOKUP(AI506,'Acompanhamento (DMP)'!$B$17:$V$400,20,FALSE)="","",VLOOKUP(AI506,'Acompanhamento (DMP)'!$B$17:$V$400,20,FALSE)),"")</f>
        <v/>
      </c>
      <c r="BG506" s="88" t="str">
        <f>IFERROR(IF(VLOOKUP(AI506,'Acompanhamento (DMP)'!$B$17:$V$400,21,FALSE)="","",VLOOKUP(AI506,'Acompanhamento (DMP)'!$B$17:$V$400,21,FALSE)),"")</f>
        <v/>
      </c>
      <c r="BH506" s="239" t="str">
        <f t="shared" si="7"/>
        <v/>
      </c>
    </row>
    <row r="507" spans="1:60" ht="15" customHeight="1" x14ac:dyDescent="0.2">
      <c r="A507" s="73"/>
      <c r="B507" s="73"/>
      <c r="C507" s="73"/>
      <c r="D507" s="74"/>
      <c r="E507" s="73"/>
      <c r="F507" s="73"/>
      <c r="G507" s="73"/>
      <c r="H507" s="73"/>
      <c r="I507" s="73"/>
      <c r="J507" s="73"/>
      <c r="K507" s="73"/>
      <c r="L507" s="75"/>
      <c r="M507" s="75"/>
      <c r="N507" s="75"/>
      <c r="O507" s="75"/>
      <c r="P507" s="75"/>
      <c r="Q507" s="73" t="e">
        <f>IF(#REF!="","",IF(VLOOKUP(#REF!,#REF!,9,FALSE)="","",VLOOKUP(#REF!,#REF!,9,FALSE)))</f>
        <v>#REF!</v>
      </c>
      <c r="R507" s="75" t="e">
        <f>IF(#REF!="","",IF(VLOOKUP(#REF!,#REF!,10,FALSE)="","",VLOOKUP(#REF!,#REF!,10,FALSE)))</f>
        <v>#REF!</v>
      </c>
      <c r="AI507" t="str">
        <f>IF('PCA Licitação, Dispensa e Inex.'!B510="","",'PCA Licitação, Dispensa e Inex.'!B510)</f>
        <v/>
      </c>
      <c r="AJ507" t="str">
        <f>IF('PCA Licitação, Dispensa e Inex.'!C510="","",'PCA Licitação, Dispensa e Inex.'!C510)</f>
        <v/>
      </c>
      <c r="AK507" t="str">
        <f>IF('PCA Licitação, Dispensa e Inex.'!D510="","",'PCA Licitação, Dispensa e Inex.'!D510)</f>
        <v/>
      </c>
      <c r="AL507" t="str">
        <f>IF('PCA Licitação, Dispensa e Inex.'!H510="","",'PCA Licitação, Dispensa e Inex.'!H510)</f>
        <v/>
      </c>
      <c r="AM507" t="str">
        <f>IF('PCA Licitação, Dispensa e Inex.'!K510="","",'PCA Licitação, Dispensa e Inex.'!K510)</f>
        <v/>
      </c>
      <c r="AN507" t="str">
        <f>IF('PCA Licitação, Dispensa e Inex.'!L510="","",'PCA Licitação, Dispensa e Inex.'!L510)</f>
        <v/>
      </c>
      <c r="AO507" t="str">
        <f>IF('PCA Licitação, Dispensa e Inex.'!M510="","",'PCA Licitação, Dispensa e Inex.'!M510)</f>
        <v/>
      </c>
      <c r="AP507" t="str">
        <f>IF('PCA Licitação, Dispensa e Inex.'!N510="","",'PCA Licitação, Dispensa e Inex.'!N510)</f>
        <v/>
      </c>
      <c r="AQ507" s="88" t="str">
        <f>IF('PCA Licitação, Dispensa e Inex.'!O510="","",'PCA Licitação, Dispensa e Inex.'!O510)</f>
        <v/>
      </c>
      <c r="AR507" s="88" t="str">
        <f>IF('PCA Licitação, Dispensa e Inex.'!P510="","",'PCA Licitação, Dispensa e Inex.'!P510)</f>
        <v/>
      </c>
      <c r="AS507" s="88" t="str">
        <f>IF('PCA Licitação, Dispensa e Inex.'!Q510="","",'PCA Licitação, Dispensa e Inex.'!Q510)</f>
        <v/>
      </c>
      <c r="AT507" s="88" t="str">
        <f>IF('PCA Licitação, Dispensa e Inex.'!R510="","",'PCA Licitação, Dispensa e Inex.'!R510)</f>
        <v/>
      </c>
      <c r="AU507" s="88" t="str">
        <f>IF('PCA Licitação, Dispensa e Inex.'!S510="","",'PCA Licitação, Dispensa e Inex.'!S510)</f>
        <v/>
      </c>
      <c r="AV507" s="88" t="str">
        <f>IFERROR(VLOOKUP(AI507,'Acompanhamento (DMP)'!$B$17:$L$400,10,FALSE),"")</f>
        <v/>
      </c>
      <c r="AW507" t="str">
        <f>IFERROR(IF(VLOOKUP(AI507,'Acompanhamento (DMP)'!$B$17:$V$400,11,FALSE)="","",VLOOKUP(AI507,'Acompanhamento (DMP)'!$B$17:$V$400,11,FALSE)),"")</f>
        <v/>
      </c>
      <c r="AX507" s="88" t="str">
        <f>IFERROR(VLOOKUP(AI507,'Acompanhamento (DMP)'!$B$17:$V$400,12,FALSE),"")</f>
        <v/>
      </c>
      <c r="AY507" s="88" t="str">
        <f>IFERROR(IF(VLOOKUP(AI507,'Acompanhamento (DMP)'!$B$17:$V$400,13,FALSE)="","",VLOOKUP(AI507,'Acompanhamento (DMP)'!$B$17:$V$400,13,FALSE)),"")</f>
        <v/>
      </c>
      <c r="AZ507" t="str">
        <f>IFERROR(IF(VLOOKUP(AI507,'Acompanhamento (DMP)'!$B$17:$V$400,14,FALSE)="","",VLOOKUP(AI507,'Acompanhamento (DMP)'!$B$17:$V$400,14,FALSE)),"")</f>
        <v/>
      </c>
      <c r="BA507" t="str">
        <f>IFERROR(IF(VLOOKUP(AI507,'Acompanhamento (DMP)'!$B$17:$V$400,15,FALSE)="","",VLOOKUP(AI507,'Acompanhamento (DMP)'!$B$17:$V$400,15,FALSE)),"")</f>
        <v/>
      </c>
      <c r="BB507" s="88" t="str">
        <f>IFERROR(IF(VLOOKUP(AI507,'Acompanhamento (DMP)'!$B$17:$V$400,16,FALSE)="","",VLOOKUP(AI507,'Acompanhamento (DMP)'!$B$17:$V$400,16,FALSE)),"")</f>
        <v/>
      </c>
      <c r="BC507" s="88" t="str">
        <f>IFERROR(IF(VLOOKUP(AI507,'Acompanhamento (DMP)'!$B$17:$V$400,17,FALSE)="","",VLOOKUP(AI507,'Acompanhamento (DMP)'!$B$17:$V$400,17,FALSE)),"")</f>
        <v/>
      </c>
      <c r="BD507" s="88" t="str">
        <f>IFERROR(IF(VLOOKUP(AI507,'Acompanhamento (DMP)'!$B$17:$V$400,18,FALSE)="","",VLOOKUP(AI507,'Acompanhamento (DMP)'!$B$17:$V$400,18,FALSE)),"")</f>
        <v/>
      </c>
      <c r="BE507" s="88" t="str">
        <f>IFERROR(IF(VLOOKUP(AI507,'Acompanhamento (DMP)'!$B$17:$V$400,19,FALSE)="","",VLOOKUP(AI507,'Acompanhamento (DMP)'!$B$17:$V$400,19,FALSE)),"")</f>
        <v/>
      </c>
      <c r="BF507" s="88" t="str">
        <f>IFERROR(IF(VLOOKUP(AI507,'Acompanhamento (DMP)'!$B$17:$V$400,20,FALSE)="","",VLOOKUP(AI507,'Acompanhamento (DMP)'!$B$17:$V$400,20,FALSE)),"")</f>
        <v/>
      </c>
      <c r="BG507" s="88" t="str">
        <f>IFERROR(IF(VLOOKUP(AI507,'Acompanhamento (DMP)'!$B$17:$V$400,21,FALSE)="","",VLOOKUP(AI507,'Acompanhamento (DMP)'!$B$17:$V$400,21,FALSE)),"")</f>
        <v/>
      </c>
      <c r="BH507" s="239" t="str">
        <f t="shared" si="7"/>
        <v/>
      </c>
    </row>
    <row r="508" spans="1:60" ht="15" customHeight="1" x14ac:dyDescent="0.2">
      <c r="A508" s="73"/>
      <c r="B508" s="73"/>
      <c r="C508" s="73"/>
      <c r="D508" s="74"/>
      <c r="E508" s="73"/>
      <c r="F508" s="73"/>
      <c r="G508" s="73"/>
      <c r="H508" s="73"/>
      <c r="I508" s="73"/>
      <c r="J508" s="73"/>
      <c r="K508" s="73"/>
      <c r="L508" s="75"/>
      <c r="M508" s="75"/>
      <c r="N508" s="75"/>
      <c r="O508" s="75"/>
      <c r="P508" s="75"/>
      <c r="Q508" s="73" t="e">
        <f>IF(#REF!="","",IF(VLOOKUP(#REF!,#REF!,9,FALSE)="","",VLOOKUP(#REF!,#REF!,9,FALSE)))</f>
        <v>#REF!</v>
      </c>
      <c r="R508" s="75" t="e">
        <f>IF(#REF!="","",IF(VLOOKUP(#REF!,#REF!,10,FALSE)="","",VLOOKUP(#REF!,#REF!,10,FALSE)))</f>
        <v>#REF!</v>
      </c>
      <c r="AI508" t="str">
        <f>IF('PCA Licitação, Dispensa e Inex.'!B511="","",'PCA Licitação, Dispensa e Inex.'!B511)</f>
        <v/>
      </c>
      <c r="AJ508" t="str">
        <f>IF('PCA Licitação, Dispensa e Inex.'!C511="","",'PCA Licitação, Dispensa e Inex.'!C511)</f>
        <v/>
      </c>
      <c r="AK508" t="str">
        <f>IF('PCA Licitação, Dispensa e Inex.'!D511="","",'PCA Licitação, Dispensa e Inex.'!D511)</f>
        <v/>
      </c>
      <c r="AL508" t="str">
        <f>IF('PCA Licitação, Dispensa e Inex.'!H511="","",'PCA Licitação, Dispensa e Inex.'!H511)</f>
        <v/>
      </c>
      <c r="AM508" t="str">
        <f>IF('PCA Licitação, Dispensa e Inex.'!K511="","",'PCA Licitação, Dispensa e Inex.'!K511)</f>
        <v/>
      </c>
      <c r="AN508" t="str">
        <f>IF('PCA Licitação, Dispensa e Inex.'!L511="","",'PCA Licitação, Dispensa e Inex.'!L511)</f>
        <v/>
      </c>
      <c r="AO508" t="str">
        <f>IF('PCA Licitação, Dispensa e Inex.'!M511="","",'PCA Licitação, Dispensa e Inex.'!M511)</f>
        <v/>
      </c>
      <c r="AP508" t="str">
        <f>IF('PCA Licitação, Dispensa e Inex.'!N511="","",'PCA Licitação, Dispensa e Inex.'!N511)</f>
        <v/>
      </c>
      <c r="AQ508" s="88" t="str">
        <f>IF('PCA Licitação, Dispensa e Inex.'!O511="","",'PCA Licitação, Dispensa e Inex.'!O511)</f>
        <v/>
      </c>
      <c r="AR508" s="88" t="str">
        <f>IF('PCA Licitação, Dispensa e Inex.'!P511="","",'PCA Licitação, Dispensa e Inex.'!P511)</f>
        <v/>
      </c>
      <c r="AS508" s="88" t="str">
        <f>IF('PCA Licitação, Dispensa e Inex.'!Q511="","",'PCA Licitação, Dispensa e Inex.'!Q511)</f>
        <v/>
      </c>
      <c r="AT508" s="88" t="str">
        <f>IF('PCA Licitação, Dispensa e Inex.'!R511="","",'PCA Licitação, Dispensa e Inex.'!R511)</f>
        <v/>
      </c>
      <c r="AU508" s="88" t="str">
        <f>IF('PCA Licitação, Dispensa e Inex.'!S511="","",'PCA Licitação, Dispensa e Inex.'!S511)</f>
        <v/>
      </c>
      <c r="AV508" s="88" t="str">
        <f>IFERROR(VLOOKUP(AI508,'Acompanhamento (DMP)'!$B$17:$L$400,10,FALSE),"")</f>
        <v/>
      </c>
      <c r="AW508" t="str">
        <f>IFERROR(IF(VLOOKUP(AI508,'Acompanhamento (DMP)'!$B$17:$V$400,11,FALSE)="","",VLOOKUP(AI508,'Acompanhamento (DMP)'!$B$17:$V$400,11,FALSE)),"")</f>
        <v/>
      </c>
      <c r="AX508" s="88" t="str">
        <f>IFERROR(VLOOKUP(AI508,'Acompanhamento (DMP)'!$B$17:$V$400,12,FALSE),"")</f>
        <v/>
      </c>
      <c r="AY508" s="88" t="str">
        <f>IFERROR(IF(VLOOKUP(AI508,'Acompanhamento (DMP)'!$B$17:$V$400,13,FALSE)="","",VLOOKUP(AI508,'Acompanhamento (DMP)'!$B$17:$V$400,13,FALSE)),"")</f>
        <v/>
      </c>
      <c r="AZ508" t="str">
        <f>IFERROR(IF(VLOOKUP(AI508,'Acompanhamento (DMP)'!$B$17:$V$400,14,FALSE)="","",VLOOKUP(AI508,'Acompanhamento (DMP)'!$B$17:$V$400,14,FALSE)),"")</f>
        <v/>
      </c>
      <c r="BA508" t="str">
        <f>IFERROR(IF(VLOOKUP(AI508,'Acompanhamento (DMP)'!$B$17:$V$400,15,FALSE)="","",VLOOKUP(AI508,'Acompanhamento (DMP)'!$B$17:$V$400,15,FALSE)),"")</f>
        <v/>
      </c>
      <c r="BB508" s="88" t="str">
        <f>IFERROR(IF(VLOOKUP(AI508,'Acompanhamento (DMP)'!$B$17:$V$400,16,FALSE)="","",VLOOKUP(AI508,'Acompanhamento (DMP)'!$B$17:$V$400,16,FALSE)),"")</f>
        <v/>
      </c>
      <c r="BC508" s="88" t="str">
        <f>IFERROR(IF(VLOOKUP(AI508,'Acompanhamento (DMP)'!$B$17:$V$400,17,FALSE)="","",VLOOKUP(AI508,'Acompanhamento (DMP)'!$B$17:$V$400,17,FALSE)),"")</f>
        <v/>
      </c>
      <c r="BD508" s="88" t="str">
        <f>IFERROR(IF(VLOOKUP(AI508,'Acompanhamento (DMP)'!$B$17:$V$400,18,FALSE)="","",VLOOKUP(AI508,'Acompanhamento (DMP)'!$B$17:$V$400,18,FALSE)),"")</f>
        <v/>
      </c>
      <c r="BE508" s="88" t="str">
        <f>IFERROR(IF(VLOOKUP(AI508,'Acompanhamento (DMP)'!$B$17:$V$400,19,FALSE)="","",VLOOKUP(AI508,'Acompanhamento (DMP)'!$B$17:$V$400,19,FALSE)),"")</f>
        <v/>
      </c>
      <c r="BF508" s="88" t="str">
        <f>IFERROR(IF(VLOOKUP(AI508,'Acompanhamento (DMP)'!$B$17:$V$400,20,FALSE)="","",VLOOKUP(AI508,'Acompanhamento (DMP)'!$B$17:$V$400,20,FALSE)),"")</f>
        <v/>
      </c>
      <c r="BG508" s="88" t="str">
        <f>IFERROR(IF(VLOOKUP(AI508,'Acompanhamento (DMP)'!$B$17:$V$400,21,FALSE)="","",VLOOKUP(AI508,'Acompanhamento (DMP)'!$B$17:$V$400,21,FALSE)),"")</f>
        <v/>
      </c>
      <c r="BH508" s="239" t="str">
        <f t="shared" si="7"/>
        <v/>
      </c>
    </row>
    <row r="509" spans="1:60" ht="15" customHeight="1" x14ac:dyDescent="0.2">
      <c r="A509" s="73"/>
      <c r="B509" s="73"/>
      <c r="C509" s="73"/>
      <c r="D509" s="74"/>
      <c r="E509" s="73"/>
      <c r="F509" s="73"/>
      <c r="G509" s="73"/>
      <c r="H509" s="73"/>
      <c r="I509" s="73"/>
      <c r="J509" s="73"/>
      <c r="K509" s="73"/>
      <c r="L509" s="75"/>
      <c r="M509" s="75"/>
      <c r="N509" s="75"/>
      <c r="O509" s="75"/>
      <c r="P509" s="75"/>
      <c r="Q509" s="73" t="e">
        <f>IF(#REF!="","",IF(VLOOKUP(#REF!,#REF!,9,FALSE)="","",VLOOKUP(#REF!,#REF!,9,FALSE)))</f>
        <v>#REF!</v>
      </c>
      <c r="R509" s="75" t="e">
        <f>IF(#REF!="","",IF(VLOOKUP(#REF!,#REF!,10,FALSE)="","",VLOOKUP(#REF!,#REF!,10,FALSE)))</f>
        <v>#REF!</v>
      </c>
      <c r="AI509" t="str">
        <f>IF('PCA Licitação, Dispensa e Inex.'!B512="","",'PCA Licitação, Dispensa e Inex.'!B512)</f>
        <v/>
      </c>
      <c r="AJ509" t="str">
        <f>IF('PCA Licitação, Dispensa e Inex.'!C512="","",'PCA Licitação, Dispensa e Inex.'!C512)</f>
        <v/>
      </c>
      <c r="AK509" t="str">
        <f>IF('PCA Licitação, Dispensa e Inex.'!D512="","",'PCA Licitação, Dispensa e Inex.'!D512)</f>
        <v/>
      </c>
      <c r="AL509" t="str">
        <f>IF('PCA Licitação, Dispensa e Inex.'!H512="","",'PCA Licitação, Dispensa e Inex.'!H512)</f>
        <v/>
      </c>
      <c r="AM509" t="str">
        <f>IF('PCA Licitação, Dispensa e Inex.'!K512="","",'PCA Licitação, Dispensa e Inex.'!K512)</f>
        <v/>
      </c>
      <c r="AN509" t="str">
        <f>IF('PCA Licitação, Dispensa e Inex.'!L512="","",'PCA Licitação, Dispensa e Inex.'!L512)</f>
        <v/>
      </c>
      <c r="AO509" t="str">
        <f>IF('PCA Licitação, Dispensa e Inex.'!M512="","",'PCA Licitação, Dispensa e Inex.'!M512)</f>
        <v/>
      </c>
      <c r="AP509" t="str">
        <f>IF('PCA Licitação, Dispensa e Inex.'!N512="","",'PCA Licitação, Dispensa e Inex.'!N512)</f>
        <v/>
      </c>
      <c r="AQ509" s="88" t="str">
        <f>IF('PCA Licitação, Dispensa e Inex.'!O512="","",'PCA Licitação, Dispensa e Inex.'!O512)</f>
        <v/>
      </c>
      <c r="AR509" s="88" t="str">
        <f>IF('PCA Licitação, Dispensa e Inex.'!P512="","",'PCA Licitação, Dispensa e Inex.'!P512)</f>
        <v/>
      </c>
      <c r="AS509" s="88" t="str">
        <f>IF('PCA Licitação, Dispensa e Inex.'!Q512="","",'PCA Licitação, Dispensa e Inex.'!Q512)</f>
        <v/>
      </c>
      <c r="AT509" s="88" t="str">
        <f>IF('PCA Licitação, Dispensa e Inex.'!R512="","",'PCA Licitação, Dispensa e Inex.'!R512)</f>
        <v/>
      </c>
      <c r="AU509" s="88" t="str">
        <f>IF('PCA Licitação, Dispensa e Inex.'!S512="","",'PCA Licitação, Dispensa e Inex.'!S512)</f>
        <v/>
      </c>
      <c r="AV509" s="88" t="str">
        <f>IFERROR(VLOOKUP(AI509,'Acompanhamento (DMP)'!$B$17:$L$400,10,FALSE),"")</f>
        <v/>
      </c>
      <c r="AW509" t="str">
        <f>IFERROR(IF(VLOOKUP(AI509,'Acompanhamento (DMP)'!$B$17:$V$400,11,FALSE)="","",VLOOKUP(AI509,'Acompanhamento (DMP)'!$B$17:$V$400,11,FALSE)),"")</f>
        <v/>
      </c>
      <c r="AX509" s="88" t="str">
        <f>IFERROR(VLOOKUP(AI509,'Acompanhamento (DMP)'!$B$17:$V$400,12,FALSE),"")</f>
        <v/>
      </c>
      <c r="AY509" s="88" t="str">
        <f>IFERROR(IF(VLOOKUP(AI509,'Acompanhamento (DMP)'!$B$17:$V$400,13,FALSE)="","",VLOOKUP(AI509,'Acompanhamento (DMP)'!$B$17:$V$400,13,FALSE)),"")</f>
        <v/>
      </c>
      <c r="AZ509" t="str">
        <f>IFERROR(IF(VLOOKUP(AI509,'Acompanhamento (DMP)'!$B$17:$V$400,14,FALSE)="","",VLOOKUP(AI509,'Acompanhamento (DMP)'!$B$17:$V$400,14,FALSE)),"")</f>
        <v/>
      </c>
      <c r="BA509" t="str">
        <f>IFERROR(IF(VLOOKUP(AI509,'Acompanhamento (DMP)'!$B$17:$V$400,15,FALSE)="","",VLOOKUP(AI509,'Acompanhamento (DMP)'!$B$17:$V$400,15,FALSE)),"")</f>
        <v/>
      </c>
      <c r="BB509" s="88" t="str">
        <f>IFERROR(IF(VLOOKUP(AI509,'Acompanhamento (DMP)'!$B$17:$V$400,16,FALSE)="","",VLOOKUP(AI509,'Acompanhamento (DMP)'!$B$17:$V$400,16,FALSE)),"")</f>
        <v/>
      </c>
      <c r="BC509" s="88" t="str">
        <f>IFERROR(IF(VLOOKUP(AI509,'Acompanhamento (DMP)'!$B$17:$V$400,17,FALSE)="","",VLOOKUP(AI509,'Acompanhamento (DMP)'!$B$17:$V$400,17,FALSE)),"")</f>
        <v/>
      </c>
      <c r="BD509" s="88" t="str">
        <f>IFERROR(IF(VLOOKUP(AI509,'Acompanhamento (DMP)'!$B$17:$V$400,18,FALSE)="","",VLOOKUP(AI509,'Acompanhamento (DMP)'!$B$17:$V$400,18,FALSE)),"")</f>
        <v/>
      </c>
      <c r="BE509" s="88" t="str">
        <f>IFERROR(IF(VLOOKUP(AI509,'Acompanhamento (DMP)'!$B$17:$V$400,19,FALSE)="","",VLOOKUP(AI509,'Acompanhamento (DMP)'!$B$17:$V$400,19,FALSE)),"")</f>
        <v/>
      </c>
      <c r="BF509" s="88" t="str">
        <f>IFERROR(IF(VLOOKUP(AI509,'Acompanhamento (DMP)'!$B$17:$V$400,20,FALSE)="","",VLOOKUP(AI509,'Acompanhamento (DMP)'!$B$17:$V$400,20,FALSE)),"")</f>
        <v/>
      </c>
      <c r="BG509" s="88" t="str">
        <f>IFERROR(IF(VLOOKUP(AI509,'Acompanhamento (DMP)'!$B$17:$V$400,21,FALSE)="","",VLOOKUP(AI509,'Acompanhamento (DMP)'!$B$17:$V$400,21,FALSE)),"")</f>
        <v/>
      </c>
      <c r="BH509" s="239" t="str">
        <f t="shared" si="7"/>
        <v/>
      </c>
    </row>
    <row r="510" spans="1:60" ht="15" customHeight="1" x14ac:dyDescent="0.2">
      <c r="A510" s="73"/>
      <c r="B510" s="73"/>
      <c r="C510" s="73"/>
      <c r="D510" s="74"/>
      <c r="E510" s="73"/>
      <c r="F510" s="73"/>
      <c r="G510" s="73"/>
      <c r="H510" s="73"/>
      <c r="I510" s="73"/>
      <c r="J510" s="73"/>
      <c r="K510" s="73"/>
      <c r="L510" s="75"/>
      <c r="M510" s="75"/>
      <c r="N510" s="75"/>
      <c r="O510" s="75"/>
      <c r="P510" s="75"/>
      <c r="Q510" s="73" t="e">
        <f>IF(#REF!="","",IF(VLOOKUP(#REF!,#REF!,9,FALSE)="","",VLOOKUP(#REF!,#REF!,9,FALSE)))</f>
        <v>#REF!</v>
      </c>
      <c r="R510" s="75" t="e">
        <f>IF(#REF!="","",IF(VLOOKUP(#REF!,#REF!,10,FALSE)="","",VLOOKUP(#REF!,#REF!,10,FALSE)))</f>
        <v>#REF!</v>
      </c>
      <c r="AI510" t="str">
        <f>IF('PCA Licitação, Dispensa e Inex.'!B513="","",'PCA Licitação, Dispensa e Inex.'!B513)</f>
        <v/>
      </c>
      <c r="AJ510" t="str">
        <f>IF('PCA Licitação, Dispensa e Inex.'!C513="","",'PCA Licitação, Dispensa e Inex.'!C513)</f>
        <v/>
      </c>
      <c r="AK510" t="str">
        <f>IF('PCA Licitação, Dispensa e Inex.'!D513="","",'PCA Licitação, Dispensa e Inex.'!D513)</f>
        <v/>
      </c>
      <c r="AL510" t="str">
        <f>IF('PCA Licitação, Dispensa e Inex.'!H513="","",'PCA Licitação, Dispensa e Inex.'!H513)</f>
        <v/>
      </c>
      <c r="AM510" t="str">
        <f>IF('PCA Licitação, Dispensa e Inex.'!K513="","",'PCA Licitação, Dispensa e Inex.'!K513)</f>
        <v/>
      </c>
      <c r="AN510" t="str">
        <f>IF('PCA Licitação, Dispensa e Inex.'!L513="","",'PCA Licitação, Dispensa e Inex.'!L513)</f>
        <v/>
      </c>
      <c r="AO510" t="str">
        <f>IF('PCA Licitação, Dispensa e Inex.'!M513="","",'PCA Licitação, Dispensa e Inex.'!M513)</f>
        <v/>
      </c>
      <c r="AP510" t="str">
        <f>IF('PCA Licitação, Dispensa e Inex.'!N513="","",'PCA Licitação, Dispensa e Inex.'!N513)</f>
        <v/>
      </c>
      <c r="AQ510" s="88" t="str">
        <f>IF('PCA Licitação, Dispensa e Inex.'!O513="","",'PCA Licitação, Dispensa e Inex.'!O513)</f>
        <v/>
      </c>
      <c r="AR510" s="88" t="str">
        <f>IF('PCA Licitação, Dispensa e Inex.'!P513="","",'PCA Licitação, Dispensa e Inex.'!P513)</f>
        <v/>
      </c>
      <c r="AS510" s="88" t="str">
        <f>IF('PCA Licitação, Dispensa e Inex.'!Q513="","",'PCA Licitação, Dispensa e Inex.'!Q513)</f>
        <v/>
      </c>
      <c r="AT510" s="88" t="str">
        <f>IF('PCA Licitação, Dispensa e Inex.'!R513="","",'PCA Licitação, Dispensa e Inex.'!R513)</f>
        <v/>
      </c>
      <c r="AU510" s="88" t="str">
        <f>IF('PCA Licitação, Dispensa e Inex.'!S513="","",'PCA Licitação, Dispensa e Inex.'!S513)</f>
        <v/>
      </c>
      <c r="AV510" s="88" t="str">
        <f>IFERROR(VLOOKUP(AI510,'Acompanhamento (DMP)'!$B$17:$L$400,10,FALSE),"")</f>
        <v/>
      </c>
      <c r="AW510" t="str">
        <f>IFERROR(IF(VLOOKUP(AI510,'Acompanhamento (DMP)'!$B$17:$V$400,11,FALSE)="","",VLOOKUP(AI510,'Acompanhamento (DMP)'!$B$17:$V$400,11,FALSE)),"")</f>
        <v/>
      </c>
      <c r="AX510" s="88" t="str">
        <f>IFERROR(VLOOKUP(AI510,'Acompanhamento (DMP)'!$B$17:$V$400,12,FALSE),"")</f>
        <v/>
      </c>
      <c r="AY510" s="88" t="str">
        <f>IFERROR(IF(VLOOKUP(AI510,'Acompanhamento (DMP)'!$B$17:$V$400,13,FALSE)="","",VLOOKUP(AI510,'Acompanhamento (DMP)'!$B$17:$V$400,13,FALSE)),"")</f>
        <v/>
      </c>
      <c r="AZ510" t="str">
        <f>IFERROR(IF(VLOOKUP(AI510,'Acompanhamento (DMP)'!$B$17:$V$400,14,FALSE)="","",VLOOKUP(AI510,'Acompanhamento (DMP)'!$B$17:$V$400,14,FALSE)),"")</f>
        <v/>
      </c>
      <c r="BA510" t="str">
        <f>IFERROR(IF(VLOOKUP(AI510,'Acompanhamento (DMP)'!$B$17:$V$400,15,FALSE)="","",VLOOKUP(AI510,'Acompanhamento (DMP)'!$B$17:$V$400,15,FALSE)),"")</f>
        <v/>
      </c>
      <c r="BB510" s="88" t="str">
        <f>IFERROR(IF(VLOOKUP(AI510,'Acompanhamento (DMP)'!$B$17:$V$400,16,FALSE)="","",VLOOKUP(AI510,'Acompanhamento (DMP)'!$B$17:$V$400,16,FALSE)),"")</f>
        <v/>
      </c>
      <c r="BC510" s="88" t="str">
        <f>IFERROR(IF(VLOOKUP(AI510,'Acompanhamento (DMP)'!$B$17:$V$400,17,FALSE)="","",VLOOKUP(AI510,'Acompanhamento (DMP)'!$B$17:$V$400,17,FALSE)),"")</f>
        <v/>
      </c>
      <c r="BD510" s="88" t="str">
        <f>IFERROR(IF(VLOOKUP(AI510,'Acompanhamento (DMP)'!$B$17:$V$400,18,FALSE)="","",VLOOKUP(AI510,'Acompanhamento (DMP)'!$B$17:$V$400,18,FALSE)),"")</f>
        <v/>
      </c>
      <c r="BE510" s="88" t="str">
        <f>IFERROR(IF(VLOOKUP(AI510,'Acompanhamento (DMP)'!$B$17:$V$400,19,FALSE)="","",VLOOKUP(AI510,'Acompanhamento (DMP)'!$B$17:$V$400,19,FALSE)),"")</f>
        <v/>
      </c>
      <c r="BF510" s="88" t="str">
        <f>IFERROR(IF(VLOOKUP(AI510,'Acompanhamento (DMP)'!$B$17:$V$400,20,FALSE)="","",VLOOKUP(AI510,'Acompanhamento (DMP)'!$B$17:$V$400,20,FALSE)),"")</f>
        <v/>
      </c>
      <c r="BG510" s="88" t="str">
        <f>IFERROR(IF(VLOOKUP(AI510,'Acompanhamento (DMP)'!$B$17:$V$400,21,FALSE)="","",VLOOKUP(AI510,'Acompanhamento (DMP)'!$B$17:$V$400,21,FALSE)),"")</f>
        <v/>
      </c>
      <c r="BH510" s="239" t="str">
        <f t="shared" si="7"/>
        <v/>
      </c>
    </row>
    <row r="511" spans="1:60" ht="15" customHeight="1" x14ac:dyDescent="0.2">
      <c r="A511" s="73"/>
      <c r="B511" s="73"/>
      <c r="C511" s="73"/>
      <c r="D511" s="74"/>
      <c r="E511" s="73"/>
      <c r="F511" s="73"/>
      <c r="G511" s="73"/>
      <c r="H511" s="73"/>
      <c r="I511" s="73"/>
      <c r="J511" s="73"/>
      <c r="K511" s="73"/>
      <c r="L511" s="75"/>
      <c r="M511" s="75"/>
      <c r="N511" s="75"/>
      <c r="O511" s="75"/>
      <c r="P511" s="75"/>
      <c r="Q511" s="73" t="e">
        <f>IF(#REF!="","",IF(VLOOKUP(#REF!,#REF!,9,FALSE)="","",VLOOKUP(#REF!,#REF!,9,FALSE)))</f>
        <v>#REF!</v>
      </c>
      <c r="R511" s="75" t="e">
        <f>IF(#REF!="","",IF(VLOOKUP(#REF!,#REF!,10,FALSE)="","",VLOOKUP(#REF!,#REF!,10,FALSE)))</f>
        <v>#REF!</v>
      </c>
      <c r="AI511" t="str">
        <f>IF('PCA Licitação, Dispensa e Inex.'!B514="","",'PCA Licitação, Dispensa e Inex.'!B514)</f>
        <v/>
      </c>
      <c r="AJ511" t="str">
        <f>IF('PCA Licitação, Dispensa e Inex.'!C514="","",'PCA Licitação, Dispensa e Inex.'!C514)</f>
        <v/>
      </c>
      <c r="AK511" t="str">
        <f>IF('PCA Licitação, Dispensa e Inex.'!D514="","",'PCA Licitação, Dispensa e Inex.'!D514)</f>
        <v/>
      </c>
      <c r="AL511" t="str">
        <f>IF('PCA Licitação, Dispensa e Inex.'!H514="","",'PCA Licitação, Dispensa e Inex.'!H514)</f>
        <v/>
      </c>
      <c r="AM511" t="str">
        <f>IF('PCA Licitação, Dispensa e Inex.'!K514="","",'PCA Licitação, Dispensa e Inex.'!K514)</f>
        <v/>
      </c>
      <c r="AN511" t="str">
        <f>IF('PCA Licitação, Dispensa e Inex.'!L514="","",'PCA Licitação, Dispensa e Inex.'!L514)</f>
        <v/>
      </c>
      <c r="AO511" t="str">
        <f>IF('PCA Licitação, Dispensa e Inex.'!M514="","",'PCA Licitação, Dispensa e Inex.'!M514)</f>
        <v/>
      </c>
      <c r="AP511" t="str">
        <f>IF('PCA Licitação, Dispensa e Inex.'!N514="","",'PCA Licitação, Dispensa e Inex.'!N514)</f>
        <v/>
      </c>
      <c r="AQ511" s="88" t="str">
        <f>IF('PCA Licitação, Dispensa e Inex.'!O514="","",'PCA Licitação, Dispensa e Inex.'!O514)</f>
        <v/>
      </c>
      <c r="AR511" s="88" t="str">
        <f>IF('PCA Licitação, Dispensa e Inex.'!P514="","",'PCA Licitação, Dispensa e Inex.'!P514)</f>
        <v/>
      </c>
      <c r="AS511" s="88" t="str">
        <f>IF('PCA Licitação, Dispensa e Inex.'!Q514="","",'PCA Licitação, Dispensa e Inex.'!Q514)</f>
        <v/>
      </c>
      <c r="AT511" s="88" t="str">
        <f>IF('PCA Licitação, Dispensa e Inex.'!R514="","",'PCA Licitação, Dispensa e Inex.'!R514)</f>
        <v/>
      </c>
      <c r="AU511" s="88" t="str">
        <f>IF('PCA Licitação, Dispensa e Inex.'!S514="","",'PCA Licitação, Dispensa e Inex.'!S514)</f>
        <v/>
      </c>
      <c r="AV511" s="88" t="str">
        <f>IFERROR(VLOOKUP(AI511,'Acompanhamento (DMP)'!$B$17:$L$400,10,FALSE),"")</f>
        <v/>
      </c>
      <c r="AW511" t="str">
        <f>IFERROR(IF(VLOOKUP(AI511,'Acompanhamento (DMP)'!$B$17:$V$400,11,FALSE)="","",VLOOKUP(AI511,'Acompanhamento (DMP)'!$B$17:$V$400,11,FALSE)),"")</f>
        <v/>
      </c>
      <c r="AX511" s="88" t="str">
        <f>IFERROR(VLOOKUP(AI511,'Acompanhamento (DMP)'!$B$17:$V$400,12,FALSE),"")</f>
        <v/>
      </c>
      <c r="AY511" s="88" t="str">
        <f>IFERROR(IF(VLOOKUP(AI511,'Acompanhamento (DMP)'!$B$17:$V$400,13,FALSE)="","",VLOOKUP(AI511,'Acompanhamento (DMP)'!$B$17:$V$400,13,FALSE)),"")</f>
        <v/>
      </c>
      <c r="AZ511" t="str">
        <f>IFERROR(IF(VLOOKUP(AI511,'Acompanhamento (DMP)'!$B$17:$V$400,14,FALSE)="","",VLOOKUP(AI511,'Acompanhamento (DMP)'!$B$17:$V$400,14,FALSE)),"")</f>
        <v/>
      </c>
      <c r="BA511" t="str">
        <f>IFERROR(IF(VLOOKUP(AI511,'Acompanhamento (DMP)'!$B$17:$V$400,15,FALSE)="","",VLOOKUP(AI511,'Acompanhamento (DMP)'!$B$17:$V$400,15,FALSE)),"")</f>
        <v/>
      </c>
      <c r="BB511" s="88" t="str">
        <f>IFERROR(IF(VLOOKUP(AI511,'Acompanhamento (DMP)'!$B$17:$V$400,16,FALSE)="","",VLOOKUP(AI511,'Acompanhamento (DMP)'!$B$17:$V$400,16,FALSE)),"")</f>
        <v/>
      </c>
      <c r="BC511" s="88" t="str">
        <f>IFERROR(IF(VLOOKUP(AI511,'Acompanhamento (DMP)'!$B$17:$V$400,17,FALSE)="","",VLOOKUP(AI511,'Acompanhamento (DMP)'!$B$17:$V$400,17,FALSE)),"")</f>
        <v/>
      </c>
      <c r="BD511" s="88" t="str">
        <f>IFERROR(IF(VLOOKUP(AI511,'Acompanhamento (DMP)'!$B$17:$V$400,18,FALSE)="","",VLOOKUP(AI511,'Acompanhamento (DMP)'!$B$17:$V$400,18,FALSE)),"")</f>
        <v/>
      </c>
      <c r="BE511" s="88" t="str">
        <f>IFERROR(IF(VLOOKUP(AI511,'Acompanhamento (DMP)'!$B$17:$V$400,19,FALSE)="","",VLOOKUP(AI511,'Acompanhamento (DMP)'!$B$17:$V$400,19,FALSE)),"")</f>
        <v/>
      </c>
      <c r="BF511" s="88" t="str">
        <f>IFERROR(IF(VLOOKUP(AI511,'Acompanhamento (DMP)'!$B$17:$V$400,20,FALSE)="","",VLOOKUP(AI511,'Acompanhamento (DMP)'!$B$17:$V$400,20,FALSE)),"")</f>
        <v/>
      </c>
      <c r="BG511" s="88" t="str">
        <f>IFERROR(IF(VLOOKUP(AI511,'Acompanhamento (DMP)'!$B$17:$V$400,21,FALSE)="","",VLOOKUP(AI511,'Acompanhamento (DMP)'!$B$17:$V$400,21,FALSE)),"")</f>
        <v/>
      </c>
      <c r="BH511" s="239" t="str">
        <f t="shared" si="7"/>
        <v/>
      </c>
    </row>
    <row r="512" spans="1:60" ht="15" customHeight="1" x14ac:dyDescent="0.2">
      <c r="A512" s="73"/>
      <c r="B512" s="73"/>
      <c r="C512" s="73"/>
      <c r="D512" s="74"/>
      <c r="E512" s="73"/>
      <c r="F512" s="73"/>
      <c r="G512" s="73"/>
      <c r="H512" s="73"/>
      <c r="I512" s="73"/>
      <c r="J512" s="73"/>
      <c r="K512" s="73"/>
      <c r="L512" s="75"/>
      <c r="M512" s="75"/>
      <c r="N512" s="75"/>
      <c r="O512" s="75"/>
      <c r="P512" s="75"/>
      <c r="Q512" s="73" t="e">
        <f>IF(#REF!="","",IF(VLOOKUP(#REF!,#REF!,9,FALSE)="","",VLOOKUP(#REF!,#REF!,9,FALSE)))</f>
        <v>#REF!</v>
      </c>
      <c r="R512" s="75" t="e">
        <f>IF(#REF!="","",IF(VLOOKUP(#REF!,#REF!,10,FALSE)="","",VLOOKUP(#REF!,#REF!,10,FALSE)))</f>
        <v>#REF!</v>
      </c>
      <c r="AI512" t="str">
        <f>IF('PCA Licitação, Dispensa e Inex.'!B515="","",'PCA Licitação, Dispensa e Inex.'!B515)</f>
        <v/>
      </c>
      <c r="AJ512" t="str">
        <f>IF('PCA Licitação, Dispensa e Inex.'!C515="","",'PCA Licitação, Dispensa e Inex.'!C515)</f>
        <v/>
      </c>
      <c r="AK512" t="str">
        <f>IF('PCA Licitação, Dispensa e Inex.'!D515="","",'PCA Licitação, Dispensa e Inex.'!D515)</f>
        <v/>
      </c>
      <c r="AL512" t="str">
        <f>IF('PCA Licitação, Dispensa e Inex.'!H515="","",'PCA Licitação, Dispensa e Inex.'!H515)</f>
        <v/>
      </c>
      <c r="AM512" t="str">
        <f>IF('PCA Licitação, Dispensa e Inex.'!K515="","",'PCA Licitação, Dispensa e Inex.'!K515)</f>
        <v/>
      </c>
      <c r="AN512" t="str">
        <f>IF('PCA Licitação, Dispensa e Inex.'!L515="","",'PCA Licitação, Dispensa e Inex.'!L515)</f>
        <v/>
      </c>
      <c r="AO512" t="str">
        <f>IF('PCA Licitação, Dispensa e Inex.'!M515="","",'PCA Licitação, Dispensa e Inex.'!M515)</f>
        <v/>
      </c>
      <c r="AP512" t="str">
        <f>IF('PCA Licitação, Dispensa e Inex.'!N515="","",'PCA Licitação, Dispensa e Inex.'!N515)</f>
        <v/>
      </c>
      <c r="AQ512" s="88" t="str">
        <f>IF('PCA Licitação, Dispensa e Inex.'!O515="","",'PCA Licitação, Dispensa e Inex.'!O515)</f>
        <v/>
      </c>
      <c r="AR512" s="88" t="str">
        <f>IF('PCA Licitação, Dispensa e Inex.'!P515="","",'PCA Licitação, Dispensa e Inex.'!P515)</f>
        <v/>
      </c>
      <c r="AS512" s="88" t="str">
        <f>IF('PCA Licitação, Dispensa e Inex.'!Q515="","",'PCA Licitação, Dispensa e Inex.'!Q515)</f>
        <v/>
      </c>
      <c r="AT512" s="88" t="str">
        <f>IF('PCA Licitação, Dispensa e Inex.'!R515="","",'PCA Licitação, Dispensa e Inex.'!R515)</f>
        <v/>
      </c>
      <c r="AU512" s="88" t="str">
        <f>IF('PCA Licitação, Dispensa e Inex.'!S515="","",'PCA Licitação, Dispensa e Inex.'!S515)</f>
        <v/>
      </c>
      <c r="AV512" s="88" t="str">
        <f>IFERROR(VLOOKUP(AI512,'Acompanhamento (DMP)'!$B$17:$L$400,10,FALSE),"")</f>
        <v/>
      </c>
      <c r="AW512" t="str">
        <f>IFERROR(IF(VLOOKUP(AI512,'Acompanhamento (DMP)'!$B$17:$V$400,11,FALSE)="","",VLOOKUP(AI512,'Acompanhamento (DMP)'!$B$17:$V$400,11,FALSE)),"")</f>
        <v/>
      </c>
      <c r="AX512" s="88" t="str">
        <f>IFERROR(VLOOKUP(AI512,'Acompanhamento (DMP)'!$B$17:$V$400,12,FALSE),"")</f>
        <v/>
      </c>
      <c r="AY512" s="88" t="str">
        <f>IFERROR(IF(VLOOKUP(AI512,'Acompanhamento (DMP)'!$B$17:$V$400,13,FALSE)="","",VLOOKUP(AI512,'Acompanhamento (DMP)'!$B$17:$V$400,13,FALSE)),"")</f>
        <v/>
      </c>
      <c r="AZ512" t="str">
        <f>IFERROR(IF(VLOOKUP(AI512,'Acompanhamento (DMP)'!$B$17:$V$400,14,FALSE)="","",VLOOKUP(AI512,'Acompanhamento (DMP)'!$B$17:$V$400,14,FALSE)),"")</f>
        <v/>
      </c>
      <c r="BA512" t="str">
        <f>IFERROR(IF(VLOOKUP(AI512,'Acompanhamento (DMP)'!$B$17:$V$400,15,FALSE)="","",VLOOKUP(AI512,'Acompanhamento (DMP)'!$B$17:$V$400,15,FALSE)),"")</f>
        <v/>
      </c>
      <c r="BB512" s="88" t="str">
        <f>IFERROR(IF(VLOOKUP(AI512,'Acompanhamento (DMP)'!$B$17:$V$400,16,FALSE)="","",VLOOKUP(AI512,'Acompanhamento (DMP)'!$B$17:$V$400,16,FALSE)),"")</f>
        <v/>
      </c>
      <c r="BC512" s="88" t="str">
        <f>IFERROR(IF(VLOOKUP(AI512,'Acompanhamento (DMP)'!$B$17:$V$400,17,FALSE)="","",VLOOKUP(AI512,'Acompanhamento (DMP)'!$B$17:$V$400,17,FALSE)),"")</f>
        <v/>
      </c>
      <c r="BD512" s="88" t="str">
        <f>IFERROR(IF(VLOOKUP(AI512,'Acompanhamento (DMP)'!$B$17:$V$400,18,FALSE)="","",VLOOKUP(AI512,'Acompanhamento (DMP)'!$B$17:$V$400,18,FALSE)),"")</f>
        <v/>
      </c>
      <c r="BE512" s="88" t="str">
        <f>IFERROR(IF(VLOOKUP(AI512,'Acompanhamento (DMP)'!$B$17:$V$400,19,FALSE)="","",VLOOKUP(AI512,'Acompanhamento (DMP)'!$B$17:$V$400,19,FALSE)),"")</f>
        <v/>
      </c>
      <c r="BF512" s="88" t="str">
        <f>IFERROR(IF(VLOOKUP(AI512,'Acompanhamento (DMP)'!$B$17:$V$400,20,FALSE)="","",VLOOKUP(AI512,'Acompanhamento (DMP)'!$B$17:$V$400,20,FALSE)),"")</f>
        <v/>
      </c>
      <c r="BG512" s="88" t="str">
        <f>IFERROR(IF(VLOOKUP(AI512,'Acompanhamento (DMP)'!$B$17:$V$400,21,FALSE)="","",VLOOKUP(AI512,'Acompanhamento (DMP)'!$B$17:$V$400,21,FALSE)),"")</f>
        <v/>
      </c>
      <c r="BH512" s="239" t="str">
        <f t="shared" si="7"/>
        <v/>
      </c>
    </row>
    <row r="513" spans="1:60" ht="15" customHeight="1" x14ac:dyDescent="0.2">
      <c r="A513" s="73"/>
      <c r="B513" s="73"/>
      <c r="C513" s="73"/>
      <c r="D513" s="74"/>
      <c r="E513" s="73"/>
      <c r="F513" s="73"/>
      <c r="G513" s="73"/>
      <c r="H513" s="73"/>
      <c r="I513" s="73"/>
      <c r="J513" s="73"/>
      <c r="K513" s="73"/>
      <c r="L513" s="75"/>
      <c r="M513" s="75"/>
      <c r="N513" s="75"/>
      <c r="O513" s="75"/>
      <c r="P513" s="75"/>
      <c r="Q513" s="73" t="e">
        <f>IF(#REF!="","",IF(VLOOKUP(#REF!,#REF!,9,FALSE)="","",VLOOKUP(#REF!,#REF!,9,FALSE)))</f>
        <v>#REF!</v>
      </c>
      <c r="R513" s="75" t="e">
        <f>IF(#REF!="","",IF(VLOOKUP(#REF!,#REF!,10,FALSE)="","",VLOOKUP(#REF!,#REF!,10,FALSE)))</f>
        <v>#REF!</v>
      </c>
      <c r="AI513" t="str">
        <f>IF('PCA Licitação, Dispensa e Inex.'!B516="","",'PCA Licitação, Dispensa e Inex.'!B516)</f>
        <v/>
      </c>
      <c r="AJ513" t="str">
        <f>IF('PCA Licitação, Dispensa e Inex.'!C516="","",'PCA Licitação, Dispensa e Inex.'!C516)</f>
        <v/>
      </c>
      <c r="AK513" t="str">
        <f>IF('PCA Licitação, Dispensa e Inex.'!D516="","",'PCA Licitação, Dispensa e Inex.'!D516)</f>
        <v/>
      </c>
      <c r="AL513" t="str">
        <f>IF('PCA Licitação, Dispensa e Inex.'!H516="","",'PCA Licitação, Dispensa e Inex.'!H516)</f>
        <v/>
      </c>
      <c r="AM513" t="str">
        <f>IF('PCA Licitação, Dispensa e Inex.'!K516="","",'PCA Licitação, Dispensa e Inex.'!K516)</f>
        <v/>
      </c>
      <c r="AN513" t="str">
        <f>IF('PCA Licitação, Dispensa e Inex.'!L516="","",'PCA Licitação, Dispensa e Inex.'!L516)</f>
        <v/>
      </c>
      <c r="AO513" t="str">
        <f>IF('PCA Licitação, Dispensa e Inex.'!M516="","",'PCA Licitação, Dispensa e Inex.'!M516)</f>
        <v/>
      </c>
      <c r="AP513" t="str">
        <f>IF('PCA Licitação, Dispensa e Inex.'!N516="","",'PCA Licitação, Dispensa e Inex.'!N516)</f>
        <v/>
      </c>
      <c r="AQ513" s="88" t="str">
        <f>IF('PCA Licitação, Dispensa e Inex.'!O516="","",'PCA Licitação, Dispensa e Inex.'!O516)</f>
        <v/>
      </c>
      <c r="AR513" s="88" t="str">
        <f>IF('PCA Licitação, Dispensa e Inex.'!P516="","",'PCA Licitação, Dispensa e Inex.'!P516)</f>
        <v/>
      </c>
      <c r="AS513" s="88" t="str">
        <f>IF('PCA Licitação, Dispensa e Inex.'!Q516="","",'PCA Licitação, Dispensa e Inex.'!Q516)</f>
        <v/>
      </c>
      <c r="AT513" s="88" t="str">
        <f>IF('PCA Licitação, Dispensa e Inex.'!R516="","",'PCA Licitação, Dispensa e Inex.'!R516)</f>
        <v/>
      </c>
      <c r="AU513" s="88" t="str">
        <f>IF('PCA Licitação, Dispensa e Inex.'!S516="","",'PCA Licitação, Dispensa e Inex.'!S516)</f>
        <v/>
      </c>
      <c r="AV513" s="88" t="str">
        <f>IFERROR(VLOOKUP(AI513,'Acompanhamento (DMP)'!$B$17:$L$400,10,FALSE),"")</f>
        <v/>
      </c>
      <c r="AW513" t="str">
        <f>IFERROR(IF(VLOOKUP(AI513,'Acompanhamento (DMP)'!$B$17:$V$400,11,FALSE)="","",VLOOKUP(AI513,'Acompanhamento (DMP)'!$B$17:$V$400,11,FALSE)),"")</f>
        <v/>
      </c>
      <c r="AX513" s="88" t="str">
        <f>IFERROR(VLOOKUP(AI513,'Acompanhamento (DMP)'!$B$17:$V$400,12,FALSE),"")</f>
        <v/>
      </c>
      <c r="AY513" s="88" t="str">
        <f>IFERROR(IF(VLOOKUP(AI513,'Acompanhamento (DMP)'!$B$17:$V$400,13,FALSE)="","",VLOOKUP(AI513,'Acompanhamento (DMP)'!$B$17:$V$400,13,FALSE)),"")</f>
        <v/>
      </c>
      <c r="AZ513" t="str">
        <f>IFERROR(IF(VLOOKUP(AI513,'Acompanhamento (DMP)'!$B$17:$V$400,14,FALSE)="","",VLOOKUP(AI513,'Acompanhamento (DMP)'!$B$17:$V$400,14,FALSE)),"")</f>
        <v/>
      </c>
      <c r="BA513" t="str">
        <f>IFERROR(IF(VLOOKUP(AI513,'Acompanhamento (DMP)'!$B$17:$V$400,15,FALSE)="","",VLOOKUP(AI513,'Acompanhamento (DMP)'!$B$17:$V$400,15,FALSE)),"")</f>
        <v/>
      </c>
      <c r="BB513" s="88" t="str">
        <f>IFERROR(IF(VLOOKUP(AI513,'Acompanhamento (DMP)'!$B$17:$V$400,16,FALSE)="","",VLOOKUP(AI513,'Acompanhamento (DMP)'!$B$17:$V$400,16,FALSE)),"")</f>
        <v/>
      </c>
      <c r="BC513" s="88" t="str">
        <f>IFERROR(IF(VLOOKUP(AI513,'Acompanhamento (DMP)'!$B$17:$V$400,17,FALSE)="","",VLOOKUP(AI513,'Acompanhamento (DMP)'!$B$17:$V$400,17,FALSE)),"")</f>
        <v/>
      </c>
      <c r="BD513" s="88" t="str">
        <f>IFERROR(IF(VLOOKUP(AI513,'Acompanhamento (DMP)'!$B$17:$V$400,18,FALSE)="","",VLOOKUP(AI513,'Acompanhamento (DMP)'!$B$17:$V$400,18,FALSE)),"")</f>
        <v/>
      </c>
      <c r="BE513" s="88" t="str">
        <f>IFERROR(IF(VLOOKUP(AI513,'Acompanhamento (DMP)'!$B$17:$V$400,19,FALSE)="","",VLOOKUP(AI513,'Acompanhamento (DMP)'!$B$17:$V$400,19,FALSE)),"")</f>
        <v/>
      </c>
      <c r="BF513" s="88" t="str">
        <f>IFERROR(IF(VLOOKUP(AI513,'Acompanhamento (DMP)'!$B$17:$V$400,20,FALSE)="","",VLOOKUP(AI513,'Acompanhamento (DMP)'!$B$17:$V$400,20,FALSE)),"")</f>
        <v/>
      </c>
      <c r="BG513" s="88" t="str">
        <f>IFERROR(IF(VLOOKUP(AI513,'Acompanhamento (DMP)'!$B$17:$V$400,21,FALSE)="","",VLOOKUP(AI513,'Acompanhamento (DMP)'!$B$17:$V$400,21,FALSE)),"")</f>
        <v/>
      </c>
      <c r="BH513" s="239" t="str">
        <f t="shared" si="7"/>
        <v/>
      </c>
    </row>
    <row r="514" spans="1:60" ht="15" customHeight="1" x14ac:dyDescent="0.2">
      <c r="A514" s="73"/>
      <c r="B514" s="73"/>
      <c r="C514" s="73"/>
      <c r="D514" s="74"/>
      <c r="E514" s="73"/>
      <c r="F514" s="73"/>
      <c r="G514" s="73"/>
      <c r="H514" s="73"/>
      <c r="I514" s="73"/>
      <c r="J514" s="73"/>
      <c r="K514" s="73"/>
      <c r="L514" s="75"/>
      <c r="M514" s="75"/>
      <c r="N514" s="75"/>
      <c r="O514" s="75"/>
      <c r="P514" s="75"/>
      <c r="Q514" s="73" t="e">
        <f>IF(#REF!="","",IF(VLOOKUP(#REF!,#REF!,9,FALSE)="","",VLOOKUP(#REF!,#REF!,9,FALSE)))</f>
        <v>#REF!</v>
      </c>
      <c r="R514" s="75" t="e">
        <f>IF(#REF!="","",IF(VLOOKUP(#REF!,#REF!,10,FALSE)="","",VLOOKUP(#REF!,#REF!,10,FALSE)))</f>
        <v>#REF!</v>
      </c>
      <c r="AI514" t="str">
        <f>IF('PCA Licitação, Dispensa e Inex.'!B517="","",'PCA Licitação, Dispensa e Inex.'!B517)</f>
        <v/>
      </c>
      <c r="AJ514" t="str">
        <f>IF('PCA Licitação, Dispensa e Inex.'!C517="","",'PCA Licitação, Dispensa e Inex.'!C517)</f>
        <v/>
      </c>
      <c r="AK514" t="str">
        <f>IF('PCA Licitação, Dispensa e Inex.'!D517="","",'PCA Licitação, Dispensa e Inex.'!D517)</f>
        <v/>
      </c>
      <c r="AL514" t="str">
        <f>IF('PCA Licitação, Dispensa e Inex.'!H517="","",'PCA Licitação, Dispensa e Inex.'!H517)</f>
        <v/>
      </c>
      <c r="AM514" t="str">
        <f>IF('PCA Licitação, Dispensa e Inex.'!K517="","",'PCA Licitação, Dispensa e Inex.'!K517)</f>
        <v/>
      </c>
      <c r="AN514" t="str">
        <f>IF('PCA Licitação, Dispensa e Inex.'!L517="","",'PCA Licitação, Dispensa e Inex.'!L517)</f>
        <v/>
      </c>
      <c r="AO514" t="str">
        <f>IF('PCA Licitação, Dispensa e Inex.'!M517="","",'PCA Licitação, Dispensa e Inex.'!M517)</f>
        <v/>
      </c>
      <c r="AP514" t="str">
        <f>IF('PCA Licitação, Dispensa e Inex.'!N517="","",'PCA Licitação, Dispensa e Inex.'!N517)</f>
        <v/>
      </c>
      <c r="AQ514" s="88" t="str">
        <f>IF('PCA Licitação, Dispensa e Inex.'!O517="","",'PCA Licitação, Dispensa e Inex.'!O517)</f>
        <v/>
      </c>
      <c r="AR514" s="88" t="str">
        <f>IF('PCA Licitação, Dispensa e Inex.'!P517="","",'PCA Licitação, Dispensa e Inex.'!P517)</f>
        <v/>
      </c>
      <c r="AS514" s="88" t="str">
        <f>IF('PCA Licitação, Dispensa e Inex.'!Q517="","",'PCA Licitação, Dispensa e Inex.'!Q517)</f>
        <v/>
      </c>
      <c r="AT514" s="88" t="str">
        <f>IF('PCA Licitação, Dispensa e Inex.'!R517="","",'PCA Licitação, Dispensa e Inex.'!R517)</f>
        <v/>
      </c>
      <c r="AU514" s="88" t="str">
        <f>IF('PCA Licitação, Dispensa e Inex.'!S517="","",'PCA Licitação, Dispensa e Inex.'!S517)</f>
        <v/>
      </c>
      <c r="AV514" s="88" t="str">
        <f>IFERROR(VLOOKUP(AI514,'Acompanhamento (DMP)'!$B$17:$L$400,10,FALSE),"")</f>
        <v/>
      </c>
      <c r="AW514" t="str">
        <f>IFERROR(IF(VLOOKUP(AI514,'Acompanhamento (DMP)'!$B$17:$V$400,11,FALSE)="","",VLOOKUP(AI514,'Acompanhamento (DMP)'!$B$17:$V$400,11,FALSE)),"")</f>
        <v/>
      </c>
      <c r="AX514" s="88" t="str">
        <f>IFERROR(VLOOKUP(AI514,'Acompanhamento (DMP)'!$B$17:$V$400,12,FALSE),"")</f>
        <v/>
      </c>
      <c r="AY514" s="88" t="str">
        <f>IFERROR(IF(VLOOKUP(AI514,'Acompanhamento (DMP)'!$B$17:$V$400,13,FALSE)="","",VLOOKUP(AI514,'Acompanhamento (DMP)'!$B$17:$V$400,13,FALSE)),"")</f>
        <v/>
      </c>
      <c r="AZ514" t="str">
        <f>IFERROR(IF(VLOOKUP(AI514,'Acompanhamento (DMP)'!$B$17:$V$400,14,FALSE)="","",VLOOKUP(AI514,'Acompanhamento (DMP)'!$B$17:$V$400,14,FALSE)),"")</f>
        <v/>
      </c>
      <c r="BA514" t="str">
        <f>IFERROR(IF(VLOOKUP(AI514,'Acompanhamento (DMP)'!$B$17:$V$400,15,FALSE)="","",VLOOKUP(AI514,'Acompanhamento (DMP)'!$B$17:$V$400,15,FALSE)),"")</f>
        <v/>
      </c>
      <c r="BB514" s="88" t="str">
        <f>IFERROR(IF(VLOOKUP(AI514,'Acompanhamento (DMP)'!$B$17:$V$400,16,FALSE)="","",VLOOKUP(AI514,'Acompanhamento (DMP)'!$B$17:$V$400,16,FALSE)),"")</f>
        <v/>
      </c>
      <c r="BC514" s="88" t="str">
        <f>IFERROR(IF(VLOOKUP(AI514,'Acompanhamento (DMP)'!$B$17:$V$400,17,FALSE)="","",VLOOKUP(AI514,'Acompanhamento (DMP)'!$B$17:$V$400,17,FALSE)),"")</f>
        <v/>
      </c>
      <c r="BD514" s="88" t="str">
        <f>IFERROR(IF(VLOOKUP(AI514,'Acompanhamento (DMP)'!$B$17:$V$400,18,FALSE)="","",VLOOKUP(AI514,'Acompanhamento (DMP)'!$B$17:$V$400,18,FALSE)),"")</f>
        <v/>
      </c>
      <c r="BE514" s="88" t="str">
        <f>IFERROR(IF(VLOOKUP(AI514,'Acompanhamento (DMP)'!$B$17:$V$400,19,FALSE)="","",VLOOKUP(AI514,'Acompanhamento (DMP)'!$B$17:$V$400,19,FALSE)),"")</f>
        <v/>
      </c>
      <c r="BF514" s="88" t="str">
        <f>IFERROR(IF(VLOOKUP(AI514,'Acompanhamento (DMP)'!$B$17:$V$400,20,FALSE)="","",VLOOKUP(AI514,'Acompanhamento (DMP)'!$B$17:$V$400,20,FALSE)),"")</f>
        <v/>
      </c>
      <c r="BG514" s="88" t="str">
        <f>IFERROR(IF(VLOOKUP(AI514,'Acompanhamento (DMP)'!$B$17:$V$400,21,FALSE)="","",VLOOKUP(AI514,'Acompanhamento (DMP)'!$B$17:$V$400,21,FALSE)),"")</f>
        <v/>
      </c>
      <c r="BH514" s="239" t="str">
        <f t="shared" si="7"/>
        <v/>
      </c>
    </row>
    <row r="515" spans="1:60" ht="15" customHeight="1" x14ac:dyDescent="0.2">
      <c r="A515" s="73"/>
      <c r="B515" s="73"/>
      <c r="C515" s="73"/>
      <c r="D515" s="74"/>
      <c r="E515" s="73"/>
      <c r="F515" s="73"/>
      <c r="G515" s="73"/>
      <c r="H515" s="73"/>
      <c r="I515" s="73"/>
      <c r="J515" s="73"/>
      <c r="K515" s="73"/>
      <c r="L515" s="75"/>
      <c r="M515" s="75"/>
      <c r="N515" s="75"/>
      <c r="O515" s="75"/>
      <c r="P515" s="75"/>
      <c r="Q515" s="73" t="e">
        <f>IF(#REF!="","",IF(VLOOKUP(#REF!,#REF!,9,FALSE)="","",VLOOKUP(#REF!,#REF!,9,FALSE)))</f>
        <v>#REF!</v>
      </c>
      <c r="R515" s="75" t="e">
        <f>IF(#REF!="","",IF(VLOOKUP(#REF!,#REF!,10,FALSE)="","",VLOOKUP(#REF!,#REF!,10,FALSE)))</f>
        <v>#REF!</v>
      </c>
      <c r="AI515" t="str">
        <f>IF('PCA Licitação, Dispensa e Inex.'!B518="","",'PCA Licitação, Dispensa e Inex.'!B518)</f>
        <v/>
      </c>
      <c r="AJ515" t="str">
        <f>IF('PCA Licitação, Dispensa e Inex.'!C518="","",'PCA Licitação, Dispensa e Inex.'!C518)</f>
        <v/>
      </c>
      <c r="AK515" t="str">
        <f>IF('PCA Licitação, Dispensa e Inex.'!D518="","",'PCA Licitação, Dispensa e Inex.'!D518)</f>
        <v/>
      </c>
      <c r="AL515" t="str">
        <f>IF('PCA Licitação, Dispensa e Inex.'!H518="","",'PCA Licitação, Dispensa e Inex.'!H518)</f>
        <v/>
      </c>
      <c r="AM515" t="str">
        <f>IF('PCA Licitação, Dispensa e Inex.'!K518="","",'PCA Licitação, Dispensa e Inex.'!K518)</f>
        <v/>
      </c>
      <c r="AN515" t="str">
        <f>IF('PCA Licitação, Dispensa e Inex.'!L518="","",'PCA Licitação, Dispensa e Inex.'!L518)</f>
        <v/>
      </c>
      <c r="AO515" t="str">
        <f>IF('PCA Licitação, Dispensa e Inex.'!M518="","",'PCA Licitação, Dispensa e Inex.'!M518)</f>
        <v/>
      </c>
      <c r="AP515" t="str">
        <f>IF('PCA Licitação, Dispensa e Inex.'!N518="","",'PCA Licitação, Dispensa e Inex.'!N518)</f>
        <v/>
      </c>
      <c r="AQ515" s="88" t="str">
        <f>IF('PCA Licitação, Dispensa e Inex.'!O518="","",'PCA Licitação, Dispensa e Inex.'!O518)</f>
        <v/>
      </c>
      <c r="AR515" s="88" t="str">
        <f>IF('PCA Licitação, Dispensa e Inex.'!P518="","",'PCA Licitação, Dispensa e Inex.'!P518)</f>
        <v/>
      </c>
      <c r="AS515" s="88" t="str">
        <f>IF('PCA Licitação, Dispensa e Inex.'!Q518="","",'PCA Licitação, Dispensa e Inex.'!Q518)</f>
        <v/>
      </c>
      <c r="AT515" s="88" t="str">
        <f>IF('PCA Licitação, Dispensa e Inex.'!R518="","",'PCA Licitação, Dispensa e Inex.'!R518)</f>
        <v/>
      </c>
      <c r="AU515" s="88" t="str">
        <f>IF('PCA Licitação, Dispensa e Inex.'!S518="","",'PCA Licitação, Dispensa e Inex.'!S518)</f>
        <v/>
      </c>
      <c r="AV515" s="88" t="str">
        <f>IFERROR(VLOOKUP(AI515,'Acompanhamento (DMP)'!$B$17:$L$400,10,FALSE),"")</f>
        <v/>
      </c>
      <c r="AW515" t="str">
        <f>IFERROR(IF(VLOOKUP(AI515,'Acompanhamento (DMP)'!$B$17:$V$400,11,FALSE)="","",VLOOKUP(AI515,'Acompanhamento (DMP)'!$B$17:$V$400,11,FALSE)),"")</f>
        <v/>
      </c>
      <c r="AX515" s="88" t="str">
        <f>IFERROR(VLOOKUP(AI515,'Acompanhamento (DMP)'!$B$17:$V$400,12,FALSE),"")</f>
        <v/>
      </c>
      <c r="AY515" s="88" t="str">
        <f>IFERROR(IF(VLOOKUP(AI515,'Acompanhamento (DMP)'!$B$17:$V$400,13,FALSE)="","",VLOOKUP(AI515,'Acompanhamento (DMP)'!$B$17:$V$400,13,FALSE)),"")</f>
        <v/>
      </c>
      <c r="AZ515" t="str">
        <f>IFERROR(IF(VLOOKUP(AI515,'Acompanhamento (DMP)'!$B$17:$V$400,14,FALSE)="","",VLOOKUP(AI515,'Acompanhamento (DMP)'!$B$17:$V$400,14,FALSE)),"")</f>
        <v/>
      </c>
      <c r="BA515" t="str">
        <f>IFERROR(IF(VLOOKUP(AI515,'Acompanhamento (DMP)'!$B$17:$V$400,15,FALSE)="","",VLOOKUP(AI515,'Acompanhamento (DMP)'!$B$17:$V$400,15,FALSE)),"")</f>
        <v/>
      </c>
      <c r="BB515" s="88" t="str">
        <f>IFERROR(IF(VLOOKUP(AI515,'Acompanhamento (DMP)'!$B$17:$V$400,16,FALSE)="","",VLOOKUP(AI515,'Acompanhamento (DMP)'!$B$17:$V$400,16,FALSE)),"")</f>
        <v/>
      </c>
      <c r="BC515" s="88" t="str">
        <f>IFERROR(IF(VLOOKUP(AI515,'Acompanhamento (DMP)'!$B$17:$V$400,17,FALSE)="","",VLOOKUP(AI515,'Acompanhamento (DMP)'!$B$17:$V$400,17,FALSE)),"")</f>
        <v/>
      </c>
      <c r="BD515" s="88" t="str">
        <f>IFERROR(IF(VLOOKUP(AI515,'Acompanhamento (DMP)'!$B$17:$V$400,18,FALSE)="","",VLOOKUP(AI515,'Acompanhamento (DMP)'!$B$17:$V$400,18,FALSE)),"")</f>
        <v/>
      </c>
      <c r="BE515" s="88" t="str">
        <f>IFERROR(IF(VLOOKUP(AI515,'Acompanhamento (DMP)'!$B$17:$V$400,19,FALSE)="","",VLOOKUP(AI515,'Acompanhamento (DMP)'!$B$17:$V$400,19,FALSE)),"")</f>
        <v/>
      </c>
      <c r="BF515" s="88" t="str">
        <f>IFERROR(IF(VLOOKUP(AI515,'Acompanhamento (DMP)'!$B$17:$V$400,20,FALSE)="","",VLOOKUP(AI515,'Acompanhamento (DMP)'!$B$17:$V$400,20,FALSE)),"")</f>
        <v/>
      </c>
      <c r="BG515" s="88" t="str">
        <f>IFERROR(IF(VLOOKUP(AI515,'Acompanhamento (DMP)'!$B$17:$V$400,21,FALSE)="","",VLOOKUP(AI515,'Acompanhamento (DMP)'!$B$17:$V$400,21,FALSE)),"")</f>
        <v/>
      </c>
      <c r="BH515" s="239" t="str">
        <f t="shared" ref="BH515:BH546" si="8">IF(BF515="","",BF515-BE515)</f>
        <v/>
      </c>
    </row>
    <row r="516" spans="1:60" ht="15" customHeight="1" x14ac:dyDescent="0.2">
      <c r="A516" s="73"/>
      <c r="B516" s="73"/>
      <c r="C516" s="73"/>
      <c r="D516" s="74"/>
      <c r="E516" s="73"/>
      <c r="F516" s="73"/>
      <c r="G516" s="73"/>
      <c r="H516" s="73"/>
      <c r="I516" s="73"/>
      <c r="J516" s="73"/>
      <c r="K516" s="73"/>
      <c r="L516" s="75"/>
      <c r="M516" s="75"/>
      <c r="N516" s="75"/>
      <c r="O516" s="75"/>
      <c r="P516" s="75"/>
      <c r="Q516" s="73" t="e">
        <f>IF(#REF!="","",IF(VLOOKUP(#REF!,#REF!,9,FALSE)="","",VLOOKUP(#REF!,#REF!,9,FALSE)))</f>
        <v>#REF!</v>
      </c>
      <c r="R516" s="75" t="e">
        <f>IF(#REF!="","",IF(VLOOKUP(#REF!,#REF!,10,FALSE)="","",VLOOKUP(#REF!,#REF!,10,FALSE)))</f>
        <v>#REF!</v>
      </c>
      <c r="AI516" t="str">
        <f>IF('PCA Licitação, Dispensa e Inex.'!B519="","",'PCA Licitação, Dispensa e Inex.'!B519)</f>
        <v/>
      </c>
      <c r="AJ516" t="str">
        <f>IF('PCA Licitação, Dispensa e Inex.'!C519="","",'PCA Licitação, Dispensa e Inex.'!C519)</f>
        <v/>
      </c>
      <c r="AK516" t="str">
        <f>IF('PCA Licitação, Dispensa e Inex.'!D519="","",'PCA Licitação, Dispensa e Inex.'!D519)</f>
        <v/>
      </c>
      <c r="AL516" t="str">
        <f>IF('PCA Licitação, Dispensa e Inex.'!H519="","",'PCA Licitação, Dispensa e Inex.'!H519)</f>
        <v/>
      </c>
      <c r="AM516" t="str">
        <f>IF('PCA Licitação, Dispensa e Inex.'!K519="","",'PCA Licitação, Dispensa e Inex.'!K519)</f>
        <v/>
      </c>
      <c r="AN516" t="str">
        <f>IF('PCA Licitação, Dispensa e Inex.'!L519="","",'PCA Licitação, Dispensa e Inex.'!L519)</f>
        <v/>
      </c>
      <c r="AO516" t="str">
        <f>IF('PCA Licitação, Dispensa e Inex.'!M519="","",'PCA Licitação, Dispensa e Inex.'!M519)</f>
        <v/>
      </c>
      <c r="AP516" t="str">
        <f>IF('PCA Licitação, Dispensa e Inex.'!N519="","",'PCA Licitação, Dispensa e Inex.'!N519)</f>
        <v/>
      </c>
      <c r="AQ516" s="88" t="str">
        <f>IF('PCA Licitação, Dispensa e Inex.'!O519="","",'PCA Licitação, Dispensa e Inex.'!O519)</f>
        <v/>
      </c>
      <c r="AR516" s="88" t="str">
        <f>IF('PCA Licitação, Dispensa e Inex.'!P519="","",'PCA Licitação, Dispensa e Inex.'!P519)</f>
        <v/>
      </c>
      <c r="AS516" s="88" t="str">
        <f>IF('PCA Licitação, Dispensa e Inex.'!Q519="","",'PCA Licitação, Dispensa e Inex.'!Q519)</f>
        <v/>
      </c>
      <c r="AT516" s="88" t="str">
        <f>IF('PCA Licitação, Dispensa e Inex.'!R519="","",'PCA Licitação, Dispensa e Inex.'!R519)</f>
        <v/>
      </c>
      <c r="AU516" s="88" t="str">
        <f>IF('PCA Licitação, Dispensa e Inex.'!S519="","",'PCA Licitação, Dispensa e Inex.'!S519)</f>
        <v/>
      </c>
      <c r="AV516" s="88" t="str">
        <f>IFERROR(VLOOKUP(AI516,'Acompanhamento (DMP)'!$B$17:$L$400,10,FALSE),"")</f>
        <v/>
      </c>
      <c r="AW516" t="str">
        <f>IFERROR(IF(VLOOKUP(AI516,'Acompanhamento (DMP)'!$B$17:$V$400,11,FALSE)="","",VLOOKUP(AI516,'Acompanhamento (DMP)'!$B$17:$V$400,11,FALSE)),"")</f>
        <v/>
      </c>
      <c r="AX516" s="88" t="str">
        <f>IFERROR(VLOOKUP(AI516,'Acompanhamento (DMP)'!$B$17:$V$400,12,FALSE),"")</f>
        <v/>
      </c>
      <c r="AY516" s="88" t="str">
        <f>IFERROR(IF(VLOOKUP(AI516,'Acompanhamento (DMP)'!$B$17:$V$400,13,FALSE)="","",VLOOKUP(AI516,'Acompanhamento (DMP)'!$B$17:$V$400,13,FALSE)),"")</f>
        <v/>
      </c>
      <c r="AZ516" t="str">
        <f>IFERROR(IF(VLOOKUP(AI516,'Acompanhamento (DMP)'!$B$17:$V$400,14,FALSE)="","",VLOOKUP(AI516,'Acompanhamento (DMP)'!$B$17:$V$400,14,FALSE)),"")</f>
        <v/>
      </c>
      <c r="BA516" t="str">
        <f>IFERROR(IF(VLOOKUP(AI516,'Acompanhamento (DMP)'!$B$17:$V$400,15,FALSE)="","",VLOOKUP(AI516,'Acompanhamento (DMP)'!$B$17:$V$400,15,FALSE)),"")</f>
        <v/>
      </c>
      <c r="BB516" s="88" t="str">
        <f>IFERROR(IF(VLOOKUP(AI516,'Acompanhamento (DMP)'!$B$17:$V$400,16,FALSE)="","",VLOOKUP(AI516,'Acompanhamento (DMP)'!$B$17:$V$400,16,FALSE)),"")</f>
        <v/>
      </c>
      <c r="BC516" s="88" t="str">
        <f>IFERROR(IF(VLOOKUP(AI516,'Acompanhamento (DMP)'!$B$17:$V$400,17,FALSE)="","",VLOOKUP(AI516,'Acompanhamento (DMP)'!$B$17:$V$400,17,FALSE)),"")</f>
        <v/>
      </c>
      <c r="BD516" s="88" t="str">
        <f>IFERROR(IF(VLOOKUP(AI516,'Acompanhamento (DMP)'!$B$17:$V$400,18,FALSE)="","",VLOOKUP(AI516,'Acompanhamento (DMP)'!$B$17:$V$400,18,FALSE)),"")</f>
        <v/>
      </c>
      <c r="BE516" s="88" t="str">
        <f>IFERROR(IF(VLOOKUP(AI516,'Acompanhamento (DMP)'!$B$17:$V$400,19,FALSE)="","",VLOOKUP(AI516,'Acompanhamento (DMP)'!$B$17:$V$400,19,FALSE)),"")</f>
        <v/>
      </c>
      <c r="BF516" s="88" t="str">
        <f>IFERROR(IF(VLOOKUP(AI516,'Acompanhamento (DMP)'!$B$17:$V$400,20,FALSE)="","",VLOOKUP(AI516,'Acompanhamento (DMP)'!$B$17:$V$400,20,FALSE)),"")</f>
        <v/>
      </c>
      <c r="BG516" s="88" t="str">
        <f>IFERROR(IF(VLOOKUP(AI516,'Acompanhamento (DMP)'!$B$17:$V$400,21,FALSE)="","",VLOOKUP(AI516,'Acompanhamento (DMP)'!$B$17:$V$400,21,FALSE)),"")</f>
        <v/>
      </c>
      <c r="BH516" s="239" t="str">
        <f t="shared" si="8"/>
        <v/>
      </c>
    </row>
    <row r="517" spans="1:60" ht="15" customHeight="1" x14ac:dyDescent="0.2">
      <c r="A517" s="73"/>
      <c r="B517" s="73"/>
      <c r="C517" s="73"/>
      <c r="D517" s="74"/>
      <c r="E517" s="73"/>
      <c r="F517" s="73"/>
      <c r="G517" s="73"/>
      <c r="H517" s="73"/>
      <c r="I517" s="73"/>
      <c r="J517" s="73"/>
      <c r="K517" s="73"/>
      <c r="L517" s="75"/>
      <c r="M517" s="75"/>
      <c r="N517" s="75"/>
      <c r="O517" s="75"/>
      <c r="P517" s="75"/>
      <c r="Q517" s="73" t="e">
        <f>IF(#REF!="","",IF(VLOOKUP(#REF!,#REF!,9,FALSE)="","",VLOOKUP(#REF!,#REF!,9,FALSE)))</f>
        <v>#REF!</v>
      </c>
      <c r="R517" s="75" t="e">
        <f>IF(#REF!="","",IF(VLOOKUP(#REF!,#REF!,10,FALSE)="","",VLOOKUP(#REF!,#REF!,10,FALSE)))</f>
        <v>#REF!</v>
      </c>
      <c r="AI517" t="str">
        <f>IF('PCA Licitação, Dispensa e Inex.'!B520="","",'PCA Licitação, Dispensa e Inex.'!B520)</f>
        <v/>
      </c>
      <c r="AJ517" t="str">
        <f>IF('PCA Licitação, Dispensa e Inex.'!C520="","",'PCA Licitação, Dispensa e Inex.'!C520)</f>
        <v/>
      </c>
      <c r="AK517" t="str">
        <f>IF('PCA Licitação, Dispensa e Inex.'!D520="","",'PCA Licitação, Dispensa e Inex.'!D520)</f>
        <v/>
      </c>
      <c r="AL517" t="str">
        <f>IF('PCA Licitação, Dispensa e Inex.'!H520="","",'PCA Licitação, Dispensa e Inex.'!H520)</f>
        <v/>
      </c>
      <c r="AM517" t="str">
        <f>IF('PCA Licitação, Dispensa e Inex.'!K520="","",'PCA Licitação, Dispensa e Inex.'!K520)</f>
        <v/>
      </c>
      <c r="AN517" t="str">
        <f>IF('PCA Licitação, Dispensa e Inex.'!L520="","",'PCA Licitação, Dispensa e Inex.'!L520)</f>
        <v/>
      </c>
      <c r="AO517" t="str">
        <f>IF('PCA Licitação, Dispensa e Inex.'!M520="","",'PCA Licitação, Dispensa e Inex.'!M520)</f>
        <v/>
      </c>
      <c r="AP517" t="str">
        <f>IF('PCA Licitação, Dispensa e Inex.'!N520="","",'PCA Licitação, Dispensa e Inex.'!N520)</f>
        <v/>
      </c>
      <c r="AQ517" s="88" t="str">
        <f>IF('PCA Licitação, Dispensa e Inex.'!O520="","",'PCA Licitação, Dispensa e Inex.'!O520)</f>
        <v/>
      </c>
      <c r="AR517" s="88" t="str">
        <f>IF('PCA Licitação, Dispensa e Inex.'!P520="","",'PCA Licitação, Dispensa e Inex.'!P520)</f>
        <v/>
      </c>
      <c r="AS517" s="88" t="str">
        <f>IF('PCA Licitação, Dispensa e Inex.'!Q520="","",'PCA Licitação, Dispensa e Inex.'!Q520)</f>
        <v/>
      </c>
      <c r="AT517" s="88" t="str">
        <f>IF('PCA Licitação, Dispensa e Inex.'!R520="","",'PCA Licitação, Dispensa e Inex.'!R520)</f>
        <v/>
      </c>
      <c r="AU517" s="88" t="str">
        <f>IF('PCA Licitação, Dispensa e Inex.'!S520="","",'PCA Licitação, Dispensa e Inex.'!S520)</f>
        <v/>
      </c>
      <c r="AV517" s="88" t="str">
        <f>IFERROR(VLOOKUP(AI517,'Acompanhamento (DMP)'!$B$17:$L$400,10,FALSE),"")</f>
        <v/>
      </c>
      <c r="AW517" t="str">
        <f>IFERROR(IF(VLOOKUP(AI517,'Acompanhamento (DMP)'!$B$17:$V$400,11,FALSE)="","",VLOOKUP(AI517,'Acompanhamento (DMP)'!$B$17:$V$400,11,FALSE)),"")</f>
        <v/>
      </c>
      <c r="AX517" s="88" t="str">
        <f>IFERROR(VLOOKUP(AI517,'Acompanhamento (DMP)'!$B$17:$V$400,12,FALSE),"")</f>
        <v/>
      </c>
      <c r="AY517" s="88" t="str">
        <f>IFERROR(IF(VLOOKUP(AI517,'Acompanhamento (DMP)'!$B$17:$V$400,13,FALSE)="","",VLOOKUP(AI517,'Acompanhamento (DMP)'!$B$17:$V$400,13,FALSE)),"")</f>
        <v/>
      </c>
      <c r="AZ517" t="str">
        <f>IFERROR(IF(VLOOKUP(AI517,'Acompanhamento (DMP)'!$B$17:$V$400,14,FALSE)="","",VLOOKUP(AI517,'Acompanhamento (DMP)'!$B$17:$V$400,14,FALSE)),"")</f>
        <v/>
      </c>
      <c r="BA517" t="str">
        <f>IFERROR(IF(VLOOKUP(AI517,'Acompanhamento (DMP)'!$B$17:$V$400,15,FALSE)="","",VLOOKUP(AI517,'Acompanhamento (DMP)'!$B$17:$V$400,15,FALSE)),"")</f>
        <v/>
      </c>
      <c r="BB517" s="88" t="str">
        <f>IFERROR(IF(VLOOKUP(AI517,'Acompanhamento (DMP)'!$B$17:$V$400,16,FALSE)="","",VLOOKUP(AI517,'Acompanhamento (DMP)'!$B$17:$V$400,16,FALSE)),"")</f>
        <v/>
      </c>
      <c r="BC517" s="88" t="str">
        <f>IFERROR(IF(VLOOKUP(AI517,'Acompanhamento (DMP)'!$B$17:$V$400,17,FALSE)="","",VLOOKUP(AI517,'Acompanhamento (DMP)'!$B$17:$V$400,17,FALSE)),"")</f>
        <v/>
      </c>
      <c r="BD517" s="88" t="str">
        <f>IFERROR(IF(VLOOKUP(AI517,'Acompanhamento (DMP)'!$B$17:$V$400,18,FALSE)="","",VLOOKUP(AI517,'Acompanhamento (DMP)'!$B$17:$V$400,18,FALSE)),"")</f>
        <v/>
      </c>
      <c r="BE517" s="88" t="str">
        <f>IFERROR(IF(VLOOKUP(AI517,'Acompanhamento (DMP)'!$B$17:$V$400,19,FALSE)="","",VLOOKUP(AI517,'Acompanhamento (DMP)'!$B$17:$V$400,19,FALSE)),"")</f>
        <v/>
      </c>
      <c r="BF517" s="88" t="str">
        <f>IFERROR(IF(VLOOKUP(AI517,'Acompanhamento (DMP)'!$B$17:$V$400,20,FALSE)="","",VLOOKUP(AI517,'Acompanhamento (DMP)'!$B$17:$V$400,20,FALSE)),"")</f>
        <v/>
      </c>
      <c r="BG517" s="88" t="str">
        <f>IFERROR(IF(VLOOKUP(AI517,'Acompanhamento (DMP)'!$B$17:$V$400,21,FALSE)="","",VLOOKUP(AI517,'Acompanhamento (DMP)'!$B$17:$V$400,21,FALSE)),"")</f>
        <v/>
      </c>
      <c r="BH517" s="239" t="str">
        <f t="shared" si="8"/>
        <v/>
      </c>
    </row>
    <row r="518" spans="1:60" ht="15" customHeight="1" x14ac:dyDescent="0.2">
      <c r="A518" s="73"/>
      <c r="B518" s="73"/>
      <c r="C518" s="73"/>
      <c r="D518" s="74"/>
      <c r="E518" s="73"/>
      <c r="F518" s="73"/>
      <c r="G518" s="73"/>
      <c r="H518" s="73"/>
      <c r="I518" s="73"/>
      <c r="J518" s="73"/>
      <c r="K518" s="73"/>
      <c r="L518" s="75"/>
      <c r="M518" s="75"/>
      <c r="N518" s="75"/>
      <c r="O518" s="75"/>
      <c r="P518" s="75"/>
      <c r="Q518" s="73" t="e">
        <f>IF(#REF!="","",IF(VLOOKUP(#REF!,#REF!,9,FALSE)="","",VLOOKUP(#REF!,#REF!,9,FALSE)))</f>
        <v>#REF!</v>
      </c>
      <c r="R518" s="75" t="e">
        <f>IF(#REF!="","",IF(VLOOKUP(#REF!,#REF!,10,FALSE)="","",VLOOKUP(#REF!,#REF!,10,FALSE)))</f>
        <v>#REF!</v>
      </c>
      <c r="AI518" t="str">
        <f>IF('PCA Licitação, Dispensa e Inex.'!B521="","",'PCA Licitação, Dispensa e Inex.'!B521)</f>
        <v/>
      </c>
      <c r="AJ518" t="str">
        <f>IF('PCA Licitação, Dispensa e Inex.'!C521="","",'PCA Licitação, Dispensa e Inex.'!C521)</f>
        <v/>
      </c>
      <c r="AK518" t="str">
        <f>IF('PCA Licitação, Dispensa e Inex.'!D521="","",'PCA Licitação, Dispensa e Inex.'!D521)</f>
        <v/>
      </c>
      <c r="AL518" t="str">
        <f>IF('PCA Licitação, Dispensa e Inex.'!H521="","",'PCA Licitação, Dispensa e Inex.'!H521)</f>
        <v/>
      </c>
      <c r="AM518" t="str">
        <f>IF('PCA Licitação, Dispensa e Inex.'!K521="","",'PCA Licitação, Dispensa e Inex.'!K521)</f>
        <v/>
      </c>
      <c r="AN518" t="str">
        <f>IF('PCA Licitação, Dispensa e Inex.'!L521="","",'PCA Licitação, Dispensa e Inex.'!L521)</f>
        <v/>
      </c>
      <c r="AO518" t="str">
        <f>IF('PCA Licitação, Dispensa e Inex.'!M521="","",'PCA Licitação, Dispensa e Inex.'!M521)</f>
        <v/>
      </c>
      <c r="AP518" t="str">
        <f>IF('PCA Licitação, Dispensa e Inex.'!N521="","",'PCA Licitação, Dispensa e Inex.'!N521)</f>
        <v/>
      </c>
      <c r="AQ518" s="88" t="str">
        <f>IF('PCA Licitação, Dispensa e Inex.'!O521="","",'PCA Licitação, Dispensa e Inex.'!O521)</f>
        <v/>
      </c>
      <c r="AR518" s="88" t="str">
        <f>IF('PCA Licitação, Dispensa e Inex.'!P521="","",'PCA Licitação, Dispensa e Inex.'!P521)</f>
        <v/>
      </c>
      <c r="AS518" s="88" t="str">
        <f>IF('PCA Licitação, Dispensa e Inex.'!Q521="","",'PCA Licitação, Dispensa e Inex.'!Q521)</f>
        <v/>
      </c>
      <c r="AT518" s="88" t="str">
        <f>IF('PCA Licitação, Dispensa e Inex.'!R521="","",'PCA Licitação, Dispensa e Inex.'!R521)</f>
        <v/>
      </c>
      <c r="AU518" s="88" t="str">
        <f>IF('PCA Licitação, Dispensa e Inex.'!S521="","",'PCA Licitação, Dispensa e Inex.'!S521)</f>
        <v/>
      </c>
      <c r="AV518" s="88" t="str">
        <f>IFERROR(VLOOKUP(AI518,'Acompanhamento (DMP)'!$B$17:$L$400,10,FALSE),"")</f>
        <v/>
      </c>
      <c r="AW518" t="str">
        <f>IFERROR(IF(VLOOKUP(AI518,'Acompanhamento (DMP)'!$B$17:$V$400,11,FALSE)="","",VLOOKUP(AI518,'Acompanhamento (DMP)'!$B$17:$V$400,11,FALSE)),"")</f>
        <v/>
      </c>
      <c r="AX518" s="88" t="str">
        <f>IFERROR(VLOOKUP(AI518,'Acompanhamento (DMP)'!$B$17:$V$400,12,FALSE),"")</f>
        <v/>
      </c>
      <c r="AY518" s="88" t="str">
        <f>IFERROR(IF(VLOOKUP(AI518,'Acompanhamento (DMP)'!$B$17:$V$400,13,FALSE)="","",VLOOKUP(AI518,'Acompanhamento (DMP)'!$B$17:$V$400,13,FALSE)),"")</f>
        <v/>
      </c>
      <c r="AZ518" t="str">
        <f>IFERROR(IF(VLOOKUP(AI518,'Acompanhamento (DMP)'!$B$17:$V$400,14,FALSE)="","",VLOOKUP(AI518,'Acompanhamento (DMP)'!$B$17:$V$400,14,FALSE)),"")</f>
        <v/>
      </c>
      <c r="BA518" t="str">
        <f>IFERROR(IF(VLOOKUP(AI518,'Acompanhamento (DMP)'!$B$17:$V$400,15,FALSE)="","",VLOOKUP(AI518,'Acompanhamento (DMP)'!$B$17:$V$400,15,FALSE)),"")</f>
        <v/>
      </c>
      <c r="BB518" s="88" t="str">
        <f>IFERROR(IF(VLOOKUP(AI518,'Acompanhamento (DMP)'!$B$17:$V$400,16,FALSE)="","",VLOOKUP(AI518,'Acompanhamento (DMP)'!$B$17:$V$400,16,FALSE)),"")</f>
        <v/>
      </c>
      <c r="BC518" s="88" t="str">
        <f>IFERROR(IF(VLOOKUP(AI518,'Acompanhamento (DMP)'!$B$17:$V$400,17,FALSE)="","",VLOOKUP(AI518,'Acompanhamento (DMP)'!$B$17:$V$400,17,FALSE)),"")</f>
        <v/>
      </c>
      <c r="BD518" s="88" t="str">
        <f>IFERROR(IF(VLOOKUP(AI518,'Acompanhamento (DMP)'!$B$17:$V$400,18,FALSE)="","",VLOOKUP(AI518,'Acompanhamento (DMP)'!$B$17:$V$400,18,FALSE)),"")</f>
        <v/>
      </c>
      <c r="BE518" s="88" t="str">
        <f>IFERROR(IF(VLOOKUP(AI518,'Acompanhamento (DMP)'!$B$17:$V$400,19,FALSE)="","",VLOOKUP(AI518,'Acompanhamento (DMP)'!$B$17:$V$400,19,FALSE)),"")</f>
        <v/>
      </c>
      <c r="BF518" s="88" t="str">
        <f>IFERROR(IF(VLOOKUP(AI518,'Acompanhamento (DMP)'!$B$17:$V$400,20,FALSE)="","",VLOOKUP(AI518,'Acompanhamento (DMP)'!$B$17:$V$400,20,FALSE)),"")</f>
        <v/>
      </c>
      <c r="BG518" s="88" t="str">
        <f>IFERROR(IF(VLOOKUP(AI518,'Acompanhamento (DMP)'!$B$17:$V$400,21,FALSE)="","",VLOOKUP(AI518,'Acompanhamento (DMP)'!$B$17:$V$400,21,FALSE)),"")</f>
        <v/>
      </c>
      <c r="BH518" s="239" t="str">
        <f t="shared" si="8"/>
        <v/>
      </c>
    </row>
    <row r="519" spans="1:60" ht="15" customHeight="1" x14ac:dyDescent="0.2">
      <c r="A519" s="73"/>
      <c r="B519" s="73"/>
      <c r="C519" s="73"/>
      <c r="D519" s="74"/>
      <c r="E519" s="73"/>
      <c r="F519" s="73"/>
      <c r="G519" s="73"/>
      <c r="H519" s="73"/>
      <c r="I519" s="73"/>
      <c r="J519" s="73"/>
      <c r="K519" s="73"/>
      <c r="L519" s="75"/>
      <c r="M519" s="75"/>
      <c r="N519" s="75"/>
      <c r="O519" s="75"/>
      <c r="P519" s="75"/>
      <c r="Q519" s="73" t="e">
        <f>IF(#REF!="","",IF(VLOOKUP(#REF!,#REF!,9,FALSE)="","",VLOOKUP(#REF!,#REF!,9,FALSE)))</f>
        <v>#REF!</v>
      </c>
      <c r="R519" s="75" t="e">
        <f>IF(#REF!="","",IF(VLOOKUP(#REF!,#REF!,10,FALSE)="","",VLOOKUP(#REF!,#REF!,10,FALSE)))</f>
        <v>#REF!</v>
      </c>
      <c r="AI519" t="str">
        <f>IF('PCA Licitação, Dispensa e Inex.'!B522="","",'PCA Licitação, Dispensa e Inex.'!B522)</f>
        <v/>
      </c>
      <c r="AJ519" t="str">
        <f>IF('PCA Licitação, Dispensa e Inex.'!C522="","",'PCA Licitação, Dispensa e Inex.'!C522)</f>
        <v/>
      </c>
      <c r="AK519" t="str">
        <f>IF('PCA Licitação, Dispensa e Inex.'!D522="","",'PCA Licitação, Dispensa e Inex.'!D522)</f>
        <v/>
      </c>
      <c r="AL519" t="str">
        <f>IF('PCA Licitação, Dispensa e Inex.'!H522="","",'PCA Licitação, Dispensa e Inex.'!H522)</f>
        <v/>
      </c>
      <c r="AM519" t="str">
        <f>IF('PCA Licitação, Dispensa e Inex.'!K522="","",'PCA Licitação, Dispensa e Inex.'!K522)</f>
        <v/>
      </c>
      <c r="AN519" t="str">
        <f>IF('PCA Licitação, Dispensa e Inex.'!L522="","",'PCA Licitação, Dispensa e Inex.'!L522)</f>
        <v/>
      </c>
      <c r="AO519" t="str">
        <f>IF('PCA Licitação, Dispensa e Inex.'!M522="","",'PCA Licitação, Dispensa e Inex.'!M522)</f>
        <v/>
      </c>
      <c r="AP519" t="str">
        <f>IF('PCA Licitação, Dispensa e Inex.'!N522="","",'PCA Licitação, Dispensa e Inex.'!N522)</f>
        <v/>
      </c>
      <c r="AQ519" s="88" t="str">
        <f>IF('PCA Licitação, Dispensa e Inex.'!O522="","",'PCA Licitação, Dispensa e Inex.'!O522)</f>
        <v/>
      </c>
      <c r="AR519" s="88" t="str">
        <f>IF('PCA Licitação, Dispensa e Inex.'!P522="","",'PCA Licitação, Dispensa e Inex.'!P522)</f>
        <v/>
      </c>
      <c r="AS519" s="88" t="str">
        <f>IF('PCA Licitação, Dispensa e Inex.'!Q522="","",'PCA Licitação, Dispensa e Inex.'!Q522)</f>
        <v/>
      </c>
      <c r="AT519" s="88" t="str">
        <f>IF('PCA Licitação, Dispensa e Inex.'!R522="","",'PCA Licitação, Dispensa e Inex.'!R522)</f>
        <v/>
      </c>
      <c r="AU519" s="88" t="str">
        <f>IF('PCA Licitação, Dispensa e Inex.'!S522="","",'PCA Licitação, Dispensa e Inex.'!S522)</f>
        <v/>
      </c>
      <c r="AV519" s="88" t="str">
        <f>IFERROR(VLOOKUP(AI519,'Acompanhamento (DMP)'!$B$17:$L$400,10,FALSE),"")</f>
        <v/>
      </c>
      <c r="AW519" t="str">
        <f>IFERROR(IF(VLOOKUP(AI519,'Acompanhamento (DMP)'!$B$17:$V$400,11,FALSE)="","",VLOOKUP(AI519,'Acompanhamento (DMP)'!$B$17:$V$400,11,FALSE)),"")</f>
        <v/>
      </c>
      <c r="AX519" s="88" t="str">
        <f>IFERROR(VLOOKUP(AI519,'Acompanhamento (DMP)'!$B$17:$V$400,12,FALSE),"")</f>
        <v/>
      </c>
      <c r="AY519" s="88" t="str">
        <f>IFERROR(IF(VLOOKUP(AI519,'Acompanhamento (DMP)'!$B$17:$V$400,13,FALSE)="","",VLOOKUP(AI519,'Acompanhamento (DMP)'!$B$17:$V$400,13,FALSE)),"")</f>
        <v/>
      </c>
      <c r="AZ519" t="str">
        <f>IFERROR(IF(VLOOKUP(AI519,'Acompanhamento (DMP)'!$B$17:$V$400,14,FALSE)="","",VLOOKUP(AI519,'Acompanhamento (DMP)'!$B$17:$V$400,14,FALSE)),"")</f>
        <v/>
      </c>
      <c r="BA519" t="str">
        <f>IFERROR(IF(VLOOKUP(AI519,'Acompanhamento (DMP)'!$B$17:$V$400,15,FALSE)="","",VLOOKUP(AI519,'Acompanhamento (DMP)'!$B$17:$V$400,15,FALSE)),"")</f>
        <v/>
      </c>
      <c r="BB519" s="88" t="str">
        <f>IFERROR(IF(VLOOKUP(AI519,'Acompanhamento (DMP)'!$B$17:$V$400,16,FALSE)="","",VLOOKUP(AI519,'Acompanhamento (DMP)'!$B$17:$V$400,16,FALSE)),"")</f>
        <v/>
      </c>
      <c r="BC519" s="88" t="str">
        <f>IFERROR(IF(VLOOKUP(AI519,'Acompanhamento (DMP)'!$B$17:$V$400,17,FALSE)="","",VLOOKUP(AI519,'Acompanhamento (DMP)'!$B$17:$V$400,17,FALSE)),"")</f>
        <v/>
      </c>
      <c r="BD519" s="88" t="str">
        <f>IFERROR(IF(VLOOKUP(AI519,'Acompanhamento (DMP)'!$B$17:$V$400,18,FALSE)="","",VLOOKUP(AI519,'Acompanhamento (DMP)'!$B$17:$V$400,18,FALSE)),"")</f>
        <v/>
      </c>
      <c r="BE519" s="88" t="str">
        <f>IFERROR(IF(VLOOKUP(AI519,'Acompanhamento (DMP)'!$B$17:$V$400,19,FALSE)="","",VLOOKUP(AI519,'Acompanhamento (DMP)'!$B$17:$V$400,19,FALSE)),"")</f>
        <v/>
      </c>
      <c r="BF519" s="88" t="str">
        <f>IFERROR(IF(VLOOKUP(AI519,'Acompanhamento (DMP)'!$B$17:$V$400,20,FALSE)="","",VLOOKUP(AI519,'Acompanhamento (DMP)'!$B$17:$V$400,20,FALSE)),"")</f>
        <v/>
      </c>
      <c r="BG519" s="88" t="str">
        <f>IFERROR(IF(VLOOKUP(AI519,'Acompanhamento (DMP)'!$B$17:$V$400,21,FALSE)="","",VLOOKUP(AI519,'Acompanhamento (DMP)'!$B$17:$V$400,21,FALSE)),"")</f>
        <v/>
      </c>
      <c r="BH519" s="239" t="str">
        <f t="shared" si="8"/>
        <v/>
      </c>
    </row>
    <row r="520" spans="1:60" ht="15" customHeight="1" x14ac:dyDescent="0.2">
      <c r="A520" s="73"/>
      <c r="B520" s="73"/>
      <c r="C520" s="73"/>
      <c r="D520" s="74"/>
      <c r="E520" s="73"/>
      <c r="F520" s="73"/>
      <c r="G520" s="73"/>
      <c r="H520" s="73"/>
      <c r="I520" s="73"/>
      <c r="J520" s="73"/>
      <c r="K520" s="73"/>
      <c r="L520" s="75"/>
      <c r="M520" s="75"/>
      <c r="N520" s="75"/>
      <c r="O520" s="75"/>
      <c r="P520" s="75"/>
      <c r="Q520" s="73" t="e">
        <f>IF(#REF!="","",IF(VLOOKUP(#REF!,#REF!,9,FALSE)="","",VLOOKUP(#REF!,#REF!,9,FALSE)))</f>
        <v>#REF!</v>
      </c>
      <c r="R520" s="75" t="e">
        <f>IF(#REF!="","",IF(VLOOKUP(#REF!,#REF!,10,FALSE)="","",VLOOKUP(#REF!,#REF!,10,FALSE)))</f>
        <v>#REF!</v>
      </c>
      <c r="AI520" t="str">
        <f>IF('PCA Licitação, Dispensa e Inex.'!B523="","",'PCA Licitação, Dispensa e Inex.'!B523)</f>
        <v/>
      </c>
      <c r="AJ520" t="str">
        <f>IF('PCA Licitação, Dispensa e Inex.'!C523="","",'PCA Licitação, Dispensa e Inex.'!C523)</f>
        <v/>
      </c>
      <c r="AK520" t="str">
        <f>IF('PCA Licitação, Dispensa e Inex.'!D523="","",'PCA Licitação, Dispensa e Inex.'!D523)</f>
        <v/>
      </c>
      <c r="AL520" t="str">
        <f>IF('PCA Licitação, Dispensa e Inex.'!H523="","",'PCA Licitação, Dispensa e Inex.'!H523)</f>
        <v/>
      </c>
      <c r="AM520" t="str">
        <f>IF('PCA Licitação, Dispensa e Inex.'!K523="","",'PCA Licitação, Dispensa e Inex.'!K523)</f>
        <v/>
      </c>
      <c r="AN520" t="str">
        <f>IF('PCA Licitação, Dispensa e Inex.'!L523="","",'PCA Licitação, Dispensa e Inex.'!L523)</f>
        <v/>
      </c>
      <c r="AO520" t="str">
        <f>IF('PCA Licitação, Dispensa e Inex.'!M523="","",'PCA Licitação, Dispensa e Inex.'!M523)</f>
        <v/>
      </c>
      <c r="AP520" t="str">
        <f>IF('PCA Licitação, Dispensa e Inex.'!N523="","",'PCA Licitação, Dispensa e Inex.'!N523)</f>
        <v/>
      </c>
      <c r="AQ520" s="88" t="str">
        <f>IF('PCA Licitação, Dispensa e Inex.'!O523="","",'PCA Licitação, Dispensa e Inex.'!O523)</f>
        <v/>
      </c>
      <c r="AR520" s="88" t="str">
        <f>IF('PCA Licitação, Dispensa e Inex.'!P523="","",'PCA Licitação, Dispensa e Inex.'!P523)</f>
        <v/>
      </c>
      <c r="AS520" s="88" t="str">
        <f>IF('PCA Licitação, Dispensa e Inex.'!Q523="","",'PCA Licitação, Dispensa e Inex.'!Q523)</f>
        <v/>
      </c>
      <c r="AT520" s="88" t="str">
        <f>IF('PCA Licitação, Dispensa e Inex.'!R523="","",'PCA Licitação, Dispensa e Inex.'!R523)</f>
        <v/>
      </c>
      <c r="AU520" s="88" t="str">
        <f>IF('PCA Licitação, Dispensa e Inex.'!S523="","",'PCA Licitação, Dispensa e Inex.'!S523)</f>
        <v/>
      </c>
      <c r="AV520" s="88" t="str">
        <f>IFERROR(VLOOKUP(AI520,'Acompanhamento (DMP)'!$B$17:$L$400,10,FALSE),"")</f>
        <v/>
      </c>
      <c r="AW520" t="str">
        <f>IFERROR(IF(VLOOKUP(AI520,'Acompanhamento (DMP)'!$B$17:$V$400,11,FALSE)="","",VLOOKUP(AI520,'Acompanhamento (DMP)'!$B$17:$V$400,11,FALSE)),"")</f>
        <v/>
      </c>
      <c r="AX520" s="88" t="str">
        <f>IFERROR(VLOOKUP(AI520,'Acompanhamento (DMP)'!$B$17:$V$400,12,FALSE),"")</f>
        <v/>
      </c>
      <c r="AY520" s="88" t="str">
        <f>IFERROR(IF(VLOOKUP(AI520,'Acompanhamento (DMP)'!$B$17:$V$400,13,FALSE)="","",VLOOKUP(AI520,'Acompanhamento (DMP)'!$B$17:$V$400,13,FALSE)),"")</f>
        <v/>
      </c>
      <c r="AZ520" t="str">
        <f>IFERROR(IF(VLOOKUP(AI520,'Acompanhamento (DMP)'!$B$17:$V$400,14,FALSE)="","",VLOOKUP(AI520,'Acompanhamento (DMP)'!$B$17:$V$400,14,FALSE)),"")</f>
        <v/>
      </c>
      <c r="BA520" t="str">
        <f>IFERROR(IF(VLOOKUP(AI520,'Acompanhamento (DMP)'!$B$17:$V$400,15,FALSE)="","",VLOOKUP(AI520,'Acompanhamento (DMP)'!$B$17:$V$400,15,FALSE)),"")</f>
        <v/>
      </c>
      <c r="BB520" s="88" t="str">
        <f>IFERROR(IF(VLOOKUP(AI520,'Acompanhamento (DMP)'!$B$17:$V$400,16,FALSE)="","",VLOOKUP(AI520,'Acompanhamento (DMP)'!$B$17:$V$400,16,FALSE)),"")</f>
        <v/>
      </c>
      <c r="BC520" s="88" t="str">
        <f>IFERROR(IF(VLOOKUP(AI520,'Acompanhamento (DMP)'!$B$17:$V$400,17,FALSE)="","",VLOOKUP(AI520,'Acompanhamento (DMP)'!$B$17:$V$400,17,FALSE)),"")</f>
        <v/>
      </c>
      <c r="BD520" s="88" t="str">
        <f>IFERROR(IF(VLOOKUP(AI520,'Acompanhamento (DMP)'!$B$17:$V$400,18,FALSE)="","",VLOOKUP(AI520,'Acompanhamento (DMP)'!$B$17:$V$400,18,FALSE)),"")</f>
        <v/>
      </c>
      <c r="BE520" s="88" t="str">
        <f>IFERROR(IF(VLOOKUP(AI520,'Acompanhamento (DMP)'!$B$17:$V$400,19,FALSE)="","",VLOOKUP(AI520,'Acompanhamento (DMP)'!$B$17:$V$400,19,FALSE)),"")</f>
        <v/>
      </c>
      <c r="BF520" s="88" t="str">
        <f>IFERROR(IF(VLOOKUP(AI520,'Acompanhamento (DMP)'!$B$17:$V$400,20,FALSE)="","",VLOOKUP(AI520,'Acompanhamento (DMP)'!$B$17:$V$400,20,FALSE)),"")</f>
        <v/>
      </c>
      <c r="BG520" s="88" t="str">
        <f>IFERROR(IF(VLOOKUP(AI520,'Acompanhamento (DMP)'!$B$17:$V$400,21,FALSE)="","",VLOOKUP(AI520,'Acompanhamento (DMP)'!$B$17:$V$400,21,FALSE)),"")</f>
        <v/>
      </c>
      <c r="BH520" s="239" t="str">
        <f t="shared" si="8"/>
        <v/>
      </c>
    </row>
    <row r="521" spans="1:60" ht="15" customHeight="1" x14ac:dyDescent="0.2">
      <c r="A521" s="73"/>
      <c r="B521" s="73"/>
      <c r="C521" s="73"/>
      <c r="D521" s="74"/>
      <c r="E521" s="73"/>
      <c r="F521" s="73"/>
      <c r="G521" s="73"/>
      <c r="H521" s="73"/>
      <c r="I521" s="73"/>
      <c r="J521" s="73"/>
      <c r="K521" s="73"/>
      <c r="L521" s="75"/>
      <c r="M521" s="75"/>
      <c r="N521" s="75"/>
      <c r="O521" s="75"/>
      <c r="P521" s="75"/>
      <c r="Q521" s="73" t="e">
        <f>IF(#REF!="","",IF(VLOOKUP(#REF!,#REF!,9,FALSE)="","",VLOOKUP(#REF!,#REF!,9,FALSE)))</f>
        <v>#REF!</v>
      </c>
      <c r="R521" s="75" t="e">
        <f>IF(#REF!="","",IF(VLOOKUP(#REF!,#REF!,10,FALSE)="","",VLOOKUP(#REF!,#REF!,10,FALSE)))</f>
        <v>#REF!</v>
      </c>
      <c r="AI521" t="str">
        <f>IF('PCA Licitação, Dispensa e Inex.'!B524="","",'PCA Licitação, Dispensa e Inex.'!B524)</f>
        <v/>
      </c>
      <c r="AJ521" t="str">
        <f>IF('PCA Licitação, Dispensa e Inex.'!C524="","",'PCA Licitação, Dispensa e Inex.'!C524)</f>
        <v/>
      </c>
      <c r="AK521" t="str">
        <f>IF('PCA Licitação, Dispensa e Inex.'!D524="","",'PCA Licitação, Dispensa e Inex.'!D524)</f>
        <v/>
      </c>
      <c r="AL521" t="str">
        <f>IF('PCA Licitação, Dispensa e Inex.'!H524="","",'PCA Licitação, Dispensa e Inex.'!H524)</f>
        <v/>
      </c>
      <c r="AM521" t="str">
        <f>IF('PCA Licitação, Dispensa e Inex.'!K524="","",'PCA Licitação, Dispensa e Inex.'!K524)</f>
        <v/>
      </c>
      <c r="AN521" t="str">
        <f>IF('PCA Licitação, Dispensa e Inex.'!L524="","",'PCA Licitação, Dispensa e Inex.'!L524)</f>
        <v/>
      </c>
      <c r="AO521" t="str">
        <f>IF('PCA Licitação, Dispensa e Inex.'!M524="","",'PCA Licitação, Dispensa e Inex.'!M524)</f>
        <v/>
      </c>
      <c r="AP521" t="str">
        <f>IF('PCA Licitação, Dispensa e Inex.'!N524="","",'PCA Licitação, Dispensa e Inex.'!N524)</f>
        <v/>
      </c>
      <c r="AQ521" s="88" t="str">
        <f>IF('PCA Licitação, Dispensa e Inex.'!O524="","",'PCA Licitação, Dispensa e Inex.'!O524)</f>
        <v/>
      </c>
      <c r="AR521" s="88" t="str">
        <f>IF('PCA Licitação, Dispensa e Inex.'!P524="","",'PCA Licitação, Dispensa e Inex.'!P524)</f>
        <v/>
      </c>
      <c r="AS521" s="88" t="str">
        <f>IF('PCA Licitação, Dispensa e Inex.'!Q524="","",'PCA Licitação, Dispensa e Inex.'!Q524)</f>
        <v/>
      </c>
      <c r="AT521" s="88" t="str">
        <f>IF('PCA Licitação, Dispensa e Inex.'!R524="","",'PCA Licitação, Dispensa e Inex.'!R524)</f>
        <v/>
      </c>
      <c r="AU521" s="88" t="str">
        <f>IF('PCA Licitação, Dispensa e Inex.'!S524="","",'PCA Licitação, Dispensa e Inex.'!S524)</f>
        <v/>
      </c>
      <c r="AV521" s="88" t="str">
        <f>IFERROR(VLOOKUP(AI521,'Acompanhamento (DMP)'!$B$17:$L$400,10,FALSE),"")</f>
        <v/>
      </c>
      <c r="AW521" t="str">
        <f>IFERROR(IF(VLOOKUP(AI521,'Acompanhamento (DMP)'!$B$17:$V$400,11,FALSE)="","",VLOOKUP(AI521,'Acompanhamento (DMP)'!$B$17:$V$400,11,FALSE)),"")</f>
        <v/>
      </c>
      <c r="AX521" s="88" t="str">
        <f>IFERROR(VLOOKUP(AI521,'Acompanhamento (DMP)'!$B$17:$V$400,12,FALSE),"")</f>
        <v/>
      </c>
      <c r="AY521" s="88" t="str">
        <f>IFERROR(IF(VLOOKUP(AI521,'Acompanhamento (DMP)'!$B$17:$V$400,13,FALSE)="","",VLOOKUP(AI521,'Acompanhamento (DMP)'!$B$17:$V$400,13,FALSE)),"")</f>
        <v/>
      </c>
      <c r="AZ521" t="str">
        <f>IFERROR(IF(VLOOKUP(AI521,'Acompanhamento (DMP)'!$B$17:$V$400,14,FALSE)="","",VLOOKUP(AI521,'Acompanhamento (DMP)'!$B$17:$V$400,14,FALSE)),"")</f>
        <v/>
      </c>
      <c r="BA521" t="str">
        <f>IFERROR(IF(VLOOKUP(AI521,'Acompanhamento (DMP)'!$B$17:$V$400,15,FALSE)="","",VLOOKUP(AI521,'Acompanhamento (DMP)'!$B$17:$V$400,15,FALSE)),"")</f>
        <v/>
      </c>
      <c r="BB521" s="88" t="str">
        <f>IFERROR(IF(VLOOKUP(AI521,'Acompanhamento (DMP)'!$B$17:$V$400,16,FALSE)="","",VLOOKUP(AI521,'Acompanhamento (DMP)'!$B$17:$V$400,16,FALSE)),"")</f>
        <v/>
      </c>
      <c r="BC521" s="88" t="str">
        <f>IFERROR(IF(VLOOKUP(AI521,'Acompanhamento (DMP)'!$B$17:$V$400,17,FALSE)="","",VLOOKUP(AI521,'Acompanhamento (DMP)'!$B$17:$V$400,17,FALSE)),"")</f>
        <v/>
      </c>
      <c r="BD521" s="88" t="str">
        <f>IFERROR(IF(VLOOKUP(AI521,'Acompanhamento (DMP)'!$B$17:$V$400,18,FALSE)="","",VLOOKUP(AI521,'Acompanhamento (DMP)'!$B$17:$V$400,18,FALSE)),"")</f>
        <v/>
      </c>
      <c r="BE521" s="88" t="str">
        <f>IFERROR(IF(VLOOKUP(AI521,'Acompanhamento (DMP)'!$B$17:$V$400,19,FALSE)="","",VLOOKUP(AI521,'Acompanhamento (DMP)'!$B$17:$V$400,19,FALSE)),"")</f>
        <v/>
      </c>
      <c r="BF521" s="88" t="str">
        <f>IFERROR(IF(VLOOKUP(AI521,'Acompanhamento (DMP)'!$B$17:$V$400,20,FALSE)="","",VLOOKUP(AI521,'Acompanhamento (DMP)'!$B$17:$V$400,20,FALSE)),"")</f>
        <v/>
      </c>
      <c r="BG521" s="88" t="str">
        <f>IFERROR(IF(VLOOKUP(AI521,'Acompanhamento (DMP)'!$B$17:$V$400,21,FALSE)="","",VLOOKUP(AI521,'Acompanhamento (DMP)'!$B$17:$V$400,21,FALSE)),"")</f>
        <v/>
      </c>
      <c r="BH521" s="239" t="str">
        <f t="shared" si="8"/>
        <v/>
      </c>
    </row>
    <row r="522" spans="1:60" ht="15" customHeight="1" x14ac:dyDescent="0.2">
      <c r="A522" s="73"/>
      <c r="B522" s="73"/>
      <c r="C522" s="73"/>
      <c r="D522" s="74"/>
      <c r="E522" s="73"/>
      <c r="F522" s="73"/>
      <c r="G522" s="73"/>
      <c r="H522" s="73"/>
      <c r="I522" s="73"/>
      <c r="J522" s="73"/>
      <c r="K522" s="73"/>
      <c r="L522" s="75"/>
      <c r="M522" s="75"/>
      <c r="N522" s="75"/>
      <c r="O522" s="75"/>
      <c r="P522" s="75"/>
      <c r="Q522" s="73" t="e">
        <f>IF(#REF!="","",IF(VLOOKUP(#REF!,#REF!,9,FALSE)="","",VLOOKUP(#REF!,#REF!,9,FALSE)))</f>
        <v>#REF!</v>
      </c>
      <c r="R522" s="75" t="e">
        <f>IF(#REF!="","",IF(VLOOKUP(#REF!,#REF!,10,FALSE)="","",VLOOKUP(#REF!,#REF!,10,FALSE)))</f>
        <v>#REF!</v>
      </c>
      <c r="AI522" t="str">
        <f>IF('PCA Licitação, Dispensa e Inex.'!B525="","",'PCA Licitação, Dispensa e Inex.'!B525)</f>
        <v/>
      </c>
      <c r="AJ522" t="str">
        <f>IF('PCA Licitação, Dispensa e Inex.'!C525="","",'PCA Licitação, Dispensa e Inex.'!C525)</f>
        <v/>
      </c>
      <c r="AK522" t="str">
        <f>IF('PCA Licitação, Dispensa e Inex.'!D525="","",'PCA Licitação, Dispensa e Inex.'!D525)</f>
        <v/>
      </c>
      <c r="AL522" t="str">
        <f>IF('PCA Licitação, Dispensa e Inex.'!H525="","",'PCA Licitação, Dispensa e Inex.'!H525)</f>
        <v/>
      </c>
      <c r="AM522" t="str">
        <f>IF('PCA Licitação, Dispensa e Inex.'!K525="","",'PCA Licitação, Dispensa e Inex.'!K525)</f>
        <v/>
      </c>
      <c r="AN522" t="str">
        <f>IF('PCA Licitação, Dispensa e Inex.'!L525="","",'PCA Licitação, Dispensa e Inex.'!L525)</f>
        <v/>
      </c>
      <c r="AO522" t="str">
        <f>IF('PCA Licitação, Dispensa e Inex.'!M525="","",'PCA Licitação, Dispensa e Inex.'!M525)</f>
        <v/>
      </c>
      <c r="AP522" t="str">
        <f>IF('PCA Licitação, Dispensa e Inex.'!N525="","",'PCA Licitação, Dispensa e Inex.'!N525)</f>
        <v/>
      </c>
      <c r="AQ522" s="88" t="str">
        <f>IF('PCA Licitação, Dispensa e Inex.'!O525="","",'PCA Licitação, Dispensa e Inex.'!O525)</f>
        <v/>
      </c>
      <c r="AR522" s="88" t="str">
        <f>IF('PCA Licitação, Dispensa e Inex.'!P525="","",'PCA Licitação, Dispensa e Inex.'!P525)</f>
        <v/>
      </c>
      <c r="AS522" s="88" t="str">
        <f>IF('PCA Licitação, Dispensa e Inex.'!Q525="","",'PCA Licitação, Dispensa e Inex.'!Q525)</f>
        <v/>
      </c>
      <c r="AT522" s="88" t="str">
        <f>IF('PCA Licitação, Dispensa e Inex.'!R525="","",'PCA Licitação, Dispensa e Inex.'!R525)</f>
        <v/>
      </c>
      <c r="AU522" s="88" t="str">
        <f>IF('PCA Licitação, Dispensa e Inex.'!S525="","",'PCA Licitação, Dispensa e Inex.'!S525)</f>
        <v/>
      </c>
      <c r="AV522" s="88" t="str">
        <f>IFERROR(VLOOKUP(AI522,'Acompanhamento (DMP)'!$B$17:$L$400,10,FALSE),"")</f>
        <v/>
      </c>
      <c r="AW522" t="str">
        <f>IFERROR(IF(VLOOKUP(AI522,'Acompanhamento (DMP)'!$B$17:$V$400,11,FALSE)="","",VLOOKUP(AI522,'Acompanhamento (DMP)'!$B$17:$V$400,11,FALSE)),"")</f>
        <v/>
      </c>
      <c r="AX522" s="88" t="str">
        <f>IFERROR(VLOOKUP(AI522,'Acompanhamento (DMP)'!$B$17:$V$400,12,FALSE),"")</f>
        <v/>
      </c>
      <c r="AY522" s="88" t="str">
        <f>IFERROR(IF(VLOOKUP(AI522,'Acompanhamento (DMP)'!$B$17:$V$400,13,FALSE)="","",VLOOKUP(AI522,'Acompanhamento (DMP)'!$B$17:$V$400,13,FALSE)),"")</f>
        <v/>
      </c>
      <c r="AZ522" t="str">
        <f>IFERROR(IF(VLOOKUP(AI522,'Acompanhamento (DMP)'!$B$17:$V$400,14,FALSE)="","",VLOOKUP(AI522,'Acompanhamento (DMP)'!$B$17:$V$400,14,FALSE)),"")</f>
        <v/>
      </c>
      <c r="BA522" t="str">
        <f>IFERROR(IF(VLOOKUP(AI522,'Acompanhamento (DMP)'!$B$17:$V$400,15,FALSE)="","",VLOOKUP(AI522,'Acompanhamento (DMP)'!$B$17:$V$400,15,FALSE)),"")</f>
        <v/>
      </c>
      <c r="BB522" s="88" t="str">
        <f>IFERROR(IF(VLOOKUP(AI522,'Acompanhamento (DMP)'!$B$17:$V$400,16,FALSE)="","",VLOOKUP(AI522,'Acompanhamento (DMP)'!$B$17:$V$400,16,FALSE)),"")</f>
        <v/>
      </c>
      <c r="BC522" s="88" t="str">
        <f>IFERROR(IF(VLOOKUP(AI522,'Acompanhamento (DMP)'!$B$17:$V$400,17,FALSE)="","",VLOOKUP(AI522,'Acompanhamento (DMP)'!$B$17:$V$400,17,FALSE)),"")</f>
        <v/>
      </c>
      <c r="BD522" s="88" t="str">
        <f>IFERROR(IF(VLOOKUP(AI522,'Acompanhamento (DMP)'!$B$17:$V$400,18,FALSE)="","",VLOOKUP(AI522,'Acompanhamento (DMP)'!$B$17:$V$400,18,FALSE)),"")</f>
        <v/>
      </c>
      <c r="BE522" s="88" t="str">
        <f>IFERROR(IF(VLOOKUP(AI522,'Acompanhamento (DMP)'!$B$17:$V$400,19,FALSE)="","",VLOOKUP(AI522,'Acompanhamento (DMP)'!$B$17:$V$400,19,FALSE)),"")</f>
        <v/>
      </c>
      <c r="BF522" s="88" t="str">
        <f>IFERROR(IF(VLOOKUP(AI522,'Acompanhamento (DMP)'!$B$17:$V$400,20,FALSE)="","",VLOOKUP(AI522,'Acompanhamento (DMP)'!$B$17:$V$400,20,FALSE)),"")</f>
        <v/>
      </c>
      <c r="BG522" s="88" t="str">
        <f>IFERROR(IF(VLOOKUP(AI522,'Acompanhamento (DMP)'!$B$17:$V$400,21,FALSE)="","",VLOOKUP(AI522,'Acompanhamento (DMP)'!$B$17:$V$400,21,FALSE)),"")</f>
        <v/>
      </c>
      <c r="BH522" s="239" t="str">
        <f t="shared" si="8"/>
        <v/>
      </c>
    </row>
    <row r="523" spans="1:60" ht="15" customHeight="1" x14ac:dyDescent="0.2">
      <c r="A523" s="73"/>
      <c r="B523" s="73"/>
      <c r="C523" s="73"/>
      <c r="D523" s="74"/>
      <c r="E523" s="73"/>
      <c r="F523" s="73"/>
      <c r="G523" s="73"/>
      <c r="H523" s="73"/>
      <c r="I523" s="73"/>
      <c r="J523" s="73"/>
      <c r="K523" s="73"/>
      <c r="L523" s="75"/>
      <c r="M523" s="75"/>
      <c r="N523" s="75"/>
      <c r="O523" s="75"/>
      <c r="P523" s="75"/>
      <c r="Q523" s="73" t="e">
        <f>IF(#REF!="","",IF(VLOOKUP(#REF!,#REF!,9,FALSE)="","",VLOOKUP(#REF!,#REF!,9,FALSE)))</f>
        <v>#REF!</v>
      </c>
      <c r="R523" s="75" t="e">
        <f>IF(#REF!="","",IF(VLOOKUP(#REF!,#REF!,10,FALSE)="","",VLOOKUP(#REF!,#REF!,10,FALSE)))</f>
        <v>#REF!</v>
      </c>
      <c r="AI523" t="str">
        <f>IF('PCA Licitação, Dispensa e Inex.'!B526="","",'PCA Licitação, Dispensa e Inex.'!B526)</f>
        <v/>
      </c>
      <c r="AJ523" t="str">
        <f>IF('PCA Licitação, Dispensa e Inex.'!C526="","",'PCA Licitação, Dispensa e Inex.'!C526)</f>
        <v/>
      </c>
      <c r="AK523" t="str">
        <f>IF('PCA Licitação, Dispensa e Inex.'!D526="","",'PCA Licitação, Dispensa e Inex.'!D526)</f>
        <v/>
      </c>
      <c r="AL523" t="str">
        <f>IF('PCA Licitação, Dispensa e Inex.'!H526="","",'PCA Licitação, Dispensa e Inex.'!H526)</f>
        <v/>
      </c>
      <c r="AM523" t="str">
        <f>IF('PCA Licitação, Dispensa e Inex.'!K526="","",'PCA Licitação, Dispensa e Inex.'!K526)</f>
        <v/>
      </c>
      <c r="AN523" t="str">
        <f>IF('PCA Licitação, Dispensa e Inex.'!L526="","",'PCA Licitação, Dispensa e Inex.'!L526)</f>
        <v/>
      </c>
      <c r="AO523" t="str">
        <f>IF('PCA Licitação, Dispensa e Inex.'!M526="","",'PCA Licitação, Dispensa e Inex.'!M526)</f>
        <v/>
      </c>
      <c r="AP523" t="str">
        <f>IF('PCA Licitação, Dispensa e Inex.'!N526="","",'PCA Licitação, Dispensa e Inex.'!N526)</f>
        <v/>
      </c>
      <c r="AQ523" s="88" t="str">
        <f>IF('PCA Licitação, Dispensa e Inex.'!O526="","",'PCA Licitação, Dispensa e Inex.'!O526)</f>
        <v/>
      </c>
      <c r="AR523" s="88" t="str">
        <f>IF('PCA Licitação, Dispensa e Inex.'!P526="","",'PCA Licitação, Dispensa e Inex.'!P526)</f>
        <v/>
      </c>
      <c r="AS523" s="88" t="str">
        <f>IF('PCA Licitação, Dispensa e Inex.'!Q526="","",'PCA Licitação, Dispensa e Inex.'!Q526)</f>
        <v/>
      </c>
      <c r="AT523" s="88" t="str">
        <f>IF('PCA Licitação, Dispensa e Inex.'!R526="","",'PCA Licitação, Dispensa e Inex.'!R526)</f>
        <v/>
      </c>
      <c r="AU523" s="88" t="str">
        <f>IF('PCA Licitação, Dispensa e Inex.'!S526="","",'PCA Licitação, Dispensa e Inex.'!S526)</f>
        <v/>
      </c>
      <c r="AV523" s="88" t="str">
        <f>IFERROR(VLOOKUP(AI523,'Acompanhamento (DMP)'!$B$17:$L$400,10,FALSE),"")</f>
        <v/>
      </c>
      <c r="AW523" t="str">
        <f>IFERROR(IF(VLOOKUP(AI523,'Acompanhamento (DMP)'!$B$17:$V$400,11,FALSE)="","",VLOOKUP(AI523,'Acompanhamento (DMP)'!$B$17:$V$400,11,FALSE)),"")</f>
        <v/>
      </c>
      <c r="AX523" s="88" t="str">
        <f>IFERROR(VLOOKUP(AI523,'Acompanhamento (DMP)'!$B$17:$V$400,12,FALSE),"")</f>
        <v/>
      </c>
      <c r="AY523" s="88" t="str">
        <f>IFERROR(IF(VLOOKUP(AI523,'Acompanhamento (DMP)'!$B$17:$V$400,13,FALSE)="","",VLOOKUP(AI523,'Acompanhamento (DMP)'!$B$17:$V$400,13,FALSE)),"")</f>
        <v/>
      </c>
      <c r="AZ523" t="str">
        <f>IFERROR(IF(VLOOKUP(AI523,'Acompanhamento (DMP)'!$B$17:$V$400,14,FALSE)="","",VLOOKUP(AI523,'Acompanhamento (DMP)'!$B$17:$V$400,14,FALSE)),"")</f>
        <v/>
      </c>
      <c r="BA523" t="str">
        <f>IFERROR(IF(VLOOKUP(AI523,'Acompanhamento (DMP)'!$B$17:$V$400,15,FALSE)="","",VLOOKUP(AI523,'Acompanhamento (DMP)'!$B$17:$V$400,15,FALSE)),"")</f>
        <v/>
      </c>
      <c r="BB523" s="88" t="str">
        <f>IFERROR(IF(VLOOKUP(AI523,'Acompanhamento (DMP)'!$B$17:$V$400,16,FALSE)="","",VLOOKUP(AI523,'Acompanhamento (DMP)'!$B$17:$V$400,16,FALSE)),"")</f>
        <v/>
      </c>
      <c r="BC523" s="88" t="str">
        <f>IFERROR(IF(VLOOKUP(AI523,'Acompanhamento (DMP)'!$B$17:$V$400,17,FALSE)="","",VLOOKUP(AI523,'Acompanhamento (DMP)'!$B$17:$V$400,17,FALSE)),"")</f>
        <v/>
      </c>
      <c r="BD523" s="88" t="str">
        <f>IFERROR(IF(VLOOKUP(AI523,'Acompanhamento (DMP)'!$B$17:$V$400,18,FALSE)="","",VLOOKUP(AI523,'Acompanhamento (DMP)'!$B$17:$V$400,18,FALSE)),"")</f>
        <v/>
      </c>
      <c r="BE523" s="88" t="str">
        <f>IFERROR(IF(VLOOKUP(AI523,'Acompanhamento (DMP)'!$B$17:$V$400,19,FALSE)="","",VLOOKUP(AI523,'Acompanhamento (DMP)'!$B$17:$V$400,19,FALSE)),"")</f>
        <v/>
      </c>
      <c r="BF523" s="88" t="str">
        <f>IFERROR(IF(VLOOKUP(AI523,'Acompanhamento (DMP)'!$B$17:$V$400,20,FALSE)="","",VLOOKUP(AI523,'Acompanhamento (DMP)'!$B$17:$V$400,20,FALSE)),"")</f>
        <v/>
      </c>
      <c r="BG523" s="88" t="str">
        <f>IFERROR(IF(VLOOKUP(AI523,'Acompanhamento (DMP)'!$B$17:$V$400,21,FALSE)="","",VLOOKUP(AI523,'Acompanhamento (DMP)'!$B$17:$V$400,21,FALSE)),"")</f>
        <v/>
      </c>
      <c r="BH523" s="239" t="str">
        <f t="shared" si="8"/>
        <v/>
      </c>
    </row>
    <row r="524" spans="1:60" ht="15" customHeight="1" x14ac:dyDescent="0.2">
      <c r="A524" s="73"/>
      <c r="B524" s="73"/>
      <c r="C524" s="73"/>
      <c r="D524" s="74"/>
      <c r="E524" s="73"/>
      <c r="F524" s="73"/>
      <c r="G524" s="73"/>
      <c r="H524" s="73"/>
      <c r="I524" s="73"/>
      <c r="J524" s="73"/>
      <c r="K524" s="73"/>
      <c r="L524" s="75"/>
      <c r="M524" s="75"/>
      <c r="N524" s="75"/>
      <c r="O524" s="75"/>
      <c r="P524" s="75"/>
      <c r="Q524" s="73" t="e">
        <f>IF(#REF!="","",IF(VLOOKUP(#REF!,#REF!,9,FALSE)="","",VLOOKUP(#REF!,#REF!,9,FALSE)))</f>
        <v>#REF!</v>
      </c>
      <c r="R524" s="75" t="e">
        <f>IF(#REF!="","",IF(VLOOKUP(#REF!,#REF!,10,FALSE)="","",VLOOKUP(#REF!,#REF!,10,FALSE)))</f>
        <v>#REF!</v>
      </c>
      <c r="AI524" t="str">
        <f>IF('PCA Licitação, Dispensa e Inex.'!B527="","",'PCA Licitação, Dispensa e Inex.'!B527)</f>
        <v/>
      </c>
      <c r="AJ524" t="str">
        <f>IF('PCA Licitação, Dispensa e Inex.'!C527="","",'PCA Licitação, Dispensa e Inex.'!C527)</f>
        <v/>
      </c>
      <c r="AK524" t="str">
        <f>IF('PCA Licitação, Dispensa e Inex.'!D527="","",'PCA Licitação, Dispensa e Inex.'!D527)</f>
        <v/>
      </c>
      <c r="AL524" t="str">
        <f>IF('PCA Licitação, Dispensa e Inex.'!H527="","",'PCA Licitação, Dispensa e Inex.'!H527)</f>
        <v/>
      </c>
      <c r="AM524" t="str">
        <f>IF('PCA Licitação, Dispensa e Inex.'!K527="","",'PCA Licitação, Dispensa e Inex.'!K527)</f>
        <v/>
      </c>
      <c r="AN524" t="str">
        <f>IF('PCA Licitação, Dispensa e Inex.'!L527="","",'PCA Licitação, Dispensa e Inex.'!L527)</f>
        <v/>
      </c>
      <c r="AO524" t="str">
        <f>IF('PCA Licitação, Dispensa e Inex.'!M527="","",'PCA Licitação, Dispensa e Inex.'!M527)</f>
        <v/>
      </c>
      <c r="AP524" t="str">
        <f>IF('PCA Licitação, Dispensa e Inex.'!N527="","",'PCA Licitação, Dispensa e Inex.'!N527)</f>
        <v/>
      </c>
      <c r="AQ524" s="88" t="str">
        <f>IF('PCA Licitação, Dispensa e Inex.'!O527="","",'PCA Licitação, Dispensa e Inex.'!O527)</f>
        <v/>
      </c>
      <c r="AR524" s="88" t="str">
        <f>IF('PCA Licitação, Dispensa e Inex.'!P527="","",'PCA Licitação, Dispensa e Inex.'!P527)</f>
        <v/>
      </c>
      <c r="AS524" s="88" t="str">
        <f>IF('PCA Licitação, Dispensa e Inex.'!Q527="","",'PCA Licitação, Dispensa e Inex.'!Q527)</f>
        <v/>
      </c>
      <c r="AT524" s="88" t="str">
        <f>IF('PCA Licitação, Dispensa e Inex.'!R527="","",'PCA Licitação, Dispensa e Inex.'!R527)</f>
        <v/>
      </c>
      <c r="AU524" s="88" t="str">
        <f>IF('PCA Licitação, Dispensa e Inex.'!S527="","",'PCA Licitação, Dispensa e Inex.'!S527)</f>
        <v/>
      </c>
      <c r="AV524" s="88" t="str">
        <f>IFERROR(VLOOKUP(AI524,'Acompanhamento (DMP)'!$B$17:$L$400,10,FALSE),"")</f>
        <v/>
      </c>
      <c r="AW524" t="str">
        <f>IFERROR(IF(VLOOKUP(AI524,'Acompanhamento (DMP)'!$B$17:$V$400,11,FALSE)="","",VLOOKUP(AI524,'Acompanhamento (DMP)'!$B$17:$V$400,11,FALSE)),"")</f>
        <v/>
      </c>
      <c r="AX524" s="88" t="str">
        <f>IFERROR(VLOOKUP(AI524,'Acompanhamento (DMP)'!$B$17:$V$400,12,FALSE),"")</f>
        <v/>
      </c>
      <c r="AY524" s="88" t="str">
        <f>IFERROR(IF(VLOOKUP(AI524,'Acompanhamento (DMP)'!$B$17:$V$400,13,FALSE)="","",VLOOKUP(AI524,'Acompanhamento (DMP)'!$B$17:$V$400,13,FALSE)),"")</f>
        <v/>
      </c>
      <c r="AZ524" t="str">
        <f>IFERROR(IF(VLOOKUP(AI524,'Acompanhamento (DMP)'!$B$17:$V$400,14,FALSE)="","",VLOOKUP(AI524,'Acompanhamento (DMP)'!$B$17:$V$400,14,FALSE)),"")</f>
        <v/>
      </c>
      <c r="BA524" t="str">
        <f>IFERROR(IF(VLOOKUP(AI524,'Acompanhamento (DMP)'!$B$17:$V$400,15,FALSE)="","",VLOOKUP(AI524,'Acompanhamento (DMP)'!$B$17:$V$400,15,FALSE)),"")</f>
        <v/>
      </c>
      <c r="BB524" s="88" t="str">
        <f>IFERROR(IF(VLOOKUP(AI524,'Acompanhamento (DMP)'!$B$17:$V$400,16,FALSE)="","",VLOOKUP(AI524,'Acompanhamento (DMP)'!$B$17:$V$400,16,FALSE)),"")</f>
        <v/>
      </c>
      <c r="BC524" s="88" t="str">
        <f>IFERROR(IF(VLOOKUP(AI524,'Acompanhamento (DMP)'!$B$17:$V$400,17,FALSE)="","",VLOOKUP(AI524,'Acompanhamento (DMP)'!$B$17:$V$400,17,FALSE)),"")</f>
        <v/>
      </c>
      <c r="BD524" s="88" t="str">
        <f>IFERROR(IF(VLOOKUP(AI524,'Acompanhamento (DMP)'!$B$17:$V$400,18,FALSE)="","",VLOOKUP(AI524,'Acompanhamento (DMP)'!$B$17:$V$400,18,FALSE)),"")</f>
        <v/>
      </c>
      <c r="BE524" s="88" t="str">
        <f>IFERROR(IF(VLOOKUP(AI524,'Acompanhamento (DMP)'!$B$17:$V$400,19,FALSE)="","",VLOOKUP(AI524,'Acompanhamento (DMP)'!$B$17:$V$400,19,FALSE)),"")</f>
        <v/>
      </c>
      <c r="BF524" s="88" t="str">
        <f>IFERROR(IF(VLOOKUP(AI524,'Acompanhamento (DMP)'!$B$17:$V$400,20,FALSE)="","",VLOOKUP(AI524,'Acompanhamento (DMP)'!$B$17:$V$400,20,FALSE)),"")</f>
        <v/>
      </c>
      <c r="BG524" s="88" t="str">
        <f>IFERROR(IF(VLOOKUP(AI524,'Acompanhamento (DMP)'!$B$17:$V$400,21,FALSE)="","",VLOOKUP(AI524,'Acompanhamento (DMP)'!$B$17:$V$400,21,FALSE)),"")</f>
        <v/>
      </c>
      <c r="BH524" s="239" t="str">
        <f t="shared" si="8"/>
        <v/>
      </c>
    </row>
    <row r="525" spans="1:60" ht="15" customHeight="1" x14ac:dyDescent="0.2">
      <c r="A525" s="73"/>
      <c r="B525" s="73"/>
      <c r="C525" s="73"/>
      <c r="D525" s="74"/>
      <c r="E525" s="73"/>
      <c r="F525" s="73"/>
      <c r="G525" s="73"/>
      <c r="H525" s="73"/>
      <c r="I525" s="73"/>
      <c r="J525" s="73"/>
      <c r="K525" s="73"/>
      <c r="L525" s="75"/>
      <c r="M525" s="75"/>
      <c r="N525" s="75"/>
      <c r="O525" s="75"/>
      <c r="P525" s="75"/>
      <c r="Q525" s="73" t="e">
        <f>IF(#REF!="","",IF(VLOOKUP(#REF!,#REF!,9,FALSE)="","",VLOOKUP(#REF!,#REF!,9,FALSE)))</f>
        <v>#REF!</v>
      </c>
      <c r="R525" s="75" t="e">
        <f>IF(#REF!="","",IF(VLOOKUP(#REF!,#REF!,10,FALSE)="","",VLOOKUP(#REF!,#REF!,10,FALSE)))</f>
        <v>#REF!</v>
      </c>
      <c r="AI525" t="str">
        <f>IF('PCA Licitação, Dispensa e Inex.'!B528="","",'PCA Licitação, Dispensa e Inex.'!B528)</f>
        <v/>
      </c>
      <c r="AJ525" t="str">
        <f>IF('PCA Licitação, Dispensa e Inex.'!C528="","",'PCA Licitação, Dispensa e Inex.'!C528)</f>
        <v/>
      </c>
      <c r="AK525" t="str">
        <f>IF('PCA Licitação, Dispensa e Inex.'!D528="","",'PCA Licitação, Dispensa e Inex.'!D528)</f>
        <v/>
      </c>
      <c r="AL525" t="str">
        <f>IF('PCA Licitação, Dispensa e Inex.'!H528="","",'PCA Licitação, Dispensa e Inex.'!H528)</f>
        <v/>
      </c>
      <c r="AM525" t="str">
        <f>IF('PCA Licitação, Dispensa e Inex.'!K528="","",'PCA Licitação, Dispensa e Inex.'!K528)</f>
        <v/>
      </c>
      <c r="AN525" t="str">
        <f>IF('PCA Licitação, Dispensa e Inex.'!L528="","",'PCA Licitação, Dispensa e Inex.'!L528)</f>
        <v/>
      </c>
      <c r="AO525" t="str">
        <f>IF('PCA Licitação, Dispensa e Inex.'!M528="","",'PCA Licitação, Dispensa e Inex.'!M528)</f>
        <v/>
      </c>
      <c r="AP525" t="str">
        <f>IF('PCA Licitação, Dispensa e Inex.'!N528="","",'PCA Licitação, Dispensa e Inex.'!N528)</f>
        <v/>
      </c>
      <c r="AQ525" s="88" t="str">
        <f>IF('PCA Licitação, Dispensa e Inex.'!O528="","",'PCA Licitação, Dispensa e Inex.'!O528)</f>
        <v/>
      </c>
      <c r="AR525" s="88" t="str">
        <f>IF('PCA Licitação, Dispensa e Inex.'!P528="","",'PCA Licitação, Dispensa e Inex.'!P528)</f>
        <v/>
      </c>
      <c r="AS525" s="88" t="str">
        <f>IF('PCA Licitação, Dispensa e Inex.'!Q528="","",'PCA Licitação, Dispensa e Inex.'!Q528)</f>
        <v/>
      </c>
      <c r="AT525" s="88" t="str">
        <f>IF('PCA Licitação, Dispensa e Inex.'!R528="","",'PCA Licitação, Dispensa e Inex.'!R528)</f>
        <v/>
      </c>
      <c r="AU525" s="88" t="str">
        <f>IF('PCA Licitação, Dispensa e Inex.'!S528="","",'PCA Licitação, Dispensa e Inex.'!S528)</f>
        <v/>
      </c>
      <c r="AV525" s="88" t="str">
        <f>IFERROR(VLOOKUP(AI525,'Acompanhamento (DMP)'!$B$17:$L$400,10,FALSE),"")</f>
        <v/>
      </c>
      <c r="AW525" t="str">
        <f>IFERROR(IF(VLOOKUP(AI525,'Acompanhamento (DMP)'!$B$17:$V$400,11,FALSE)="","",VLOOKUP(AI525,'Acompanhamento (DMP)'!$B$17:$V$400,11,FALSE)),"")</f>
        <v/>
      </c>
      <c r="AX525" s="88" t="str">
        <f>IFERROR(VLOOKUP(AI525,'Acompanhamento (DMP)'!$B$17:$V$400,12,FALSE),"")</f>
        <v/>
      </c>
      <c r="AY525" s="88" t="str">
        <f>IFERROR(IF(VLOOKUP(AI525,'Acompanhamento (DMP)'!$B$17:$V$400,13,FALSE)="","",VLOOKUP(AI525,'Acompanhamento (DMP)'!$B$17:$V$400,13,FALSE)),"")</f>
        <v/>
      </c>
      <c r="AZ525" t="str">
        <f>IFERROR(IF(VLOOKUP(AI525,'Acompanhamento (DMP)'!$B$17:$V$400,14,FALSE)="","",VLOOKUP(AI525,'Acompanhamento (DMP)'!$B$17:$V$400,14,FALSE)),"")</f>
        <v/>
      </c>
      <c r="BA525" t="str">
        <f>IFERROR(IF(VLOOKUP(AI525,'Acompanhamento (DMP)'!$B$17:$V$400,15,FALSE)="","",VLOOKUP(AI525,'Acompanhamento (DMP)'!$B$17:$V$400,15,FALSE)),"")</f>
        <v/>
      </c>
      <c r="BB525" s="88" t="str">
        <f>IFERROR(IF(VLOOKUP(AI525,'Acompanhamento (DMP)'!$B$17:$V$400,16,FALSE)="","",VLOOKUP(AI525,'Acompanhamento (DMP)'!$B$17:$V$400,16,FALSE)),"")</f>
        <v/>
      </c>
      <c r="BC525" s="88" t="str">
        <f>IFERROR(IF(VLOOKUP(AI525,'Acompanhamento (DMP)'!$B$17:$V$400,17,FALSE)="","",VLOOKUP(AI525,'Acompanhamento (DMP)'!$B$17:$V$400,17,FALSE)),"")</f>
        <v/>
      </c>
      <c r="BD525" s="88" t="str">
        <f>IFERROR(IF(VLOOKUP(AI525,'Acompanhamento (DMP)'!$B$17:$V$400,18,FALSE)="","",VLOOKUP(AI525,'Acompanhamento (DMP)'!$B$17:$V$400,18,FALSE)),"")</f>
        <v/>
      </c>
      <c r="BE525" s="88" t="str">
        <f>IFERROR(IF(VLOOKUP(AI525,'Acompanhamento (DMP)'!$B$17:$V$400,19,FALSE)="","",VLOOKUP(AI525,'Acompanhamento (DMP)'!$B$17:$V$400,19,FALSE)),"")</f>
        <v/>
      </c>
      <c r="BF525" s="88" t="str">
        <f>IFERROR(IF(VLOOKUP(AI525,'Acompanhamento (DMP)'!$B$17:$V$400,20,FALSE)="","",VLOOKUP(AI525,'Acompanhamento (DMP)'!$B$17:$V$400,20,FALSE)),"")</f>
        <v/>
      </c>
      <c r="BG525" s="88" t="str">
        <f>IFERROR(IF(VLOOKUP(AI525,'Acompanhamento (DMP)'!$B$17:$V$400,21,FALSE)="","",VLOOKUP(AI525,'Acompanhamento (DMP)'!$B$17:$V$400,21,FALSE)),"")</f>
        <v/>
      </c>
      <c r="BH525" s="239" t="str">
        <f t="shared" si="8"/>
        <v/>
      </c>
    </row>
    <row r="526" spans="1:60" ht="15" customHeight="1" x14ac:dyDescent="0.2">
      <c r="A526" s="73"/>
      <c r="B526" s="73"/>
      <c r="C526" s="73"/>
      <c r="D526" s="74"/>
      <c r="E526" s="73"/>
      <c r="F526" s="73"/>
      <c r="G526" s="73"/>
      <c r="H526" s="73"/>
      <c r="I526" s="73"/>
      <c r="J526" s="73"/>
      <c r="K526" s="73"/>
      <c r="L526" s="75"/>
      <c r="M526" s="75"/>
      <c r="N526" s="75"/>
      <c r="O526" s="75"/>
      <c r="P526" s="75"/>
      <c r="Q526" s="73" t="e">
        <f>IF(#REF!="","",IF(VLOOKUP(#REF!,#REF!,9,FALSE)="","",VLOOKUP(#REF!,#REF!,9,FALSE)))</f>
        <v>#REF!</v>
      </c>
      <c r="R526" s="75" t="e">
        <f>IF(#REF!="","",IF(VLOOKUP(#REF!,#REF!,10,FALSE)="","",VLOOKUP(#REF!,#REF!,10,FALSE)))</f>
        <v>#REF!</v>
      </c>
      <c r="AI526" t="str">
        <f>IF('PCA Licitação, Dispensa e Inex.'!B529="","",'PCA Licitação, Dispensa e Inex.'!B529)</f>
        <v/>
      </c>
      <c r="AJ526" t="str">
        <f>IF('PCA Licitação, Dispensa e Inex.'!C529="","",'PCA Licitação, Dispensa e Inex.'!C529)</f>
        <v/>
      </c>
      <c r="AK526" t="str">
        <f>IF('PCA Licitação, Dispensa e Inex.'!D529="","",'PCA Licitação, Dispensa e Inex.'!D529)</f>
        <v/>
      </c>
      <c r="AL526" t="str">
        <f>IF('PCA Licitação, Dispensa e Inex.'!H529="","",'PCA Licitação, Dispensa e Inex.'!H529)</f>
        <v/>
      </c>
      <c r="AM526" t="str">
        <f>IF('PCA Licitação, Dispensa e Inex.'!K529="","",'PCA Licitação, Dispensa e Inex.'!K529)</f>
        <v/>
      </c>
      <c r="AN526" t="str">
        <f>IF('PCA Licitação, Dispensa e Inex.'!L529="","",'PCA Licitação, Dispensa e Inex.'!L529)</f>
        <v/>
      </c>
      <c r="AO526" t="str">
        <f>IF('PCA Licitação, Dispensa e Inex.'!M529="","",'PCA Licitação, Dispensa e Inex.'!M529)</f>
        <v/>
      </c>
      <c r="AP526" t="str">
        <f>IF('PCA Licitação, Dispensa e Inex.'!N529="","",'PCA Licitação, Dispensa e Inex.'!N529)</f>
        <v/>
      </c>
      <c r="AQ526" s="88" t="str">
        <f>IF('PCA Licitação, Dispensa e Inex.'!O529="","",'PCA Licitação, Dispensa e Inex.'!O529)</f>
        <v/>
      </c>
      <c r="AR526" s="88" t="str">
        <f>IF('PCA Licitação, Dispensa e Inex.'!P529="","",'PCA Licitação, Dispensa e Inex.'!P529)</f>
        <v/>
      </c>
      <c r="AS526" s="88" t="str">
        <f>IF('PCA Licitação, Dispensa e Inex.'!Q529="","",'PCA Licitação, Dispensa e Inex.'!Q529)</f>
        <v/>
      </c>
      <c r="AT526" s="88" t="str">
        <f>IF('PCA Licitação, Dispensa e Inex.'!R529="","",'PCA Licitação, Dispensa e Inex.'!R529)</f>
        <v/>
      </c>
      <c r="AU526" s="88" t="str">
        <f>IF('PCA Licitação, Dispensa e Inex.'!S529="","",'PCA Licitação, Dispensa e Inex.'!S529)</f>
        <v/>
      </c>
      <c r="AV526" s="88" t="str">
        <f>IFERROR(VLOOKUP(AI526,'Acompanhamento (DMP)'!$B$17:$L$400,10,FALSE),"")</f>
        <v/>
      </c>
      <c r="AW526" t="str">
        <f>IFERROR(IF(VLOOKUP(AI526,'Acompanhamento (DMP)'!$B$17:$V$400,11,FALSE)="","",VLOOKUP(AI526,'Acompanhamento (DMP)'!$B$17:$V$400,11,FALSE)),"")</f>
        <v/>
      </c>
      <c r="AX526" s="88" t="str">
        <f>IFERROR(VLOOKUP(AI526,'Acompanhamento (DMP)'!$B$17:$V$400,12,FALSE),"")</f>
        <v/>
      </c>
      <c r="AY526" s="88" t="str">
        <f>IFERROR(IF(VLOOKUP(AI526,'Acompanhamento (DMP)'!$B$17:$V$400,13,FALSE)="","",VLOOKUP(AI526,'Acompanhamento (DMP)'!$B$17:$V$400,13,FALSE)),"")</f>
        <v/>
      </c>
      <c r="AZ526" t="str">
        <f>IFERROR(IF(VLOOKUP(AI526,'Acompanhamento (DMP)'!$B$17:$V$400,14,FALSE)="","",VLOOKUP(AI526,'Acompanhamento (DMP)'!$B$17:$V$400,14,FALSE)),"")</f>
        <v/>
      </c>
      <c r="BA526" t="str">
        <f>IFERROR(IF(VLOOKUP(AI526,'Acompanhamento (DMP)'!$B$17:$V$400,15,FALSE)="","",VLOOKUP(AI526,'Acompanhamento (DMP)'!$B$17:$V$400,15,FALSE)),"")</f>
        <v/>
      </c>
      <c r="BB526" s="88" t="str">
        <f>IFERROR(IF(VLOOKUP(AI526,'Acompanhamento (DMP)'!$B$17:$V$400,16,FALSE)="","",VLOOKUP(AI526,'Acompanhamento (DMP)'!$B$17:$V$400,16,FALSE)),"")</f>
        <v/>
      </c>
      <c r="BC526" s="88" t="str">
        <f>IFERROR(IF(VLOOKUP(AI526,'Acompanhamento (DMP)'!$B$17:$V$400,17,FALSE)="","",VLOOKUP(AI526,'Acompanhamento (DMP)'!$B$17:$V$400,17,FALSE)),"")</f>
        <v/>
      </c>
      <c r="BD526" s="88" t="str">
        <f>IFERROR(IF(VLOOKUP(AI526,'Acompanhamento (DMP)'!$B$17:$V$400,18,FALSE)="","",VLOOKUP(AI526,'Acompanhamento (DMP)'!$B$17:$V$400,18,FALSE)),"")</f>
        <v/>
      </c>
      <c r="BE526" s="88" t="str">
        <f>IFERROR(IF(VLOOKUP(AI526,'Acompanhamento (DMP)'!$B$17:$V$400,19,FALSE)="","",VLOOKUP(AI526,'Acompanhamento (DMP)'!$B$17:$V$400,19,FALSE)),"")</f>
        <v/>
      </c>
      <c r="BF526" s="88" t="str">
        <f>IFERROR(IF(VLOOKUP(AI526,'Acompanhamento (DMP)'!$B$17:$V$400,20,FALSE)="","",VLOOKUP(AI526,'Acompanhamento (DMP)'!$B$17:$V$400,20,FALSE)),"")</f>
        <v/>
      </c>
      <c r="BG526" s="88" t="str">
        <f>IFERROR(IF(VLOOKUP(AI526,'Acompanhamento (DMP)'!$B$17:$V$400,21,FALSE)="","",VLOOKUP(AI526,'Acompanhamento (DMP)'!$B$17:$V$400,21,FALSE)),"")</f>
        <v/>
      </c>
      <c r="BH526" s="239" t="str">
        <f t="shared" si="8"/>
        <v/>
      </c>
    </row>
    <row r="527" spans="1:60" ht="15" customHeight="1" x14ac:dyDescent="0.2">
      <c r="A527" s="73"/>
      <c r="B527" s="73"/>
      <c r="C527" s="73"/>
      <c r="D527" s="74"/>
      <c r="E527" s="73"/>
      <c r="F527" s="73"/>
      <c r="G527" s="73"/>
      <c r="H527" s="73"/>
      <c r="I527" s="73"/>
      <c r="J527" s="73"/>
      <c r="K527" s="73"/>
      <c r="L527" s="75"/>
      <c r="M527" s="75"/>
      <c r="N527" s="75"/>
      <c r="O527" s="75"/>
      <c r="P527" s="75"/>
      <c r="Q527" s="73" t="e">
        <f>IF(#REF!="","",IF(VLOOKUP(#REF!,#REF!,9,FALSE)="","",VLOOKUP(#REF!,#REF!,9,FALSE)))</f>
        <v>#REF!</v>
      </c>
      <c r="R527" s="75" t="e">
        <f>IF(#REF!="","",IF(VLOOKUP(#REF!,#REF!,10,FALSE)="","",VLOOKUP(#REF!,#REF!,10,FALSE)))</f>
        <v>#REF!</v>
      </c>
      <c r="AI527" t="str">
        <f>IF('PCA Licitação, Dispensa e Inex.'!B530="","",'PCA Licitação, Dispensa e Inex.'!B530)</f>
        <v/>
      </c>
      <c r="AJ527" t="str">
        <f>IF('PCA Licitação, Dispensa e Inex.'!C530="","",'PCA Licitação, Dispensa e Inex.'!C530)</f>
        <v/>
      </c>
      <c r="AK527" t="str">
        <f>IF('PCA Licitação, Dispensa e Inex.'!D530="","",'PCA Licitação, Dispensa e Inex.'!D530)</f>
        <v/>
      </c>
      <c r="AL527" t="str">
        <f>IF('PCA Licitação, Dispensa e Inex.'!H530="","",'PCA Licitação, Dispensa e Inex.'!H530)</f>
        <v/>
      </c>
      <c r="AM527" t="str">
        <f>IF('PCA Licitação, Dispensa e Inex.'!K530="","",'PCA Licitação, Dispensa e Inex.'!K530)</f>
        <v/>
      </c>
      <c r="AN527" t="str">
        <f>IF('PCA Licitação, Dispensa e Inex.'!L530="","",'PCA Licitação, Dispensa e Inex.'!L530)</f>
        <v/>
      </c>
      <c r="AO527" t="str">
        <f>IF('PCA Licitação, Dispensa e Inex.'!M530="","",'PCA Licitação, Dispensa e Inex.'!M530)</f>
        <v/>
      </c>
      <c r="AP527" t="str">
        <f>IF('PCA Licitação, Dispensa e Inex.'!N530="","",'PCA Licitação, Dispensa e Inex.'!N530)</f>
        <v/>
      </c>
      <c r="AQ527" s="88" t="str">
        <f>IF('PCA Licitação, Dispensa e Inex.'!O530="","",'PCA Licitação, Dispensa e Inex.'!O530)</f>
        <v/>
      </c>
      <c r="AR527" s="88" t="str">
        <f>IF('PCA Licitação, Dispensa e Inex.'!P530="","",'PCA Licitação, Dispensa e Inex.'!P530)</f>
        <v/>
      </c>
      <c r="AS527" s="88" t="str">
        <f>IF('PCA Licitação, Dispensa e Inex.'!Q530="","",'PCA Licitação, Dispensa e Inex.'!Q530)</f>
        <v/>
      </c>
      <c r="AT527" s="88" t="str">
        <f>IF('PCA Licitação, Dispensa e Inex.'!R530="","",'PCA Licitação, Dispensa e Inex.'!R530)</f>
        <v/>
      </c>
      <c r="AU527" s="88" t="str">
        <f>IF('PCA Licitação, Dispensa e Inex.'!S530="","",'PCA Licitação, Dispensa e Inex.'!S530)</f>
        <v/>
      </c>
      <c r="AV527" s="88" t="str">
        <f>IFERROR(VLOOKUP(AI527,'Acompanhamento (DMP)'!$B$17:$L$400,10,FALSE),"")</f>
        <v/>
      </c>
      <c r="AW527" t="str">
        <f>IFERROR(IF(VLOOKUP(AI527,'Acompanhamento (DMP)'!$B$17:$V$400,11,FALSE)="","",VLOOKUP(AI527,'Acompanhamento (DMP)'!$B$17:$V$400,11,FALSE)),"")</f>
        <v/>
      </c>
      <c r="AX527" s="88" t="str">
        <f>IFERROR(VLOOKUP(AI527,'Acompanhamento (DMP)'!$B$17:$V$400,12,FALSE),"")</f>
        <v/>
      </c>
      <c r="AY527" s="88" t="str">
        <f>IFERROR(IF(VLOOKUP(AI527,'Acompanhamento (DMP)'!$B$17:$V$400,13,FALSE)="","",VLOOKUP(AI527,'Acompanhamento (DMP)'!$B$17:$V$400,13,FALSE)),"")</f>
        <v/>
      </c>
      <c r="AZ527" t="str">
        <f>IFERROR(IF(VLOOKUP(AI527,'Acompanhamento (DMP)'!$B$17:$V$400,14,FALSE)="","",VLOOKUP(AI527,'Acompanhamento (DMP)'!$B$17:$V$400,14,FALSE)),"")</f>
        <v/>
      </c>
      <c r="BA527" t="str">
        <f>IFERROR(IF(VLOOKUP(AI527,'Acompanhamento (DMP)'!$B$17:$V$400,15,FALSE)="","",VLOOKUP(AI527,'Acompanhamento (DMP)'!$B$17:$V$400,15,FALSE)),"")</f>
        <v/>
      </c>
      <c r="BB527" s="88" t="str">
        <f>IFERROR(IF(VLOOKUP(AI527,'Acompanhamento (DMP)'!$B$17:$V$400,16,FALSE)="","",VLOOKUP(AI527,'Acompanhamento (DMP)'!$B$17:$V$400,16,FALSE)),"")</f>
        <v/>
      </c>
      <c r="BC527" s="88" t="str">
        <f>IFERROR(IF(VLOOKUP(AI527,'Acompanhamento (DMP)'!$B$17:$V$400,17,FALSE)="","",VLOOKUP(AI527,'Acompanhamento (DMP)'!$B$17:$V$400,17,FALSE)),"")</f>
        <v/>
      </c>
      <c r="BD527" s="88" t="str">
        <f>IFERROR(IF(VLOOKUP(AI527,'Acompanhamento (DMP)'!$B$17:$V$400,18,FALSE)="","",VLOOKUP(AI527,'Acompanhamento (DMP)'!$B$17:$V$400,18,FALSE)),"")</f>
        <v/>
      </c>
      <c r="BE527" s="88" t="str">
        <f>IFERROR(IF(VLOOKUP(AI527,'Acompanhamento (DMP)'!$B$17:$V$400,19,FALSE)="","",VLOOKUP(AI527,'Acompanhamento (DMP)'!$B$17:$V$400,19,FALSE)),"")</f>
        <v/>
      </c>
      <c r="BF527" s="88" t="str">
        <f>IFERROR(IF(VLOOKUP(AI527,'Acompanhamento (DMP)'!$B$17:$V$400,20,FALSE)="","",VLOOKUP(AI527,'Acompanhamento (DMP)'!$B$17:$V$400,20,FALSE)),"")</f>
        <v/>
      </c>
      <c r="BG527" s="88" t="str">
        <f>IFERROR(IF(VLOOKUP(AI527,'Acompanhamento (DMP)'!$B$17:$V$400,21,FALSE)="","",VLOOKUP(AI527,'Acompanhamento (DMP)'!$B$17:$V$400,21,FALSE)),"")</f>
        <v/>
      </c>
      <c r="BH527" s="239" t="str">
        <f t="shared" si="8"/>
        <v/>
      </c>
    </row>
    <row r="528" spans="1:60" ht="15" customHeight="1" x14ac:dyDescent="0.2">
      <c r="A528" s="73"/>
      <c r="B528" s="73"/>
      <c r="C528" s="73"/>
      <c r="D528" s="74"/>
      <c r="E528" s="73"/>
      <c r="F528" s="73"/>
      <c r="G528" s="73"/>
      <c r="H528" s="73"/>
      <c r="I528" s="73"/>
      <c r="J528" s="73"/>
      <c r="K528" s="73"/>
      <c r="L528" s="75"/>
      <c r="M528" s="75"/>
      <c r="N528" s="75"/>
      <c r="O528" s="75"/>
      <c r="P528" s="75"/>
      <c r="Q528" s="73" t="e">
        <f>IF(#REF!="","",IF(VLOOKUP(#REF!,#REF!,9,FALSE)="","",VLOOKUP(#REF!,#REF!,9,FALSE)))</f>
        <v>#REF!</v>
      </c>
      <c r="R528" s="75" t="e">
        <f>IF(#REF!="","",IF(VLOOKUP(#REF!,#REF!,10,FALSE)="","",VLOOKUP(#REF!,#REF!,10,FALSE)))</f>
        <v>#REF!</v>
      </c>
      <c r="AI528" t="str">
        <f>IF('PCA Licitação, Dispensa e Inex.'!B531="","",'PCA Licitação, Dispensa e Inex.'!B531)</f>
        <v/>
      </c>
      <c r="AJ528" t="str">
        <f>IF('PCA Licitação, Dispensa e Inex.'!C531="","",'PCA Licitação, Dispensa e Inex.'!C531)</f>
        <v/>
      </c>
      <c r="AK528" t="str">
        <f>IF('PCA Licitação, Dispensa e Inex.'!D531="","",'PCA Licitação, Dispensa e Inex.'!D531)</f>
        <v/>
      </c>
      <c r="AL528" t="str">
        <f>IF('PCA Licitação, Dispensa e Inex.'!H531="","",'PCA Licitação, Dispensa e Inex.'!H531)</f>
        <v/>
      </c>
      <c r="AM528" t="str">
        <f>IF('PCA Licitação, Dispensa e Inex.'!K531="","",'PCA Licitação, Dispensa e Inex.'!K531)</f>
        <v/>
      </c>
      <c r="AN528" t="str">
        <f>IF('PCA Licitação, Dispensa e Inex.'!L531="","",'PCA Licitação, Dispensa e Inex.'!L531)</f>
        <v/>
      </c>
      <c r="AO528" t="str">
        <f>IF('PCA Licitação, Dispensa e Inex.'!M531="","",'PCA Licitação, Dispensa e Inex.'!M531)</f>
        <v/>
      </c>
      <c r="AP528" t="str">
        <f>IF('PCA Licitação, Dispensa e Inex.'!N531="","",'PCA Licitação, Dispensa e Inex.'!N531)</f>
        <v/>
      </c>
      <c r="AQ528" s="88" t="str">
        <f>IF('PCA Licitação, Dispensa e Inex.'!O531="","",'PCA Licitação, Dispensa e Inex.'!O531)</f>
        <v/>
      </c>
      <c r="AR528" s="88" t="str">
        <f>IF('PCA Licitação, Dispensa e Inex.'!P531="","",'PCA Licitação, Dispensa e Inex.'!P531)</f>
        <v/>
      </c>
      <c r="AS528" s="88" t="str">
        <f>IF('PCA Licitação, Dispensa e Inex.'!Q531="","",'PCA Licitação, Dispensa e Inex.'!Q531)</f>
        <v/>
      </c>
      <c r="AT528" s="88" t="str">
        <f>IF('PCA Licitação, Dispensa e Inex.'!R531="","",'PCA Licitação, Dispensa e Inex.'!R531)</f>
        <v/>
      </c>
      <c r="AU528" s="88" t="str">
        <f>IF('PCA Licitação, Dispensa e Inex.'!S531="","",'PCA Licitação, Dispensa e Inex.'!S531)</f>
        <v/>
      </c>
      <c r="AV528" s="88" t="str">
        <f>IFERROR(VLOOKUP(AI528,'Acompanhamento (DMP)'!$B$17:$L$400,10,FALSE),"")</f>
        <v/>
      </c>
      <c r="AW528" t="str">
        <f>IFERROR(IF(VLOOKUP(AI528,'Acompanhamento (DMP)'!$B$17:$V$400,11,FALSE)="","",VLOOKUP(AI528,'Acompanhamento (DMP)'!$B$17:$V$400,11,FALSE)),"")</f>
        <v/>
      </c>
      <c r="AX528" s="88" t="str">
        <f>IFERROR(VLOOKUP(AI528,'Acompanhamento (DMP)'!$B$17:$V$400,12,FALSE),"")</f>
        <v/>
      </c>
      <c r="AY528" s="88" t="str">
        <f>IFERROR(IF(VLOOKUP(AI528,'Acompanhamento (DMP)'!$B$17:$V$400,13,FALSE)="","",VLOOKUP(AI528,'Acompanhamento (DMP)'!$B$17:$V$400,13,FALSE)),"")</f>
        <v/>
      </c>
      <c r="AZ528" t="str">
        <f>IFERROR(IF(VLOOKUP(AI528,'Acompanhamento (DMP)'!$B$17:$V$400,14,FALSE)="","",VLOOKUP(AI528,'Acompanhamento (DMP)'!$B$17:$V$400,14,FALSE)),"")</f>
        <v/>
      </c>
      <c r="BA528" t="str">
        <f>IFERROR(IF(VLOOKUP(AI528,'Acompanhamento (DMP)'!$B$17:$V$400,15,FALSE)="","",VLOOKUP(AI528,'Acompanhamento (DMP)'!$B$17:$V$400,15,FALSE)),"")</f>
        <v/>
      </c>
      <c r="BB528" s="88" t="str">
        <f>IFERROR(IF(VLOOKUP(AI528,'Acompanhamento (DMP)'!$B$17:$V$400,16,FALSE)="","",VLOOKUP(AI528,'Acompanhamento (DMP)'!$B$17:$V$400,16,FALSE)),"")</f>
        <v/>
      </c>
      <c r="BC528" s="88" t="str">
        <f>IFERROR(IF(VLOOKUP(AI528,'Acompanhamento (DMP)'!$B$17:$V$400,17,FALSE)="","",VLOOKUP(AI528,'Acompanhamento (DMP)'!$B$17:$V$400,17,FALSE)),"")</f>
        <v/>
      </c>
      <c r="BD528" s="88" t="str">
        <f>IFERROR(IF(VLOOKUP(AI528,'Acompanhamento (DMP)'!$B$17:$V$400,18,FALSE)="","",VLOOKUP(AI528,'Acompanhamento (DMP)'!$B$17:$V$400,18,FALSE)),"")</f>
        <v/>
      </c>
      <c r="BE528" s="88" t="str">
        <f>IFERROR(IF(VLOOKUP(AI528,'Acompanhamento (DMP)'!$B$17:$V$400,19,FALSE)="","",VLOOKUP(AI528,'Acompanhamento (DMP)'!$B$17:$V$400,19,FALSE)),"")</f>
        <v/>
      </c>
      <c r="BF528" s="88" t="str">
        <f>IFERROR(IF(VLOOKUP(AI528,'Acompanhamento (DMP)'!$B$17:$V$400,20,FALSE)="","",VLOOKUP(AI528,'Acompanhamento (DMP)'!$B$17:$V$400,20,FALSE)),"")</f>
        <v/>
      </c>
      <c r="BG528" s="88" t="str">
        <f>IFERROR(IF(VLOOKUP(AI528,'Acompanhamento (DMP)'!$B$17:$V$400,21,FALSE)="","",VLOOKUP(AI528,'Acompanhamento (DMP)'!$B$17:$V$400,21,FALSE)),"")</f>
        <v/>
      </c>
      <c r="BH528" s="239" t="str">
        <f t="shared" si="8"/>
        <v/>
      </c>
    </row>
    <row r="529" spans="1:60" ht="15" customHeight="1" x14ac:dyDescent="0.2">
      <c r="A529" s="73"/>
      <c r="B529" s="73"/>
      <c r="C529" s="73"/>
      <c r="D529" s="74"/>
      <c r="E529" s="73"/>
      <c r="F529" s="73"/>
      <c r="G529" s="73"/>
      <c r="H529" s="73"/>
      <c r="I529" s="73"/>
      <c r="J529" s="73"/>
      <c r="K529" s="73"/>
      <c r="L529" s="75"/>
      <c r="M529" s="75"/>
      <c r="N529" s="75"/>
      <c r="O529" s="75"/>
      <c r="P529" s="75"/>
      <c r="Q529" s="73" t="e">
        <f>IF(#REF!="","",IF(VLOOKUP(#REF!,#REF!,9,FALSE)="","",VLOOKUP(#REF!,#REF!,9,FALSE)))</f>
        <v>#REF!</v>
      </c>
      <c r="R529" s="75" t="e">
        <f>IF(#REF!="","",IF(VLOOKUP(#REF!,#REF!,10,FALSE)="","",VLOOKUP(#REF!,#REF!,10,FALSE)))</f>
        <v>#REF!</v>
      </c>
      <c r="AI529" t="str">
        <f>IF('PCA Licitação, Dispensa e Inex.'!B532="","",'PCA Licitação, Dispensa e Inex.'!B532)</f>
        <v/>
      </c>
      <c r="AJ529" t="str">
        <f>IF('PCA Licitação, Dispensa e Inex.'!C532="","",'PCA Licitação, Dispensa e Inex.'!C532)</f>
        <v/>
      </c>
      <c r="AK529" t="str">
        <f>IF('PCA Licitação, Dispensa e Inex.'!D532="","",'PCA Licitação, Dispensa e Inex.'!D532)</f>
        <v/>
      </c>
      <c r="AL529" t="str">
        <f>IF('PCA Licitação, Dispensa e Inex.'!H532="","",'PCA Licitação, Dispensa e Inex.'!H532)</f>
        <v/>
      </c>
      <c r="AM529" t="str">
        <f>IF('PCA Licitação, Dispensa e Inex.'!K532="","",'PCA Licitação, Dispensa e Inex.'!K532)</f>
        <v/>
      </c>
      <c r="AN529" t="str">
        <f>IF('PCA Licitação, Dispensa e Inex.'!L532="","",'PCA Licitação, Dispensa e Inex.'!L532)</f>
        <v/>
      </c>
      <c r="AO529" t="str">
        <f>IF('PCA Licitação, Dispensa e Inex.'!M532="","",'PCA Licitação, Dispensa e Inex.'!M532)</f>
        <v/>
      </c>
      <c r="AP529" t="str">
        <f>IF('PCA Licitação, Dispensa e Inex.'!N532="","",'PCA Licitação, Dispensa e Inex.'!N532)</f>
        <v/>
      </c>
      <c r="AQ529" s="88" t="str">
        <f>IF('PCA Licitação, Dispensa e Inex.'!O532="","",'PCA Licitação, Dispensa e Inex.'!O532)</f>
        <v/>
      </c>
      <c r="AR529" s="88" t="str">
        <f>IF('PCA Licitação, Dispensa e Inex.'!P532="","",'PCA Licitação, Dispensa e Inex.'!P532)</f>
        <v/>
      </c>
      <c r="AS529" s="88" t="str">
        <f>IF('PCA Licitação, Dispensa e Inex.'!Q532="","",'PCA Licitação, Dispensa e Inex.'!Q532)</f>
        <v/>
      </c>
      <c r="AT529" s="88" t="str">
        <f>IF('PCA Licitação, Dispensa e Inex.'!R532="","",'PCA Licitação, Dispensa e Inex.'!R532)</f>
        <v/>
      </c>
      <c r="AU529" s="88" t="str">
        <f>IF('PCA Licitação, Dispensa e Inex.'!S532="","",'PCA Licitação, Dispensa e Inex.'!S532)</f>
        <v/>
      </c>
      <c r="AV529" s="88" t="str">
        <f>IFERROR(VLOOKUP(AI529,'Acompanhamento (DMP)'!$B$17:$L$400,10,FALSE),"")</f>
        <v/>
      </c>
      <c r="AW529" t="str">
        <f>IFERROR(IF(VLOOKUP(AI529,'Acompanhamento (DMP)'!$B$17:$V$400,11,FALSE)="","",VLOOKUP(AI529,'Acompanhamento (DMP)'!$B$17:$V$400,11,FALSE)),"")</f>
        <v/>
      </c>
      <c r="AX529" s="88" t="str">
        <f>IFERROR(VLOOKUP(AI529,'Acompanhamento (DMP)'!$B$17:$V$400,12,FALSE),"")</f>
        <v/>
      </c>
      <c r="AY529" s="88" t="str">
        <f>IFERROR(IF(VLOOKUP(AI529,'Acompanhamento (DMP)'!$B$17:$V$400,13,FALSE)="","",VLOOKUP(AI529,'Acompanhamento (DMP)'!$B$17:$V$400,13,FALSE)),"")</f>
        <v/>
      </c>
      <c r="AZ529" t="str">
        <f>IFERROR(IF(VLOOKUP(AI529,'Acompanhamento (DMP)'!$B$17:$V$400,14,FALSE)="","",VLOOKUP(AI529,'Acompanhamento (DMP)'!$B$17:$V$400,14,FALSE)),"")</f>
        <v/>
      </c>
      <c r="BA529" t="str">
        <f>IFERROR(IF(VLOOKUP(AI529,'Acompanhamento (DMP)'!$B$17:$V$400,15,FALSE)="","",VLOOKUP(AI529,'Acompanhamento (DMP)'!$B$17:$V$400,15,FALSE)),"")</f>
        <v/>
      </c>
      <c r="BB529" s="88" t="str">
        <f>IFERROR(IF(VLOOKUP(AI529,'Acompanhamento (DMP)'!$B$17:$V$400,16,FALSE)="","",VLOOKUP(AI529,'Acompanhamento (DMP)'!$B$17:$V$400,16,FALSE)),"")</f>
        <v/>
      </c>
      <c r="BC529" s="88" t="str">
        <f>IFERROR(IF(VLOOKUP(AI529,'Acompanhamento (DMP)'!$B$17:$V$400,17,FALSE)="","",VLOOKUP(AI529,'Acompanhamento (DMP)'!$B$17:$V$400,17,FALSE)),"")</f>
        <v/>
      </c>
      <c r="BD529" s="88" t="str">
        <f>IFERROR(IF(VLOOKUP(AI529,'Acompanhamento (DMP)'!$B$17:$V$400,18,FALSE)="","",VLOOKUP(AI529,'Acompanhamento (DMP)'!$B$17:$V$400,18,FALSE)),"")</f>
        <v/>
      </c>
      <c r="BE529" s="88" t="str">
        <f>IFERROR(IF(VLOOKUP(AI529,'Acompanhamento (DMP)'!$B$17:$V$400,19,FALSE)="","",VLOOKUP(AI529,'Acompanhamento (DMP)'!$B$17:$V$400,19,FALSE)),"")</f>
        <v/>
      </c>
      <c r="BF529" s="88" t="str">
        <f>IFERROR(IF(VLOOKUP(AI529,'Acompanhamento (DMP)'!$B$17:$V$400,20,FALSE)="","",VLOOKUP(AI529,'Acompanhamento (DMP)'!$B$17:$V$400,20,FALSE)),"")</f>
        <v/>
      </c>
      <c r="BG529" s="88" t="str">
        <f>IFERROR(IF(VLOOKUP(AI529,'Acompanhamento (DMP)'!$B$17:$V$400,21,FALSE)="","",VLOOKUP(AI529,'Acompanhamento (DMP)'!$B$17:$V$400,21,FALSE)),"")</f>
        <v/>
      </c>
      <c r="BH529" s="239" t="str">
        <f t="shared" si="8"/>
        <v/>
      </c>
    </row>
    <row r="530" spans="1:60" ht="15" customHeight="1" x14ac:dyDescent="0.2">
      <c r="A530" s="73"/>
      <c r="B530" s="73"/>
      <c r="C530" s="73"/>
      <c r="D530" s="74"/>
      <c r="E530" s="73"/>
      <c r="F530" s="73"/>
      <c r="G530" s="73"/>
      <c r="H530" s="73"/>
      <c r="I530" s="73"/>
      <c r="J530" s="73"/>
      <c r="K530" s="73"/>
      <c r="L530" s="75"/>
      <c r="M530" s="75"/>
      <c r="N530" s="75"/>
      <c r="O530" s="75"/>
      <c r="P530" s="75"/>
      <c r="Q530" s="73" t="e">
        <f>IF(#REF!="","",IF(VLOOKUP(#REF!,#REF!,9,FALSE)="","",VLOOKUP(#REF!,#REF!,9,FALSE)))</f>
        <v>#REF!</v>
      </c>
      <c r="R530" s="75" t="e">
        <f>IF(#REF!="","",IF(VLOOKUP(#REF!,#REF!,10,FALSE)="","",VLOOKUP(#REF!,#REF!,10,FALSE)))</f>
        <v>#REF!</v>
      </c>
      <c r="AI530" t="str">
        <f>IF('PCA Licitação, Dispensa e Inex.'!B533="","",'PCA Licitação, Dispensa e Inex.'!B533)</f>
        <v/>
      </c>
      <c r="AJ530" t="str">
        <f>IF('PCA Licitação, Dispensa e Inex.'!C533="","",'PCA Licitação, Dispensa e Inex.'!C533)</f>
        <v/>
      </c>
      <c r="AK530" t="str">
        <f>IF('PCA Licitação, Dispensa e Inex.'!D533="","",'PCA Licitação, Dispensa e Inex.'!D533)</f>
        <v/>
      </c>
      <c r="AL530" t="str">
        <f>IF('PCA Licitação, Dispensa e Inex.'!H533="","",'PCA Licitação, Dispensa e Inex.'!H533)</f>
        <v/>
      </c>
      <c r="AM530" t="str">
        <f>IF('PCA Licitação, Dispensa e Inex.'!K533="","",'PCA Licitação, Dispensa e Inex.'!K533)</f>
        <v/>
      </c>
      <c r="AN530" t="str">
        <f>IF('PCA Licitação, Dispensa e Inex.'!L533="","",'PCA Licitação, Dispensa e Inex.'!L533)</f>
        <v/>
      </c>
      <c r="AO530" t="str">
        <f>IF('PCA Licitação, Dispensa e Inex.'!M533="","",'PCA Licitação, Dispensa e Inex.'!M533)</f>
        <v/>
      </c>
      <c r="AP530" t="str">
        <f>IF('PCA Licitação, Dispensa e Inex.'!N533="","",'PCA Licitação, Dispensa e Inex.'!N533)</f>
        <v/>
      </c>
      <c r="AQ530" s="88" t="str">
        <f>IF('PCA Licitação, Dispensa e Inex.'!O533="","",'PCA Licitação, Dispensa e Inex.'!O533)</f>
        <v/>
      </c>
      <c r="AR530" s="88" t="str">
        <f>IF('PCA Licitação, Dispensa e Inex.'!P533="","",'PCA Licitação, Dispensa e Inex.'!P533)</f>
        <v/>
      </c>
      <c r="AS530" s="88" t="str">
        <f>IF('PCA Licitação, Dispensa e Inex.'!Q533="","",'PCA Licitação, Dispensa e Inex.'!Q533)</f>
        <v/>
      </c>
      <c r="AT530" s="88" t="str">
        <f>IF('PCA Licitação, Dispensa e Inex.'!R533="","",'PCA Licitação, Dispensa e Inex.'!R533)</f>
        <v/>
      </c>
      <c r="AU530" s="88" t="str">
        <f>IF('PCA Licitação, Dispensa e Inex.'!S533="","",'PCA Licitação, Dispensa e Inex.'!S533)</f>
        <v/>
      </c>
      <c r="AV530" s="88" t="str">
        <f>IFERROR(VLOOKUP(AI530,'Acompanhamento (DMP)'!$B$17:$L$400,10,FALSE),"")</f>
        <v/>
      </c>
      <c r="AW530" t="str">
        <f>IFERROR(IF(VLOOKUP(AI530,'Acompanhamento (DMP)'!$B$17:$V$400,11,FALSE)="","",VLOOKUP(AI530,'Acompanhamento (DMP)'!$B$17:$V$400,11,FALSE)),"")</f>
        <v/>
      </c>
      <c r="AX530" s="88" t="str">
        <f>IFERROR(VLOOKUP(AI530,'Acompanhamento (DMP)'!$B$17:$V$400,12,FALSE),"")</f>
        <v/>
      </c>
      <c r="AY530" s="88" t="str">
        <f>IFERROR(IF(VLOOKUP(AI530,'Acompanhamento (DMP)'!$B$17:$V$400,13,FALSE)="","",VLOOKUP(AI530,'Acompanhamento (DMP)'!$B$17:$V$400,13,FALSE)),"")</f>
        <v/>
      </c>
      <c r="AZ530" t="str">
        <f>IFERROR(IF(VLOOKUP(AI530,'Acompanhamento (DMP)'!$B$17:$V$400,14,FALSE)="","",VLOOKUP(AI530,'Acompanhamento (DMP)'!$B$17:$V$400,14,FALSE)),"")</f>
        <v/>
      </c>
      <c r="BA530" t="str">
        <f>IFERROR(IF(VLOOKUP(AI530,'Acompanhamento (DMP)'!$B$17:$V$400,15,FALSE)="","",VLOOKUP(AI530,'Acompanhamento (DMP)'!$B$17:$V$400,15,FALSE)),"")</f>
        <v/>
      </c>
      <c r="BB530" s="88" t="str">
        <f>IFERROR(IF(VLOOKUP(AI530,'Acompanhamento (DMP)'!$B$17:$V$400,16,FALSE)="","",VLOOKUP(AI530,'Acompanhamento (DMP)'!$B$17:$V$400,16,FALSE)),"")</f>
        <v/>
      </c>
      <c r="BC530" s="88" t="str">
        <f>IFERROR(IF(VLOOKUP(AI530,'Acompanhamento (DMP)'!$B$17:$V$400,17,FALSE)="","",VLOOKUP(AI530,'Acompanhamento (DMP)'!$B$17:$V$400,17,FALSE)),"")</f>
        <v/>
      </c>
      <c r="BD530" s="88" t="str">
        <f>IFERROR(IF(VLOOKUP(AI530,'Acompanhamento (DMP)'!$B$17:$V$400,18,FALSE)="","",VLOOKUP(AI530,'Acompanhamento (DMP)'!$B$17:$V$400,18,FALSE)),"")</f>
        <v/>
      </c>
      <c r="BE530" s="88" t="str">
        <f>IFERROR(IF(VLOOKUP(AI530,'Acompanhamento (DMP)'!$B$17:$V$400,19,FALSE)="","",VLOOKUP(AI530,'Acompanhamento (DMP)'!$B$17:$V$400,19,FALSE)),"")</f>
        <v/>
      </c>
      <c r="BF530" s="88" t="str">
        <f>IFERROR(IF(VLOOKUP(AI530,'Acompanhamento (DMP)'!$B$17:$V$400,20,FALSE)="","",VLOOKUP(AI530,'Acompanhamento (DMP)'!$B$17:$V$400,20,FALSE)),"")</f>
        <v/>
      </c>
      <c r="BG530" s="88" t="str">
        <f>IFERROR(IF(VLOOKUP(AI530,'Acompanhamento (DMP)'!$B$17:$V$400,21,FALSE)="","",VLOOKUP(AI530,'Acompanhamento (DMP)'!$B$17:$V$400,21,FALSE)),"")</f>
        <v/>
      </c>
      <c r="BH530" s="239" t="str">
        <f t="shared" si="8"/>
        <v/>
      </c>
    </row>
    <row r="531" spans="1:60" ht="15" customHeight="1" x14ac:dyDescent="0.2">
      <c r="A531" s="73"/>
      <c r="B531" s="73"/>
      <c r="C531" s="73"/>
      <c r="D531" s="74"/>
      <c r="E531" s="73"/>
      <c r="F531" s="73"/>
      <c r="G531" s="73"/>
      <c r="H531" s="73"/>
      <c r="I531" s="73"/>
      <c r="J531" s="73"/>
      <c r="K531" s="73"/>
      <c r="L531" s="75"/>
      <c r="M531" s="75"/>
      <c r="N531" s="75"/>
      <c r="O531" s="75"/>
      <c r="P531" s="75"/>
      <c r="Q531" s="73" t="e">
        <f>IF(#REF!="","",IF(VLOOKUP(#REF!,#REF!,9,FALSE)="","",VLOOKUP(#REF!,#REF!,9,FALSE)))</f>
        <v>#REF!</v>
      </c>
      <c r="R531" s="75" t="e">
        <f>IF(#REF!="","",IF(VLOOKUP(#REF!,#REF!,10,FALSE)="","",VLOOKUP(#REF!,#REF!,10,FALSE)))</f>
        <v>#REF!</v>
      </c>
      <c r="AI531" t="str">
        <f>IF('PCA Licitação, Dispensa e Inex.'!B534="","",'PCA Licitação, Dispensa e Inex.'!B534)</f>
        <v/>
      </c>
      <c r="AJ531" t="str">
        <f>IF('PCA Licitação, Dispensa e Inex.'!C534="","",'PCA Licitação, Dispensa e Inex.'!C534)</f>
        <v/>
      </c>
      <c r="AK531" t="str">
        <f>IF('PCA Licitação, Dispensa e Inex.'!D534="","",'PCA Licitação, Dispensa e Inex.'!D534)</f>
        <v/>
      </c>
      <c r="AL531" t="str">
        <f>IF('PCA Licitação, Dispensa e Inex.'!H534="","",'PCA Licitação, Dispensa e Inex.'!H534)</f>
        <v/>
      </c>
      <c r="AM531" t="str">
        <f>IF('PCA Licitação, Dispensa e Inex.'!K534="","",'PCA Licitação, Dispensa e Inex.'!K534)</f>
        <v/>
      </c>
      <c r="AN531" t="str">
        <f>IF('PCA Licitação, Dispensa e Inex.'!L534="","",'PCA Licitação, Dispensa e Inex.'!L534)</f>
        <v/>
      </c>
      <c r="AO531" t="str">
        <f>IF('PCA Licitação, Dispensa e Inex.'!M534="","",'PCA Licitação, Dispensa e Inex.'!M534)</f>
        <v/>
      </c>
      <c r="AP531" t="str">
        <f>IF('PCA Licitação, Dispensa e Inex.'!N534="","",'PCA Licitação, Dispensa e Inex.'!N534)</f>
        <v/>
      </c>
      <c r="AQ531" s="88" t="str">
        <f>IF('PCA Licitação, Dispensa e Inex.'!O534="","",'PCA Licitação, Dispensa e Inex.'!O534)</f>
        <v/>
      </c>
      <c r="AR531" s="88" t="str">
        <f>IF('PCA Licitação, Dispensa e Inex.'!P534="","",'PCA Licitação, Dispensa e Inex.'!P534)</f>
        <v/>
      </c>
      <c r="AS531" s="88" t="str">
        <f>IF('PCA Licitação, Dispensa e Inex.'!Q534="","",'PCA Licitação, Dispensa e Inex.'!Q534)</f>
        <v/>
      </c>
      <c r="AT531" s="88" t="str">
        <f>IF('PCA Licitação, Dispensa e Inex.'!R534="","",'PCA Licitação, Dispensa e Inex.'!R534)</f>
        <v/>
      </c>
      <c r="AU531" s="88" t="str">
        <f>IF('PCA Licitação, Dispensa e Inex.'!S534="","",'PCA Licitação, Dispensa e Inex.'!S534)</f>
        <v/>
      </c>
      <c r="AV531" s="88" t="str">
        <f>IFERROR(VLOOKUP(AI531,'Acompanhamento (DMP)'!$B$17:$L$400,10,FALSE),"")</f>
        <v/>
      </c>
      <c r="AW531" t="str">
        <f>IFERROR(IF(VLOOKUP(AI531,'Acompanhamento (DMP)'!$B$17:$V$400,11,FALSE)="","",VLOOKUP(AI531,'Acompanhamento (DMP)'!$B$17:$V$400,11,FALSE)),"")</f>
        <v/>
      </c>
      <c r="AX531" s="88" t="str">
        <f>IFERROR(VLOOKUP(AI531,'Acompanhamento (DMP)'!$B$17:$V$400,12,FALSE),"")</f>
        <v/>
      </c>
      <c r="AY531" s="88" t="str">
        <f>IFERROR(IF(VLOOKUP(AI531,'Acompanhamento (DMP)'!$B$17:$V$400,13,FALSE)="","",VLOOKUP(AI531,'Acompanhamento (DMP)'!$B$17:$V$400,13,FALSE)),"")</f>
        <v/>
      </c>
      <c r="AZ531" t="str">
        <f>IFERROR(IF(VLOOKUP(AI531,'Acompanhamento (DMP)'!$B$17:$V$400,14,FALSE)="","",VLOOKUP(AI531,'Acompanhamento (DMP)'!$B$17:$V$400,14,FALSE)),"")</f>
        <v/>
      </c>
      <c r="BA531" t="str">
        <f>IFERROR(IF(VLOOKUP(AI531,'Acompanhamento (DMP)'!$B$17:$V$400,15,FALSE)="","",VLOOKUP(AI531,'Acompanhamento (DMP)'!$B$17:$V$400,15,FALSE)),"")</f>
        <v/>
      </c>
      <c r="BB531" s="88" t="str">
        <f>IFERROR(IF(VLOOKUP(AI531,'Acompanhamento (DMP)'!$B$17:$V$400,16,FALSE)="","",VLOOKUP(AI531,'Acompanhamento (DMP)'!$B$17:$V$400,16,FALSE)),"")</f>
        <v/>
      </c>
      <c r="BC531" s="88" t="str">
        <f>IFERROR(IF(VLOOKUP(AI531,'Acompanhamento (DMP)'!$B$17:$V$400,17,FALSE)="","",VLOOKUP(AI531,'Acompanhamento (DMP)'!$B$17:$V$400,17,FALSE)),"")</f>
        <v/>
      </c>
      <c r="BD531" s="88" t="str">
        <f>IFERROR(IF(VLOOKUP(AI531,'Acompanhamento (DMP)'!$B$17:$V$400,18,FALSE)="","",VLOOKUP(AI531,'Acompanhamento (DMP)'!$B$17:$V$400,18,FALSE)),"")</f>
        <v/>
      </c>
      <c r="BE531" s="88" t="str">
        <f>IFERROR(IF(VLOOKUP(AI531,'Acompanhamento (DMP)'!$B$17:$V$400,19,FALSE)="","",VLOOKUP(AI531,'Acompanhamento (DMP)'!$B$17:$V$400,19,FALSE)),"")</f>
        <v/>
      </c>
      <c r="BF531" s="88" t="str">
        <f>IFERROR(IF(VLOOKUP(AI531,'Acompanhamento (DMP)'!$B$17:$V$400,20,FALSE)="","",VLOOKUP(AI531,'Acompanhamento (DMP)'!$B$17:$V$400,20,FALSE)),"")</f>
        <v/>
      </c>
      <c r="BG531" s="88" t="str">
        <f>IFERROR(IF(VLOOKUP(AI531,'Acompanhamento (DMP)'!$B$17:$V$400,21,FALSE)="","",VLOOKUP(AI531,'Acompanhamento (DMP)'!$B$17:$V$400,21,FALSE)),"")</f>
        <v/>
      </c>
      <c r="BH531" s="239" t="str">
        <f t="shared" si="8"/>
        <v/>
      </c>
    </row>
    <row r="532" spans="1:60" ht="15" customHeight="1" x14ac:dyDescent="0.2">
      <c r="A532" s="73"/>
      <c r="B532" s="73"/>
      <c r="C532" s="73"/>
      <c r="D532" s="74"/>
      <c r="E532" s="73"/>
      <c r="F532" s="73"/>
      <c r="G532" s="73"/>
      <c r="H532" s="73"/>
      <c r="I532" s="73"/>
      <c r="J532" s="73"/>
      <c r="K532" s="73"/>
      <c r="L532" s="75"/>
      <c r="M532" s="75"/>
      <c r="N532" s="75"/>
      <c r="O532" s="75"/>
      <c r="P532" s="75"/>
      <c r="Q532" s="73" t="e">
        <f>IF(#REF!="","",IF(VLOOKUP(#REF!,#REF!,9,FALSE)="","",VLOOKUP(#REF!,#REF!,9,FALSE)))</f>
        <v>#REF!</v>
      </c>
      <c r="R532" s="75" t="e">
        <f>IF(#REF!="","",IF(VLOOKUP(#REF!,#REF!,10,FALSE)="","",VLOOKUP(#REF!,#REF!,10,FALSE)))</f>
        <v>#REF!</v>
      </c>
      <c r="AI532" t="str">
        <f>IF('PCA Licitação, Dispensa e Inex.'!B535="","",'PCA Licitação, Dispensa e Inex.'!B535)</f>
        <v/>
      </c>
      <c r="AJ532" t="str">
        <f>IF('PCA Licitação, Dispensa e Inex.'!C535="","",'PCA Licitação, Dispensa e Inex.'!C535)</f>
        <v/>
      </c>
      <c r="AK532" t="str">
        <f>IF('PCA Licitação, Dispensa e Inex.'!D535="","",'PCA Licitação, Dispensa e Inex.'!D535)</f>
        <v/>
      </c>
      <c r="AL532" t="str">
        <f>IF('PCA Licitação, Dispensa e Inex.'!H535="","",'PCA Licitação, Dispensa e Inex.'!H535)</f>
        <v/>
      </c>
      <c r="AM532" t="str">
        <f>IF('PCA Licitação, Dispensa e Inex.'!K535="","",'PCA Licitação, Dispensa e Inex.'!K535)</f>
        <v/>
      </c>
      <c r="AN532" t="str">
        <f>IF('PCA Licitação, Dispensa e Inex.'!L535="","",'PCA Licitação, Dispensa e Inex.'!L535)</f>
        <v/>
      </c>
      <c r="AO532" t="str">
        <f>IF('PCA Licitação, Dispensa e Inex.'!M535="","",'PCA Licitação, Dispensa e Inex.'!M535)</f>
        <v/>
      </c>
      <c r="AP532" t="str">
        <f>IF('PCA Licitação, Dispensa e Inex.'!N535="","",'PCA Licitação, Dispensa e Inex.'!N535)</f>
        <v/>
      </c>
      <c r="AQ532" s="88" t="str">
        <f>IF('PCA Licitação, Dispensa e Inex.'!O535="","",'PCA Licitação, Dispensa e Inex.'!O535)</f>
        <v/>
      </c>
      <c r="AR532" s="88" t="str">
        <f>IF('PCA Licitação, Dispensa e Inex.'!P535="","",'PCA Licitação, Dispensa e Inex.'!P535)</f>
        <v/>
      </c>
      <c r="AS532" s="88" t="str">
        <f>IF('PCA Licitação, Dispensa e Inex.'!Q535="","",'PCA Licitação, Dispensa e Inex.'!Q535)</f>
        <v/>
      </c>
      <c r="AT532" s="88" t="str">
        <f>IF('PCA Licitação, Dispensa e Inex.'!R535="","",'PCA Licitação, Dispensa e Inex.'!R535)</f>
        <v/>
      </c>
      <c r="AU532" s="88" t="str">
        <f>IF('PCA Licitação, Dispensa e Inex.'!S535="","",'PCA Licitação, Dispensa e Inex.'!S535)</f>
        <v/>
      </c>
      <c r="AV532" s="88" t="str">
        <f>IFERROR(VLOOKUP(AI532,'Acompanhamento (DMP)'!$B$17:$L$400,10,FALSE),"")</f>
        <v/>
      </c>
      <c r="AW532" t="str">
        <f>IFERROR(IF(VLOOKUP(AI532,'Acompanhamento (DMP)'!$B$17:$V$400,11,FALSE)="","",VLOOKUP(AI532,'Acompanhamento (DMP)'!$B$17:$V$400,11,FALSE)),"")</f>
        <v/>
      </c>
      <c r="AX532" s="88" t="str">
        <f>IFERROR(VLOOKUP(AI532,'Acompanhamento (DMP)'!$B$17:$V$400,12,FALSE),"")</f>
        <v/>
      </c>
      <c r="AY532" s="88" t="str">
        <f>IFERROR(IF(VLOOKUP(AI532,'Acompanhamento (DMP)'!$B$17:$V$400,13,FALSE)="","",VLOOKUP(AI532,'Acompanhamento (DMP)'!$B$17:$V$400,13,FALSE)),"")</f>
        <v/>
      </c>
      <c r="AZ532" t="str">
        <f>IFERROR(IF(VLOOKUP(AI532,'Acompanhamento (DMP)'!$B$17:$V$400,14,FALSE)="","",VLOOKUP(AI532,'Acompanhamento (DMP)'!$B$17:$V$400,14,FALSE)),"")</f>
        <v/>
      </c>
      <c r="BA532" t="str">
        <f>IFERROR(IF(VLOOKUP(AI532,'Acompanhamento (DMP)'!$B$17:$V$400,15,FALSE)="","",VLOOKUP(AI532,'Acompanhamento (DMP)'!$B$17:$V$400,15,FALSE)),"")</f>
        <v/>
      </c>
      <c r="BB532" s="88" t="str">
        <f>IFERROR(IF(VLOOKUP(AI532,'Acompanhamento (DMP)'!$B$17:$V$400,16,FALSE)="","",VLOOKUP(AI532,'Acompanhamento (DMP)'!$B$17:$V$400,16,FALSE)),"")</f>
        <v/>
      </c>
      <c r="BC532" s="88" t="str">
        <f>IFERROR(IF(VLOOKUP(AI532,'Acompanhamento (DMP)'!$B$17:$V$400,17,FALSE)="","",VLOOKUP(AI532,'Acompanhamento (DMP)'!$B$17:$V$400,17,FALSE)),"")</f>
        <v/>
      </c>
      <c r="BD532" s="88" t="str">
        <f>IFERROR(IF(VLOOKUP(AI532,'Acompanhamento (DMP)'!$B$17:$V$400,18,FALSE)="","",VLOOKUP(AI532,'Acompanhamento (DMP)'!$B$17:$V$400,18,FALSE)),"")</f>
        <v/>
      </c>
      <c r="BE532" s="88" t="str">
        <f>IFERROR(IF(VLOOKUP(AI532,'Acompanhamento (DMP)'!$B$17:$V$400,19,FALSE)="","",VLOOKUP(AI532,'Acompanhamento (DMP)'!$B$17:$V$400,19,FALSE)),"")</f>
        <v/>
      </c>
      <c r="BF532" s="88" t="str">
        <f>IFERROR(IF(VLOOKUP(AI532,'Acompanhamento (DMP)'!$B$17:$V$400,20,FALSE)="","",VLOOKUP(AI532,'Acompanhamento (DMP)'!$B$17:$V$400,20,FALSE)),"")</f>
        <v/>
      </c>
      <c r="BG532" s="88" t="str">
        <f>IFERROR(IF(VLOOKUP(AI532,'Acompanhamento (DMP)'!$B$17:$V$400,21,FALSE)="","",VLOOKUP(AI532,'Acompanhamento (DMP)'!$B$17:$V$400,21,FALSE)),"")</f>
        <v/>
      </c>
      <c r="BH532" s="239" t="str">
        <f t="shared" si="8"/>
        <v/>
      </c>
    </row>
    <row r="533" spans="1:60" ht="15" customHeight="1" x14ac:dyDescent="0.2">
      <c r="A533" s="73"/>
      <c r="B533" s="73"/>
      <c r="C533" s="73"/>
      <c r="D533" s="74"/>
      <c r="E533" s="73"/>
      <c r="F533" s="73"/>
      <c r="G533" s="73"/>
      <c r="H533" s="73"/>
      <c r="I533" s="73"/>
      <c r="J533" s="73"/>
      <c r="K533" s="73"/>
      <c r="L533" s="75"/>
      <c r="M533" s="75"/>
      <c r="N533" s="75"/>
      <c r="O533" s="75"/>
      <c r="P533" s="75"/>
      <c r="Q533" s="73" t="e">
        <f>IF(#REF!="","",IF(VLOOKUP(#REF!,#REF!,9,FALSE)="","",VLOOKUP(#REF!,#REF!,9,FALSE)))</f>
        <v>#REF!</v>
      </c>
      <c r="R533" s="75" t="e">
        <f>IF(#REF!="","",IF(VLOOKUP(#REF!,#REF!,10,FALSE)="","",VLOOKUP(#REF!,#REF!,10,FALSE)))</f>
        <v>#REF!</v>
      </c>
      <c r="AI533" t="str">
        <f>IF('PCA Licitação, Dispensa e Inex.'!B536="","",'PCA Licitação, Dispensa e Inex.'!B536)</f>
        <v/>
      </c>
      <c r="AJ533" t="str">
        <f>IF('PCA Licitação, Dispensa e Inex.'!C536="","",'PCA Licitação, Dispensa e Inex.'!C536)</f>
        <v/>
      </c>
      <c r="AK533" t="str">
        <f>IF('PCA Licitação, Dispensa e Inex.'!D536="","",'PCA Licitação, Dispensa e Inex.'!D536)</f>
        <v/>
      </c>
      <c r="AL533" t="str">
        <f>IF('PCA Licitação, Dispensa e Inex.'!H536="","",'PCA Licitação, Dispensa e Inex.'!H536)</f>
        <v/>
      </c>
      <c r="AM533" t="str">
        <f>IF('PCA Licitação, Dispensa e Inex.'!K536="","",'PCA Licitação, Dispensa e Inex.'!K536)</f>
        <v/>
      </c>
      <c r="AN533" t="str">
        <f>IF('PCA Licitação, Dispensa e Inex.'!L536="","",'PCA Licitação, Dispensa e Inex.'!L536)</f>
        <v/>
      </c>
      <c r="AO533" t="str">
        <f>IF('PCA Licitação, Dispensa e Inex.'!M536="","",'PCA Licitação, Dispensa e Inex.'!M536)</f>
        <v/>
      </c>
      <c r="AP533" t="str">
        <f>IF('PCA Licitação, Dispensa e Inex.'!N536="","",'PCA Licitação, Dispensa e Inex.'!N536)</f>
        <v/>
      </c>
      <c r="AQ533" s="88" t="str">
        <f>IF('PCA Licitação, Dispensa e Inex.'!O536="","",'PCA Licitação, Dispensa e Inex.'!O536)</f>
        <v/>
      </c>
      <c r="AR533" s="88" t="str">
        <f>IF('PCA Licitação, Dispensa e Inex.'!P536="","",'PCA Licitação, Dispensa e Inex.'!P536)</f>
        <v/>
      </c>
      <c r="AS533" s="88" t="str">
        <f>IF('PCA Licitação, Dispensa e Inex.'!Q536="","",'PCA Licitação, Dispensa e Inex.'!Q536)</f>
        <v/>
      </c>
      <c r="AT533" s="88" t="str">
        <f>IF('PCA Licitação, Dispensa e Inex.'!R536="","",'PCA Licitação, Dispensa e Inex.'!R536)</f>
        <v/>
      </c>
      <c r="AU533" s="88" t="str">
        <f>IF('PCA Licitação, Dispensa e Inex.'!S536="","",'PCA Licitação, Dispensa e Inex.'!S536)</f>
        <v/>
      </c>
      <c r="AV533" s="88" t="str">
        <f>IFERROR(VLOOKUP(AI533,'Acompanhamento (DMP)'!$B$17:$L$400,10,FALSE),"")</f>
        <v/>
      </c>
      <c r="AW533" t="str">
        <f>IFERROR(IF(VLOOKUP(AI533,'Acompanhamento (DMP)'!$B$17:$V$400,11,FALSE)="","",VLOOKUP(AI533,'Acompanhamento (DMP)'!$B$17:$V$400,11,FALSE)),"")</f>
        <v/>
      </c>
      <c r="AX533" s="88" t="str">
        <f>IFERROR(VLOOKUP(AI533,'Acompanhamento (DMP)'!$B$17:$V$400,12,FALSE),"")</f>
        <v/>
      </c>
      <c r="AY533" s="88" t="str">
        <f>IFERROR(IF(VLOOKUP(AI533,'Acompanhamento (DMP)'!$B$17:$V$400,13,FALSE)="","",VLOOKUP(AI533,'Acompanhamento (DMP)'!$B$17:$V$400,13,FALSE)),"")</f>
        <v/>
      </c>
      <c r="AZ533" t="str">
        <f>IFERROR(IF(VLOOKUP(AI533,'Acompanhamento (DMP)'!$B$17:$V$400,14,FALSE)="","",VLOOKUP(AI533,'Acompanhamento (DMP)'!$B$17:$V$400,14,FALSE)),"")</f>
        <v/>
      </c>
      <c r="BA533" t="str">
        <f>IFERROR(IF(VLOOKUP(AI533,'Acompanhamento (DMP)'!$B$17:$V$400,15,FALSE)="","",VLOOKUP(AI533,'Acompanhamento (DMP)'!$B$17:$V$400,15,FALSE)),"")</f>
        <v/>
      </c>
      <c r="BB533" s="88" t="str">
        <f>IFERROR(IF(VLOOKUP(AI533,'Acompanhamento (DMP)'!$B$17:$V$400,16,FALSE)="","",VLOOKUP(AI533,'Acompanhamento (DMP)'!$B$17:$V$400,16,FALSE)),"")</f>
        <v/>
      </c>
      <c r="BC533" s="88" t="str">
        <f>IFERROR(IF(VLOOKUP(AI533,'Acompanhamento (DMP)'!$B$17:$V$400,17,FALSE)="","",VLOOKUP(AI533,'Acompanhamento (DMP)'!$B$17:$V$400,17,FALSE)),"")</f>
        <v/>
      </c>
      <c r="BD533" s="88" t="str">
        <f>IFERROR(IF(VLOOKUP(AI533,'Acompanhamento (DMP)'!$B$17:$V$400,18,FALSE)="","",VLOOKUP(AI533,'Acompanhamento (DMP)'!$B$17:$V$400,18,FALSE)),"")</f>
        <v/>
      </c>
      <c r="BE533" s="88" t="str">
        <f>IFERROR(IF(VLOOKUP(AI533,'Acompanhamento (DMP)'!$B$17:$V$400,19,FALSE)="","",VLOOKUP(AI533,'Acompanhamento (DMP)'!$B$17:$V$400,19,FALSE)),"")</f>
        <v/>
      </c>
      <c r="BF533" s="88" t="str">
        <f>IFERROR(IF(VLOOKUP(AI533,'Acompanhamento (DMP)'!$B$17:$V$400,20,FALSE)="","",VLOOKUP(AI533,'Acompanhamento (DMP)'!$B$17:$V$400,20,FALSE)),"")</f>
        <v/>
      </c>
      <c r="BG533" s="88" t="str">
        <f>IFERROR(IF(VLOOKUP(AI533,'Acompanhamento (DMP)'!$B$17:$V$400,21,FALSE)="","",VLOOKUP(AI533,'Acompanhamento (DMP)'!$B$17:$V$400,21,FALSE)),"")</f>
        <v/>
      </c>
      <c r="BH533" s="239" t="str">
        <f t="shared" si="8"/>
        <v/>
      </c>
    </row>
    <row r="534" spans="1:60" ht="15" customHeight="1" x14ac:dyDescent="0.2">
      <c r="A534" s="73"/>
      <c r="B534" s="73"/>
      <c r="C534" s="73"/>
      <c r="D534" s="74"/>
      <c r="E534" s="73"/>
      <c r="F534" s="73"/>
      <c r="G534" s="73"/>
      <c r="H534" s="73"/>
      <c r="I534" s="73"/>
      <c r="J534" s="73"/>
      <c r="K534" s="73"/>
      <c r="L534" s="75"/>
      <c r="M534" s="75"/>
      <c r="N534" s="75"/>
      <c r="O534" s="75"/>
      <c r="P534" s="75"/>
      <c r="Q534" s="73" t="e">
        <f>IF(#REF!="","",IF(VLOOKUP(#REF!,#REF!,9,FALSE)="","",VLOOKUP(#REF!,#REF!,9,FALSE)))</f>
        <v>#REF!</v>
      </c>
      <c r="R534" s="75" t="e">
        <f>IF(#REF!="","",IF(VLOOKUP(#REF!,#REF!,10,FALSE)="","",VLOOKUP(#REF!,#REF!,10,FALSE)))</f>
        <v>#REF!</v>
      </c>
      <c r="AI534" t="str">
        <f>IF('PCA Licitação, Dispensa e Inex.'!B537="","",'PCA Licitação, Dispensa e Inex.'!B537)</f>
        <v/>
      </c>
      <c r="AJ534" t="str">
        <f>IF('PCA Licitação, Dispensa e Inex.'!C537="","",'PCA Licitação, Dispensa e Inex.'!C537)</f>
        <v/>
      </c>
      <c r="AK534" t="str">
        <f>IF('PCA Licitação, Dispensa e Inex.'!D537="","",'PCA Licitação, Dispensa e Inex.'!D537)</f>
        <v/>
      </c>
      <c r="AL534" t="str">
        <f>IF('PCA Licitação, Dispensa e Inex.'!H537="","",'PCA Licitação, Dispensa e Inex.'!H537)</f>
        <v/>
      </c>
      <c r="AM534" t="str">
        <f>IF('PCA Licitação, Dispensa e Inex.'!K537="","",'PCA Licitação, Dispensa e Inex.'!K537)</f>
        <v/>
      </c>
      <c r="AN534" t="str">
        <f>IF('PCA Licitação, Dispensa e Inex.'!L537="","",'PCA Licitação, Dispensa e Inex.'!L537)</f>
        <v/>
      </c>
      <c r="AO534" t="str">
        <f>IF('PCA Licitação, Dispensa e Inex.'!M537="","",'PCA Licitação, Dispensa e Inex.'!M537)</f>
        <v/>
      </c>
      <c r="AP534" t="str">
        <f>IF('PCA Licitação, Dispensa e Inex.'!N537="","",'PCA Licitação, Dispensa e Inex.'!N537)</f>
        <v/>
      </c>
      <c r="AQ534" s="88" t="str">
        <f>IF('PCA Licitação, Dispensa e Inex.'!O537="","",'PCA Licitação, Dispensa e Inex.'!O537)</f>
        <v/>
      </c>
      <c r="AR534" s="88" t="str">
        <f>IF('PCA Licitação, Dispensa e Inex.'!P537="","",'PCA Licitação, Dispensa e Inex.'!P537)</f>
        <v/>
      </c>
      <c r="AS534" s="88" t="str">
        <f>IF('PCA Licitação, Dispensa e Inex.'!Q537="","",'PCA Licitação, Dispensa e Inex.'!Q537)</f>
        <v/>
      </c>
      <c r="AT534" s="88" t="str">
        <f>IF('PCA Licitação, Dispensa e Inex.'!R537="","",'PCA Licitação, Dispensa e Inex.'!R537)</f>
        <v/>
      </c>
      <c r="AU534" s="88" t="str">
        <f>IF('PCA Licitação, Dispensa e Inex.'!S537="","",'PCA Licitação, Dispensa e Inex.'!S537)</f>
        <v/>
      </c>
      <c r="AV534" s="88" t="str">
        <f>IFERROR(VLOOKUP(AI534,'Acompanhamento (DMP)'!$B$17:$L$400,10,FALSE),"")</f>
        <v/>
      </c>
      <c r="AW534" t="str">
        <f>IFERROR(IF(VLOOKUP(AI534,'Acompanhamento (DMP)'!$B$17:$V$400,11,FALSE)="","",VLOOKUP(AI534,'Acompanhamento (DMP)'!$B$17:$V$400,11,FALSE)),"")</f>
        <v/>
      </c>
      <c r="AX534" s="88" t="str">
        <f>IFERROR(VLOOKUP(AI534,'Acompanhamento (DMP)'!$B$17:$V$400,12,FALSE),"")</f>
        <v/>
      </c>
      <c r="AY534" s="88" t="str">
        <f>IFERROR(IF(VLOOKUP(AI534,'Acompanhamento (DMP)'!$B$17:$V$400,13,FALSE)="","",VLOOKUP(AI534,'Acompanhamento (DMP)'!$B$17:$V$400,13,FALSE)),"")</f>
        <v/>
      </c>
      <c r="AZ534" t="str">
        <f>IFERROR(IF(VLOOKUP(AI534,'Acompanhamento (DMP)'!$B$17:$V$400,14,FALSE)="","",VLOOKUP(AI534,'Acompanhamento (DMP)'!$B$17:$V$400,14,FALSE)),"")</f>
        <v/>
      </c>
      <c r="BA534" t="str">
        <f>IFERROR(IF(VLOOKUP(AI534,'Acompanhamento (DMP)'!$B$17:$V$400,15,FALSE)="","",VLOOKUP(AI534,'Acompanhamento (DMP)'!$B$17:$V$400,15,FALSE)),"")</f>
        <v/>
      </c>
      <c r="BB534" s="88" t="str">
        <f>IFERROR(IF(VLOOKUP(AI534,'Acompanhamento (DMP)'!$B$17:$V$400,16,FALSE)="","",VLOOKUP(AI534,'Acompanhamento (DMP)'!$B$17:$V$400,16,FALSE)),"")</f>
        <v/>
      </c>
      <c r="BC534" s="88" t="str">
        <f>IFERROR(IF(VLOOKUP(AI534,'Acompanhamento (DMP)'!$B$17:$V$400,17,FALSE)="","",VLOOKUP(AI534,'Acompanhamento (DMP)'!$B$17:$V$400,17,FALSE)),"")</f>
        <v/>
      </c>
      <c r="BD534" s="88" t="str">
        <f>IFERROR(IF(VLOOKUP(AI534,'Acompanhamento (DMP)'!$B$17:$V$400,18,FALSE)="","",VLOOKUP(AI534,'Acompanhamento (DMP)'!$B$17:$V$400,18,FALSE)),"")</f>
        <v/>
      </c>
      <c r="BE534" s="88" t="str">
        <f>IFERROR(IF(VLOOKUP(AI534,'Acompanhamento (DMP)'!$B$17:$V$400,19,FALSE)="","",VLOOKUP(AI534,'Acompanhamento (DMP)'!$B$17:$V$400,19,FALSE)),"")</f>
        <v/>
      </c>
      <c r="BF534" s="88" t="str">
        <f>IFERROR(IF(VLOOKUP(AI534,'Acompanhamento (DMP)'!$B$17:$V$400,20,FALSE)="","",VLOOKUP(AI534,'Acompanhamento (DMP)'!$B$17:$V$400,20,FALSE)),"")</f>
        <v/>
      </c>
      <c r="BG534" s="88" t="str">
        <f>IFERROR(IF(VLOOKUP(AI534,'Acompanhamento (DMP)'!$B$17:$V$400,21,FALSE)="","",VLOOKUP(AI534,'Acompanhamento (DMP)'!$B$17:$V$400,21,FALSE)),"")</f>
        <v/>
      </c>
      <c r="BH534" s="239" t="str">
        <f t="shared" si="8"/>
        <v/>
      </c>
    </row>
    <row r="535" spans="1:60" ht="15" customHeight="1" x14ac:dyDescent="0.2">
      <c r="A535" s="73"/>
      <c r="B535" s="73"/>
      <c r="C535" s="73"/>
      <c r="D535" s="74"/>
      <c r="E535" s="73"/>
      <c r="F535" s="73"/>
      <c r="G535" s="73"/>
      <c r="H535" s="73"/>
      <c r="I535" s="73"/>
      <c r="J535" s="73"/>
      <c r="K535" s="73"/>
      <c r="L535" s="75"/>
      <c r="M535" s="75"/>
      <c r="N535" s="75"/>
      <c r="O535" s="75"/>
      <c r="P535" s="75"/>
      <c r="Q535" s="73" t="e">
        <f>IF(#REF!="","",IF(VLOOKUP(#REF!,#REF!,9,FALSE)="","",VLOOKUP(#REF!,#REF!,9,FALSE)))</f>
        <v>#REF!</v>
      </c>
      <c r="R535" s="75" t="e">
        <f>IF(#REF!="","",IF(VLOOKUP(#REF!,#REF!,10,FALSE)="","",VLOOKUP(#REF!,#REF!,10,FALSE)))</f>
        <v>#REF!</v>
      </c>
      <c r="AI535" t="str">
        <f>IF('PCA Licitação, Dispensa e Inex.'!B538="","",'PCA Licitação, Dispensa e Inex.'!B538)</f>
        <v/>
      </c>
      <c r="AJ535" t="str">
        <f>IF('PCA Licitação, Dispensa e Inex.'!C538="","",'PCA Licitação, Dispensa e Inex.'!C538)</f>
        <v/>
      </c>
      <c r="AK535" t="str">
        <f>IF('PCA Licitação, Dispensa e Inex.'!D538="","",'PCA Licitação, Dispensa e Inex.'!D538)</f>
        <v/>
      </c>
      <c r="AL535" t="str">
        <f>IF('PCA Licitação, Dispensa e Inex.'!H538="","",'PCA Licitação, Dispensa e Inex.'!H538)</f>
        <v/>
      </c>
      <c r="AM535" t="str">
        <f>IF('PCA Licitação, Dispensa e Inex.'!K538="","",'PCA Licitação, Dispensa e Inex.'!K538)</f>
        <v/>
      </c>
      <c r="AN535" t="str">
        <f>IF('PCA Licitação, Dispensa e Inex.'!L538="","",'PCA Licitação, Dispensa e Inex.'!L538)</f>
        <v/>
      </c>
      <c r="AO535" t="str">
        <f>IF('PCA Licitação, Dispensa e Inex.'!M538="","",'PCA Licitação, Dispensa e Inex.'!M538)</f>
        <v/>
      </c>
      <c r="AP535" t="str">
        <f>IF('PCA Licitação, Dispensa e Inex.'!N538="","",'PCA Licitação, Dispensa e Inex.'!N538)</f>
        <v/>
      </c>
      <c r="AQ535" s="88" t="str">
        <f>IF('PCA Licitação, Dispensa e Inex.'!O538="","",'PCA Licitação, Dispensa e Inex.'!O538)</f>
        <v/>
      </c>
      <c r="AR535" s="88" t="str">
        <f>IF('PCA Licitação, Dispensa e Inex.'!P538="","",'PCA Licitação, Dispensa e Inex.'!P538)</f>
        <v/>
      </c>
      <c r="AS535" s="88" t="str">
        <f>IF('PCA Licitação, Dispensa e Inex.'!Q538="","",'PCA Licitação, Dispensa e Inex.'!Q538)</f>
        <v/>
      </c>
      <c r="AT535" s="88" t="str">
        <f>IF('PCA Licitação, Dispensa e Inex.'!R538="","",'PCA Licitação, Dispensa e Inex.'!R538)</f>
        <v/>
      </c>
      <c r="AU535" s="88" t="str">
        <f>IF('PCA Licitação, Dispensa e Inex.'!S538="","",'PCA Licitação, Dispensa e Inex.'!S538)</f>
        <v/>
      </c>
      <c r="AV535" s="88" t="str">
        <f>IFERROR(VLOOKUP(AI535,'Acompanhamento (DMP)'!$B$17:$L$400,10,FALSE),"")</f>
        <v/>
      </c>
      <c r="AW535" t="str">
        <f>IFERROR(IF(VLOOKUP(AI535,'Acompanhamento (DMP)'!$B$17:$V$400,11,FALSE)="","",VLOOKUP(AI535,'Acompanhamento (DMP)'!$B$17:$V$400,11,FALSE)),"")</f>
        <v/>
      </c>
      <c r="AX535" s="88" t="str">
        <f>IFERROR(VLOOKUP(AI535,'Acompanhamento (DMP)'!$B$17:$V$400,12,FALSE),"")</f>
        <v/>
      </c>
      <c r="AY535" s="88" t="str">
        <f>IFERROR(IF(VLOOKUP(AI535,'Acompanhamento (DMP)'!$B$17:$V$400,13,FALSE)="","",VLOOKUP(AI535,'Acompanhamento (DMP)'!$B$17:$V$400,13,FALSE)),"")</f>
        <v/>
      </c>
      <c r="AZ535" t="str">
        <f>IFERROR(IF(VLOOKUP(AI535,'Acompanhamento (DMP)'!$B$17:$V$400,14,FALSE)="","",VLOOKUP(AI535,'Acompanhamento (DMP)'!$B$17:$V$400,14,FALSE)),"")</f>
        <v/>
      </c>
      <c r="BA535" t="str">
        <f>IFERROR(IF(VLOOKUP(AI535,'Acompanhamento (DMP)'!$B$17:$V$400,15,FALSE)="","",VLOOKUP(AI535,'Acompanhamento (DMP)'!$B$17:$V$400,15,FALSE)),"")</f>
        <v/>
      </c>
      <c r="BB535" s="88" t="str">
        <f>IFERROR(IF(VLOOKUP(AI535,'Acompanhamento (DMP)'!$B$17:$V$400,16,FALSE)="","",VLOOKUP(AI535,'Acompanhamento (DMP)'!$B$17:$V$400,16,FALSE)),"")</f>
        <v/>
      </c>
      <c r="BC535" s="88" t="str">
        <f>IFERROR(IF(VLOOKUP(AI535,'Acompanhamento (DMP)'!$B$17:$V$400,17,FALSE)="","",VLOOKUP(AI535,'Acompanhamento (DMP)'!$B$17:$V$400,17,FALSE)),"")</f>
        <v/>
      </c>
      <c r="BD535" s="88" t="str">
        <f>IFERROR(IF(VLOOKUP(AI535,'Acompanhamento (DMP)'!$B$17:$V$400,18,FALSE)="","",VLOOKUP(AI535,'Acompanhamento (DMP)'!$B$17:$V$400,18,FALSE)),"")</f>
        <v/>
      </c>
      <c r="BE535" s="88" t="str">
        <f>IFERROR(IF(VLOOKUP(AI535,'Acompanhamento (DMP)'!$B$17:$V$400,19,FALSE)="","",VLOOKUP(AI535,'Acompanhamento (DMP)'!$B$17:$V$400,19,FALSE)),"")</f>
        <v/>
      </c>
      <c r="BF535" s="88" t="str">
        <f>IFERROR(IF(VLOOKUP(AI535,'Acompanhamento (DMP)'!$B$17:$V$400,20,FALSE)="","",VLOOKUP(AI535,'Acompanhamento (DMP)'!$B$17:$V$400,20,FALSE)),"")</f>
        <v/>
      </c>
      <c r="BG535" s="88" t="str">
        <f>IFERROR(IF(VLOOKUP(AI535,'Acompanhamento (DMP)'!$B$17:$V$400,21,FALSE)="","",VLOOKUP(AI535,'Acompanhamento (DMP)'!$B$17:$V$400,21,FALSE)),"")</f>
        <v/>
      </c>
      <c r="BH535" s="239" t="str">
        <f t="shared" si="8"/>
        <v/>
      </c>
    </row>
    <row r="536" spans="1:60" ht="15" customHeight="1" x14ac:dyDescent="0.2">
      <c r="A536" s="73"/>
      <c r="B536" s="73"/>
      <c r="C536" s="73"/>
      <c r="D536" s="74"/>
      <c r="E536" s="73"/>
      <c r="F536" s="73"/>
      <c r="G536" s="73"/>
      <c r="H536" s="73"/>
      <c r="I536" s="73"/>
      <c r="J536" s="73"/>
      <c r="K536" s="73"/>
      <c r="L536" s="75"/>
      <c r="M536" s="75"/>
      <c r="N536" s="75"/>
      <c r="O536" s="75"/>
      <c r="P536" s="75"/>
      <c r="Q536" s="73" t="e">
        <f>IF(#REF!="","",IF(VLOOKUP(#REF!,#REF!,9,FALSE)="","",VLOOKUP(#REF!,#REF!,9,FALSE)))</f>
        <v>#REF!</v>
      </c>
      <c r="R536" s="75" t="e">
        <f>IF(#REF!="","",IF(VLOOKUP(#REF!,#REF!,10,FALSE)="","",VLOOKUP(#REF!,#REF!,10,FALSE)))</f>
        <v>#REF!</v>
      </c>
      <c r="AI536" t="str">
        <f>IF('PCA Licitação, Dispensa e Inex.'!B539="","",'PCA Licitação, Dispensa e Inex.'!B539)</f>
        <v/>
      </c>
      <c r="AJ536" t="str">
        <f>IF('PCA Licitação, Dispensa e Inex.'!C539="","",'PCA Licitação, Dispensa e Inex.'!C539)</f>
        <v/>
      </c>
      <c r="AK536" t="str">
        <f>IF('PCA Licitação, Dispensa e Inex.'!D539="","",'PCA Licitação, Dispensa e Inex.'!D539)</f>
        <v/>
      </c>
      <c r="AL536" t="str">
        <f>IF('PCA Licitação, Dispensa e Inex.'!H539="","",'PCA Licitação, Dispensa e Inex.'!H539)</f>
        <v/>
      </c>
      <c r="AM536" t="str">
        <f>IF('PCA Licitação, Dispensa e Inex.'!K539="","",'PCA Licitação, Dispensa e Inex.'!K539)</f>
        <v/>
      </c>
      <c r="AN536" t="str">
        <f>IF('PCA Licitação, Dispensa e Inex.'!L539="","",'PCA Licitação, Dispensa e Inex.'!L539)</f>
        <v/>
      </c>
      <c r="AO536" t="str">
        <f>IF('PCA Licitação, Dispensa e Inex.'!M539="","",'PCA Licitação, Dispensa e Inex.'!M539)</f>
        <v/>
      </c>
      <c r="AP536" t="str">
        <f>IF('PCA Licitação, Dispensa e Inex.'!N539="","",'PCA Licitação, Dispensa e Inex.'!N539)</f>
        <v/>
      </c>
      <c r="AQ536" s="88" t="str">
        <f>IF('PCA Licitação, Dispensa e Inex.'!O539="","",'PCA Licitação, Dispensa e Inex.'!O539)</f>
        <v/>
      </c>
      <c r="AR536" s="88" t="str">
        <f>IF('PCA Licitação, Dispensa e Inex.'!P539="","",'PCA Licitação, Dispensa e Inex.'!P539)</f>
        <v/>
      </c>
      <c r="AS536" s="88" t="str">
        <f>IF('PCA Licitação, Dispensa e Inex.'!Q539="","",'PCA Licitação, Dispensa e Inex.'!Q539)</f>
        <v/>
      </c>
      <c r="AT536" s="88" t="str">
        <f>IF('PCA Licitação, Dispensa e Inex.'!R539="","",'PCA Licitação, Dispensa e Inex.'!R539)</f>
        <v/>
      </c>
      <c r="AU536" s="88" t="str">
        <f>IF('PCA Licitação, Dispensa e Inex.'!S539="","",'PCA Licitação, Dispensa e Inex.'!S539)</f>
        <v/>
      </c>
      <c r="AV536" s="88" t="str">
        <f>IFERROR(VLOOKUP(AI536,'Acompanhamento (DMP)'!$B$17:$L$400,10,FALSE),"")</f>
        <v/>
      </c>
      <c r="AW536" t="str">
        <f>IFERROR(IF(VLOOKUP(AI536,'Acompanhamento (DMP)'!$B$17:$V$400,11,FALSE)="","",VLOOKUP(AI536,'Acompanhamento (DMP)'!$B$17:$V$400,11,FALSE)),"")</f>
        <v/>
      </c>
      <c r="AX536" s="88" t="str">
        <f>IFERROR(VLOOKUP(AI536,'Acompanhamento (DMP)'!$B$17:$V$400,12,FALSE),"")</f>
        <v/>
      </c>
      <c r="AY536" s="88" t="str">
        <f>IFERROR(IF(VLOOKUP(AI536,'Acompanhamento (DMP)'!$B$17:$V$400,13,FALSE)="","",VLOOKUP(AI536,'Acompanhamento (DMP)'!$B$17:$V$400,13,FALSE)),"")</f>
        <v/>
      </c>
      <c r="AZ536" t="str">
        <f>IFERROR(IF(VLOOKUP(AI536,'Acompanhamento (DMP)'!$B$17:$V$400,14,FALSE)="","",VLOOKUP(AI536,'Acompanhamento (DMP)'!$B$17:$V$400,14,FALSE)),"")</f>
        <v/>
      </c>
      <c r="BA536" t="str">
        <f>IFERROR(IF(VLOOKUP(AI536,'Acompanhamento (DMP)'!$B$17:$V$400,15,FALSE)="","",VLOOKUP(AI536,'Acompanhamento (DMP)'!$B$17:$V$400,15,FALSE)),"")</f>
        <v/>
      </c>
      <c r="BB536" s="88" t="str">
        <f>IFERROR(IF(VLOOKUP(AI536,'Acompanhamento (DMP)'!$B$17:$V$400,16,FALSE)="","",VLOOKUP(AI536,'Acompanhamento (DMP)'!$B$17:$V$400,16,FALSE)),"")</f>
        <v/>
      </c>
      <c r="BC536" s="88" t="str">
        <f>IFERROR(IF(VLOOKUP(AI536,'Acompanhamento (DMP)'!$B$17:$V$400,17,FALSE)="","",VLOOKUP(AI536,'Acompanhamento (DMP)'!$B$17:$V$400,17,FALSE)),"")</f>
        <v/>
      </c>
      <c r="BD536" s="88" t="str">
        <f>IFERROR(IF(VLOOKUP(AI536,'Acompanhamento (DMP)'!$B$17:$V$400,18,FALSE)="","",VLOOKUP(AI536,'Acompanhamento (DMP)'!$B$17:$V$400,18,FALSE)),"")</f>
        <v/>
      </c>
      <c r="BE536" s="88" t="str">
        <f>IFERROR(IF(VLOOKUP(AI536,'Acompanhamento (DMP)'!$B$17:$V$400,19,FALSE)="","",VLOOKUP(AI536,'Acompanhamento (DMP)'!$B$17:$V$400,19,FALSE)),"")</f>
        <v/>
      </c>
      <c r="BF536" s="88" t="str">
        <f>IFERROR(IF(VLOOKUP(AI536,'Acompanhamento (DMP)'!$B$17:$V$400,20,FALSE)="","",VLOOKUP(AI536,'Acompanhamento (DMP)'!$B$17:$V$400,20,FALSE)),"")</f>
        <v/>
      </c>
      <c r="BG536" s="88" t="str">
        <f>IFERROR(IF(VLOOKUP(AI536,'Acompanhamento (DMP)'!$B$17:$V$400,21,FALSE)="","",VLOOKUP(AI536,'Acompanhamento (DMP)'!$B$17:$V$400,21,FALSE)),"")</f>
        <v/>
      </c>
      <c r="BH536" s="239" t="str">
        <f t="shared" si="8"/>
        <v/>
      </c>
    </row>
    <row r="537" spans="1:60" ht="15" customHeight="1" x14ac:dyDescent="0.2">
      <c r="A537" s="73"/>
      <c r="B537" s="73"/>
      <c r="C537" s="73"/>
      <c r="D537" s="74"/>
      <c r="E537" s="73"/>
      <c r="F537" s="73"/>
      <c r="G537" s="73"/>
      <c r="H537" s="73"/>
      <c r="I537" s="73"/>
      <c r="J537" s="73"/>
      <c r="K537" s="73"/>
      <c r="L537" s="75"/>
      <c r="M537" s="75"/>
      <c r="N537" s="75"/>
      <c r="O537" s="75"/>
      <c r="P537" s="75"/>
      <c r="Q537" s="73" t="e">
        <f>IF(#REF!="","",IF(VLOOKUP(#REF!,#REF!,9,FALSE)="","",VLOOKUP(#REF!,#REF!,9,FALSE)))</f>
        <v>#REF!</v>
      </c>
      <c r="R537" s="75" t="e">
        <f>IF(#REF!="","",IF(VLOOKUP(#REF!,#REF!,10,FALSE)="","",VLOOKUP(#REF!,#REF!,10,FALSE)))</f>
        <v>#REF!</v>
      </c>
      <c r="AI537" t="str">
        <f>IF('PCA Licitação, Dispensa e Inex.'!B540="","",'PCA Licitação, Dispensa e Inex.'!B540)</f>
        <v/>
      </c>
      <c r="AJ537" t="str">
        <f>IF('PCA Licitação, Dispensa e Inex.'!C540="","",'PCA Licitação, Dispensa e Inex.'!C540)</f>
        <v/>
      </c>
      <c r="AK537" t="str">
        <f>IF('PCA Licitação, Dispensa e Inex.'!D540="","",'PCA Licitação, Dispensa e Inex.'!D540)</f>
        <v/>
      </c>
      <c r="AL537" t="str">
        <f>IF('PCA Licitação, Dispensa e Inex.'!H540="","",'PCA Licitação, Dispensa e Inex.'!H540)</f>
        <v/>
      </c>
      <c r="AM537" t="str">
        <f>IF('PCA Licitação, Dispensa e Inex.'!K540="","",'PCA Licitação, Dispensa e Inex.'!K540)</f>
        <v/>
      </c>
      <c r="AN537" t="str">
        <f>IF('PCA Licitação, Dispensa e Inex.'!L540="","",'PCA Licitação, Dispensa e Inex.'!L540)</f>
        <v/>
      </c>
      <c r="AO537" t="str">
        <f>IF('PCA Licitação, Dispensa e Inex.'!M540="","",'PCA Licitação, Dispensa e Inex.'!M540)</f>
        <v/>
      </c>
      <c r="AP537" t="str">
        <f>IF('PCA Licitação, Dispensa e Inex.'!N540="","",'PCA Licitação, Dispensa e Inex.'!N540)</f>
        <v/>
      </c>
      <c r="AQ537" s="88" t="str">
        <f>IF('PCA Licitação, Dispensa e Inex.'!O540="","",'PCA Licitação, Dispensa e Inex.'!O540)</f>
        <v/>
      </c>
      <c r="AR537" s="88" t="str">
        <f>IF('PCA Licitação, Dispensa e Inex.'!P540="","",'PCA Licitação, Dispensa e Inex.'!P540)</f>
        <v/>
      </c>
      <c r="AS537" s="88" t="str">
        <f>IF('PCA Licitação, Dispensa e Inex.'!Q540="","",'PCA Licitação, Dispensa e Inex.'!Q540)</f>
        <v/>
      </c>
      <c r="AT537" s="88" t="str">
        <f>IF('PCA Licitação, Dispensa e Inex.'!R540="","",'PCA Licitação, Dispensa e Inex.'!R540)</f>
        <v/>
      </c>
      <c r="AU537" s="88" t="str">
        <f>IF('PCA Licitação, Dispensa e Inex.'!S540="","",'PCA Licitação, Dispensa e Inex.'!S540)</f>
        <v/>
      </c>
      <c r="AV537" s="88" t="str">
        <f>IFERROR(VLOOKUP(AI537,'Acompanhamento (DMP)'!$B$17:$L$400,10,FALSE),"")</f>
        <v/>
      </c>
      <c r="AW537" t="str">
        <f>IFERROR(IF(VLOOKUP(AI537,'Acompanhamento (DMP)'!$B$17:$V$400,11,FALSE)="","",VLOOKUP(AI537,'Acompanhamento (DMP)'!$B$17:$V$400,11,FALSE)),"")</f>
        <v/>
      </c>
      <c r="AX537" s="88" t="str">
        <f>IFERROR(VLOOKUP(AI537,'Acompanhamento (DMP)'!$B$17:$V$400,12,FALSE),"")</f>
        <v/>
      </c>
      <c r="AY537" s="88" t="str">
        <f>IFERROR(IF(VLOOKUP(AI537,'Acompanhamento (DMP)'!$B$17:$V$400,13,FALSE)="","",VLOOKUP(AI537,'Acompanhamento (DMP)'!$B$17:$V$400,13,FALSE)),"")</f>
        <v/>
      </c>
      <c r="AZ537" t="str">
        <f>IFERROR(IF(VLOOKUP(AI537,'Acompanhamento (DMP)'!$B$17:$V$400,14,FALSE)="","",VLOOKUP(AI537,'Acompanhamento (DMP)'!$B$17:$V$400,14,FALSE)),"")</f>
        <v/>
      </c>
      <c r="BA537" t="str">
        <f>IFERROR(IF(VLOOKUP(AI537,'Acompanhamento (DMP)'!$B$17:$V$400,15,FALSE)="","",VLOOKUP(AI537,'Acompanhamento (DMP)'!$B$17:$V$400,15,FALSE)),"")</f>
        <v/>
      </c>
      <c r="BB537" s="88" t="str">
        <f>IFERROR(IF(VLOOKUP(AI537,'Acompanhamento (DMP)'!$B$17:$V$400,16,FALSE)="","",VLOOKUP(AI537,'Acompanhamento (DMP)'!$B$17:$V$400,16,FALSE)),"")</f>
        <v/>
      </c>
      <c r="BC537" s="88" t="str">
        <f>IFERROR(IF(VLOOKUP(AI537,'Acompanhamento (DMP)'!$B$17:$V$400,17,FALSE)="","",VLOOKUP(AI537,'Acompanhamento (DMP)'!$B$17:$V$400,17,FALSE)),"")</f>
        <v/>
      </c>
      <c r="BD537" s="88" t="str">
        <f>IFERROR(IF(VLOOKUP(AI537,'Acompanhamento (DMP)'!$B$17:$V$400,18,FALSE)="","",VLOOKUP(AI537,'Acompanhamento (DMP)'!$B$17:$V$400,18,FALSE)),"")</f>
        <v/>
      </c>
      <c r="BE537" s="88" t="str">
        <f>IFERROR(IF(VLOOKUP(AI537,'Acompanhamento (DMP)'!$B$17:$V$400,19,FALSE)="","",VLOOKUP(AI537,'Acompanhamento (DMP)'!$B$17:$V$400,19,FALSE)),"")</f>
        <v/>
      </c>
      <c r="BF537" s="88" t="str">
        <f>IFERROR(IF(VLOOKUP(AI537,'Acompanhamento (DMP)'!$B$17:$V$400,20,FALSE)="","",VLOOKUP(AI537,'Acompanhamento (DMP)'!$B$17:$V$400,20,FALSE)),"")</f>
        <v/>
      </c>
      <c r="BG537" s="88" t="str">
        <f>IFERROR(IF(VLOOKUP(AI537,'Acompanhamento (DMP)'!$B$17:$V$400,21,FALSE)="","",VLOOKUP(AI537,'Acompanhamento (DMP)'!$B$17:$V$400,21,FALSE)),"")</f>
        <v/>
      </c>
      <c r="BH537" s="239" t="str">
        <f t="shared" si="8"/>
        <v/>
      </c>
    </row>
    <row r="538" spans="1:60" ht="15" customHeight="1" x14ac:dyDescent="0.2">
      <c r="A538" s="73"/>
      <c r="B538" s="73"/>
      <c r="C538" s="73"/>
      <c r="D538" s="74"/>
      <c r="E538" s="73"/>
      <c r="F538" s="73"/>
      <c r="G538" s="73"/>
      <c r="H538" s="73"/>
      <c r="I538" s="73"/>
      <c r="J538" s="73"/>
      <c r="K538" s="73"/>
      <c r="L538" s="75"/>
      <c r="M538" s="75"/>
      <c r="N538" s="75"/>
      <c r="O538" s="75"/>
      <c r="P538" s="75"/>
      <c r="Q538" s="73" t="e">
        <f>IF(#REF!="","",IF(VLOOKUP(#REF!,#REF!,9,FALSE)="","",VLOOKUP(#REF!,#REF!,9,FALSE)))</f>
        <v>#REF!</v>
      </c>
      <c r="R538" s="75" t="e">
        <f>IF(#REF!="","",IF(VLOOKUP(#REF!,#REF!,10,FALSE)="","",VLOOKUP(#REF!,#REF!,10,FALSE)))</f>
        <v>#REF!</v>
      </c>
      <c r="AI538" t="str">
        <f>IF('PCA Licitação, Dispensa e Inex.'!B541="","",'PCA Licitação, Dispensa e Inex.'!B541)</f>
        <v/>
      </c>
      <c r="AJ538" t="str">
        <f>IF('PCA Licitação, Dispensa e Inex.'!C541="","",'PCA Licitação, Dispensa e Inex.'!C541)</f>
        <v/>
      </c>
      <c r="AK538" t="str">
        <f>IF('PCA Licitação, Dispensa e Inex.'!D541="","",'PCA Licitação, Dispensa e Inex.'!D541)</f>
        <v/>
      </c>
      <c r="AL538" t="str">
        <f>IF('PCA Licitação, Dispensa e Inex.'!H541="","",'PCA Licitação, Dispensa e Inex.'!H541)</f>
        <v/>
      </c>
      <c r="AM538" t="str">
        <f>IF('PCA Licitação, Dispensa e Inex.'!K541="","",'PCA Licitação, Dispensa e Inex.'!K541)</f>
        <v/>
      </c>
      <c r="AN538" t="str">
        <f>IF('PCA Licitação, Dispensa e Inex.'!L541="","",'PCA Licitação, Dispensa e Inex.'!L541)</f>
        <v/>
      </c>
      <c r="AO538" t="str">
        <f>IF('PCA Licitação, Dispensa e Inex.'!M541="","",'PCA Licitação, Dispensa e Inex.'!M541)</f>
        <v/>
      </c>
      <c r="AP538" t="str">
        <f>IF('PCA Licitação, Dispensa e Inex.'!N541="","",'PCA Licitação, Dispensa e Inex.'!N541)</f>
        <v/>
      </c>
      <c r="AQ538" s="88" t="str">
        <f>IF('PCA Licitação, Dispensa e Inex.'!O541="","",'PCA Licitação, Dispensa e Inex.'!O541)</f>
        <v/>
      </c>
      <c r="AR538" s="88" t="str">
        <f>IF('PCA Licitação, Dispensa e Inex.'!P541="","",'PCA Licitação, Dispensa e Inex.'!P541)</f>
        <v/>
      </c>
      <c r="AS538" s="88" t="str">
        <f>IF('PCA Licitação, Dispensa e Inex.'!Q541="","",'PCA Licitação, Dispensa e Inex.'!Q541)</f>
        <v/>
      </c>
      <c r="AT538" s="88" t="str">
        <f>IF('PCA Licitação, Dispensa e Inex.'!R541="","",'PCA Licitação, Dispensa e Inex.'!R541)</f>
        <v/>
      </c>
      <c r="AU538" s="88" t="str">
        <f>IF('PCA Licitação, Dispensa e Inex.'!S541="","",'PCA Licitação, Dispensa e Inex.'!S541)</f>
        <v/>
      </c>
      <c r="AV538" s="88" t="str">
        <f>IFERROR(VLOOKUP(AI538,'Acompanhamento (DMP)'!$B$17:$L$400,10,FALSE),"")</f>
        <v/>
      </c>
      <c r="AW538" t="str">
        <f>IFERROR(IF(VLOOKUP(AI538,'Acompanhamento (DMP)'!$B$17:$V$400,11,FALSE)="","",VLOOKUP(AI538,'Acompanhamento (DMP)'!$B$17:$V$400,11,FALSE)),"")</f>
        <v/>
      </c>
      <c r="AX538" s="88" t="str">
        <f>IFERROR(VLOOKUP(AI538,'Acompanhamento (DMP)'!$B$17:$V$400,12,FALSE),"")</f>
        <v/>
      </c>
      <c r="AY538" s="88" t="str">
        <f>IFERROR(IF(VLOOKUP(AI538,'Acompanhamento (DMP)'!$B$17:$V$400,13,FALSE)="","",VLOOKUP(AI538,'Acompanhamento (DMP)'!$B$17:$V$400,13,FALSE)),"")</f>
        <v/>
      </c>
      <c r="AZ538" t="str">
        <f>IFERROR(IF(VLOOKUP(AI538,'Acompanhamento (DMP)'!$B$17:$V$400,14,FALSE)="","",VLOOKUP(AI538,'Acompanhamento (DMP)'!$B$17:$V$400,14,FALSE)),"")</f>
        <v/>
      </c>
      <c r="BA538" t="str">
        <f>IFERROR(IF(VLOOKUP(AI538,'Acompanhamento (DMP)'!$B$17:$V$400,15,FALSE)="","",VLOOKUP(AI538,'Acompanhamento (DMP)'!$B$17:$V$400,15,FALSE)),"")</f>
        <v/>
      </c>
      <c r="BB538" s="88" t="str">
        <f>IFERROR(IF(VLOOKUP(AI538,'Acompanhamento (DMP)'!$B$17:$V$400,16,FALSE)="","",VLOOKUP(AI538,'Acompanhamento (DMP)'!$B$17:$V$400,16,FALSE)),"")</f>
        <v/>
      </c>
      <c r="BC538" s="88" t="str">
        <f>IFERROR(IF(VLOOKUP(AI538,'Acompanhamento (DMP)'!$B$17:$V$400,17,FALSE)="","",VLOOKUP(AI538,'Acompanhamento (DMP)'!$B$17:$V$400,17,FALSE)),"")</f>
        <v/>
      </c>
      <c r="BD538" s="88" t="str">
        <f>IFERROR(IF(VLOOKUP(AI538,'Acompanhamento (DMP)'!$B$17:$V$400,18,FALSE)="","",VLOOKUP(AI538,'Acompanhamento (DMP)'!$B$17:$V$400,18,FALSE)),"")</f>
        <v/>
      </c>
      <c r="BE538" s="88" t="str">
        <f>IFERROR(IF(VLOOKUP(AI538,'Acompanhamento (DMP)'!$B$17:$V$400,19,FALSE)="","",VLOOKUP(AI538,'Acompanhamento (DMP)'!$B$17:$V$400,19,FALSE)),"")</f>
        <v/>
      </c>
      <c r="BF538" s="88" t="str">
        <f>IFERROR(IF(VLOOKUP(AI538,'Acompanhamento (DMP)'!$B$17:$V$400,20,FALSE)="","",VLOOKUP(AI538,'Acompanhamento (DMP)'!$B$17:$V$400,20,FALSE)),"")</f>
        <v/>
      </c>
      <c r="BG538" s="88" t="str">
        <f>IFERROR(IF(VLOOKUP(AI538,'Acompanhamento (DMP)'!$B$17:$V$400,21,FALSE)="","",VLOOKUP(AI538,'Acompanhamento (DMP)'!$B$17:$V$400,21,FALSE)),"")</f>
        <v/>
      </c>
      <c r="BH538" s="239" t="str">
        <f t="shared" si="8"/>
        <v/>
      </c>
    </row>
    <row r="539" spans="1:60" ht="15" customHeight="1" x14ac:dyDescent="0.2">
      <c r="A539" s="73"/>
      <c r="B539" s="73"/>
      <c r="C539" s="73"/>
      <c r="D539" s="74"/>
      <c r="E539" s="73"/>
      <c r="F539" s="73"/>
      <c r="G539" s="73"/>
      <c r="H539" s="73"/>
      <c r="I539" s="73"/>
      <c r="J539" s="73"/>
      <c r="K539" s="73"/>
      <c r="L539" s="75"/>
      <c r="M539" s="75"/>
      <c r="N539" s="75"/>
      <c r="O539" s="75"/>
      <c r="P539" s="75"/>
      <c r="Q539" s="73" t="e">
        <f>IF(#REF!="","",IF(VLOOKUP(#REF!,#REF!,9,FALSE)="","",VLOOKUP(#REF!,#REF!,9,FALSE)))</f>
        <v>#REF!</v>
      </c>
      <c r="R539" s="75" t="e">
        <f>IF(#REF!="","",IF(VLOOKUP(#REF!,#REF!,10,FALSE)="","",VLOOKUP(#REF!,#REF!,10,FALSE)))</f>
        <v>#REF!</v>
      </c>
      <c r="AI539" t="str">
        <f>IF('PCA Licitação, Dispensa e Inex.'!B542="","",'PCA Licitação, Dispensa e Inex.'!B542)</f>
        <v/>
      </c>
      <c r="AJ539" t="str">
        <f>IF('PCA Licitação, Dispensa e Inex.'!C542="","",'PCA Licitação, Dispensa e Inex.'!C542)</f>
        <v/>
      </c>
      <c r="AK539" t="str">
        <f>IF('PCA Licitação, Dispensa e Inex.'!D542="","",'PCA Licitação, Dispensa e Inex.'!D542)</f>
        <v/>
      </c>
      <c r="AL539" t="str">
        <f>IF('PCA Licitação, Dispensa e Inex.'!H542="","",'PCA Licitação, Dispensa e Inex.'!H542)</f>
        <v/>
      </c>
      <c r="AM539" t="str">
        <f>IF('PCA Licitação, Dispensa e Inex.'!K542="","",'PCA Licitação, Dispensa e Inex.'!K542)</f>
        <v/>
      </c>
      <c r="AN539" t="str">
        <f>IF('PCA Licitação, Dispensa e Inex.'!L542="","",'PCA Licitação, Dispensa e Inex.'!L542)</f>
        <v/>
      </c>
      <c r="AO539" t="str">
        <f>IF('PCA Licitação, Dispensa e Inex.'!M542="","",'PCA Licitação, Dispensa e Inex.'!M542)</f>
        <v/>
      </c>
      <c r="AP539" t="str">
        <f>IF('PCA Licitação, Dispensa e Inex.'!N542="","",'PCA Licitação, Dispensa e Inex.'!N542)</f>
        <v/>
      </c>
      <c r="AQ539" s="88" t="str">
        <f>IF('PCA Licitação, Dispensa e Inex.'!O542="","",'PCA Licitação, Dispensa e Inex.'!O542)</f>
        <v/>
      </c>
      <c r="AR539" s="88" t="str">
        <f>IF('PCA Licitação, Dispensa e Inex.'!P542="","",'PCA Licitação, Dispensa e Inex.'!P542)</f>
        <v/>
      </c>
      <c r="AS539" s="88" t="str">
        <f>IF('PCA Licitação, Dispensa e Inex.'!Q542="","",'PCA Licitação, Dispensa e Inex.'!Q542)</f>
        <v/>
      </c>
      <c r="AT539" s="88" t="str">
        <f>IF('PCA Licitação, Dispensa e Inex.'!R542="","",'PCA Licitação, Dispensa e Inex.'!R542)</f>
        <v/>
      </c>
      <c r="AU539" s="88" t="str">
        <f>IF('PCA Licitação, Dispensa e Inex.'!S542="","",'PCA Licitação, Dispensa e Inex.'!S542)</f>
        <v/>
      </c>
      <c r="AV539" s="88" t="str">
        <f>IFERROR(VLOOKUP(AI539,'Acompanhamento (DMP)'!$B$17:$L$400,10,FALSE),"")</f>
        <v/>
      </c>
      <c r="AW539" t="str">
        <f>IFERROR(IF(VLOOKUP(AI539,'Acompanhamento (DMP)'!$B$17:$V$400,11,FALSE)="","",VLOOKUP(AI539,'Acompanhamento (DMP)'!$B$17:$V$400,11,FALSE)),"")</f>
        <v/>
      </c>
      <c r="AX539" s="88" t="str">
        <f>IFERROR(VLOOKUP(AI539,'Acompanhamento (DMP)'!$B$17:$V$400,12,FALSE),"")</f>
        <v/>
      </c>
      <c r="AY539" s="88" t="str">
        <f>IFERROR(IF(VLOOKUP(AI539,'Acompanhamento (DMP)'!$B$17:$V$400,13,FALSE)="","",VLOOKUP(AI539,'Acompanhamento (DMP)'!$B$17:$V$400,13,FALSE)),"")</f>
        <v/>
      </c>
      <c r="AZ539" t="str">
        <f>IFERROR(IF(VLOOKUP(AI539,'Acompanhamento (DMP)'!$B$17:$V$400,14,FALSE)="","",VLOOKUP(AI539,'Acompanhamento (DMP)'!$B$17:$V$400,14,FALSE)),"")</f>
        <v/>
      </c>
      <c r="BA539" t="str">
        <f>IFERROR(IF(VLOOKUP(AI539,'Acompanhamento (DMP)'!$B$17:$V$400,15,FALSE)="","",VLOOKUP(AI539,'Acompanhamento (DMP)'!$B$17:$V$400,15,FALSE)),"")</f>
        <v/>
      </c>
      <c r="BB539" s="88" t="str">
        <f>IFERROR(IF(VLOOKUP(AI539,'Acompanhamento (DMP)'!$B$17:$V$400,16,FALSE)="","",VLOOKUP(AI539,'Acompanhamento (DMP)'!$B$17:$V$400,16,FALSE)),"")</f>
        <v/>
      </c>
      <c r="BC539" s="88" t="str">
        <f>IFERROR(IF(VLOOKUP(AI539,'Acompanhamento (DMP)'!$B$17:$V$400,17,FALSE)="","",VLOOKUP(AI539,'Acompanhamento (DMP)'!$B$17:$V$400,17,FALSE)),"")</f>
        <v/>
      </c>
      <c r="BD539" s="88" t="str">
        <f>IFERROR(IF(VLOOKUP(AI539,'Acompanhamento (DMP)'!$B$17:$V$400,18,FALSE)="","",VLOOKUP(AI539,'Acompanhamento (DMP)'!$B$17:$V$400,18,FALSE)),"")</f>
        <v/>
      </c>
      <c r="BE539" s="88" t="str">
        <f>IFERROR(IF(VLOOKUP(AI539,'Acompanhamento (DMP)'!$B$17:$V$400,19,FALSE)="","",VLOOKUP(AI539,'Acompanhamento (DMP)'!$B$17:$V$400,19,FALSE)),"")</f>
        <v/>
      </c>
      <c r="BF539" s="88" t="str">
        <f>IFERROR(IF(VLOOKUP(AI539,'Acompanhamento (DMP)'!$B$17:$V$400,20,FALSE)="","",VLOOKUP(AI539,'Acompanhamento (DMP)'!$B$17:$V$400,20,FALSE)),"")</f>
        <v/>
      </c>
      <c r="BG539" s="88" t="str">
        <f>IFERROR(IF(VLOOKUP(AI539,'Acompanhamento (DMP)'!$B$17:$V$400,21,FALSE)="","",VLOOKUP(AI539,'Acompanhamento (DMP)'!$B$17:$V$400,21,FALSE)),"")</f>
        <v/>
      </c>
      <c r="BH539" s="239" t="str">
        <f t="shared" si="8"/>
        <v/>
      </c>
    </row>
    <row r="540" spans="1:60" ht="15" customHeight="1" x14ac:dyDescent="0.2">
      <c r="A540" s="73"/>
      <c r="B540" s="73"/>
      <c r="C540" s="73"/>
      <c r="D540" s="74"/>
      <c r="E540" s="73"/>
      <c r="F540" s="73"/>
      <c r="G540" s="73"/>
      <c r="H540" s="73"/>
      <c r="I540" s="73"/>
      <c r="J540" s="73"/>
      <c r="K540" s="73"/>
      <c r="L540" s="75"/>
      <c r="M540" s="75"/>
      <c r="N540" s="75"/>
      <c r="O540" s="75"/>
      <c r="P540" s="75"/>
      <c r="Q540" s="73" t="e">
        <f>IF(#REF!="","",IF(VLOOKUP(#REF!,#REF!,9,FALSE)="","",VLOOKUP(#REF!,#REF!,9,FALSE)))</f>
        <v>#REF!</v>
      </c>
      <c r="R540" s="75" t="e">
        <f>IF(#REF!="","",IF(VLOOKUP(#REF!,#REF!,10,FALSE)="","",VLOOKUP(#REF!,#REF!,10,FALSE)))</f>
        <v>#REF!</v>
      </c>
      <c r="AI540" t="str">
        <f>IF('PCA Licitação, Dispensa e Inex.'!B543="","",'PCA Licitação, Dispensa e Inex.'!B543)</f>
        <v/>
      </c>
      <c r="AJ540" t="str">
        <f>IF('PCA Licitação, Dispensa e Inex.'!C543="","",'PCA Licitação, Dispensa e Inex.'!C543)</f>
        <v/>
      </c>
      <c r="AK540" t="str">
        <f>IF('PCA Licitação, Dispensa e Inex.'!D543="","",'PCA Licitação, Dispensa e Inex.'!D543)</f>
        <v/>
      </c>
      <c r="AL540" t="str">
        <f>IF('PCA Licitação, Dispensa e Inex.'!H543="","",'PCA Licitação, Dispensa e Inex.'!H543)</f>
        <v/>
      </c>
      <c r="AM540" t="str">
        <f>IF('PCA Licitação, Dispensa e Inex.'!K543="","",'PCA Licitação, Dispensa e Inex.'!K543)</f>
        <v/>
      </c>
      <c r="AN540" t="str">
        <f>IF('PCA Licitação, Dispensa e Inex.'!L543="","",'PCA Licitação, Dispensa e Inex.'!L543)</f>
        <v/>
      </c>
      <c r="AO540" t="str">
        <f>IF('PCA Licitação, Dispensa e Inex.'!M543="","",'PCA Licitação, Dispensa e Inex.'!M543)</f>
        <v/>
      </c>
      <c r="AP540" t="str">
        <f>IF('PCA Licitação, Dispensa e Inex.'!N543="","",'PCA Licitação, Dispensa e Inex.'!N543)</f>
        <v/>
      </c>
      <c r="AQ540" s="88" t="str">
        <f>IF('PCA Licitação, Dispensa e Inex.'!O543="","",'PCA Licitação, Dispensa e Inex.'!O543)</f>
        <v/>
      </c>
      <c r="AR540" s="88" t="str">
        <f>IF('PCA Licitação, Dispensa e Inex.'!P543="","",'PCA Licitação, Dispensa e Inex.'!P543)</f>
        <v/>
      </c>
      <c r="AS540" s="88" t="str">
        <f>IF('PCA Licitação, Dispensa e Inex.'!Q543="","",'PCA Licitação, Dispensa e Inex.'!Q543)</f>
        <v/>
      </c>
      <c r="AT540" s="88" t="str">
        <f>IF('PCA Licitação, Dispensa e Inex.'!R543="","",'PCA Licitação, Dispensa e Inex.'!R543)</f>
        <v/>
      </c>
      <c r="AU540" s="88" t="str">
        <f>IF('PCA Licitação, Dispensa e Inex.'!S543="","",'PCA Licitação, Dispensa e Inex.'!S543)</f>
        <v/>
      </c>
      <c r="AV540" s="88" t="str">
        <f>IFERROR(VLOOKUP(AI540,'Acompanhamento (DMP)'!$B$17:$L$400,10,FALSE),"")</f>
        <v/>
      </c>
      <c r="AW540" t="str">
        <f>IFERROR(IF(VLOOKUP(AI540,'Acompanhamento (DMP)'!$B$17:$V$400,11,FALSE)="","",VLOOKUP(AI540,'Acompanhamento (DMP)'!$B$17:$V$400,11,FALSE)),"")</f>
        <v/>
      </c>
      <c r="AX540" s="88" t="str">
        <f>IFERROR(VLOOKUP(AI540,'Acompanhamento (DMP)'!$B$17:$V$400,12,FALSE),"")</f>
        <v/>
      </c>
      <c r="AY540" s="88" t="str">
        <f>IFERROR(IF(VLOOKUP(AI540,'Acompanhamento (DMP)'!$B$17:$V$400,13,FALSE)="","",VLOOKUP(AI540,'Acompanhamento (DMP)'!$B$17:$V$400,13,FALSE)),"")</f>
        <v/>
      </c>
      <c r="AZ540" t="str">
        <f>IFERROR(IF(VLOOKUP(AI540,'Acompanhamento (DMP)'!$B$17:$V$400,14,FALSE)="","",VLOOKUP(AI540,'Acompanhamento (DMP)'!$B$17:$V$400,14,FALSE)),"")</f>
        <v/>
      </c>
      <c r="BA540" t="str">
        <f>IFERROR(IF(VLOOKUP(AI540,'Acompanhamento (DMP)'!$B$17:$V$400,15,FALSE)="","",VLOOKUP(AI540,'Acompanhamento (DMP)'!$B$17:$V$400,15,FALSE)),"")</f>
        <v/>
      </c>
      <c r="BB540" s="88" t="str">
        <f>IFERROR(IF(VLOOKUP(AI540,'Acompanhamento (DMP)'!$B$17:$V$400,16,FALSE)="","",VLOOKUP(AI540,'Acompanhamento (DMP)'!$B$17:$V$400,16,FALSE)),"")</f>
        <v/>
      </c>
      <c r="BC540" s="88" t="str">
        <f>IFERROR(IF(VLOOKUP(AI540,'Acompanhamento (DMP)'!$B$17:$V$400,17,FALSE)="","",VLOOKUP(AI540,'Acompanhamento (DMP)'!$B$17:$V$400,17,FALSE)),"")</f>
        <v/>
      </c>
      <c r="BD540" s="88" t="str">
        <f>IFERROR(IF(VLOOKUP(AI540,'Acompanhamento (DMP)'!$B$17:$V$400,18,FALSE)="","",VLOOKUP(AI540,'Acompanhamento (DMP)'!$B$17:$V$400,18,FALSE)),"")</f>
        <v/>
      </c>
      <c r="BE540" s="88" t="str">
        <f>IFERROR(IF(VLOOKUP(AI540,'Acompanhamento (DMP)'!$B$17:$V$400,19,FALSE)="","",VLOOKUP(AI540,'Acompanhamento (DMP)'!$B$17:$V$400,19,FALSE)),"")</f>
        <v/>
      </c>
      <c r="BF540" s="88" t="str">
        <f>IFERROR(IF(VLOOKUP(AI540,'Acompanhamento (DMP)'!$B$17:$V$400,20,FALSE)="","",VLOOKUP(AI540,'Acompanhamento (DMP)'!$B$17:$V$400,20,FALSE)),"")</f>
        <v/>
      </c>
      <c r="BG540" s="88" t="str">
        <f>IFERROR(IF(VLOOKUP(AI540,'Acompanhamento (DMP)'!$B$17:$V$400,21,FALSE)="","",VLOOKUP(AI540,'Acompanhamento (DMP)'!$B$17:$V$400,21,FALSE)),"")</f>
        <v/>
      </c>
      <c r="BH540" s="239" t="str">
        <f t="shared" si="8"/>
        <v/>
      </c>
    </row>
    <row r="541" spans="1:60" ht="15" customHeight="1" x14ac:dyDescent="0.2">
      <c r="A541" s="73"/>
      <c r="B541" s="73"/>
      <c r="C541" s="73"/>
      <c r="D541" s="74"/>
      <c r="E541" s="73"/>
      <c r="F541" s="73"/>
      <c r="G541" s="73"/>
      <c r="H541" s="73"/>
      <c r="I541" s="73"/>
      <c r="J541" s="73"/>
      <c r="K541" s="73"/>
      <c r="L541" s="75"/>
      <c r="M541" s="75"/>
      <c r="N541" s="75"/>
      <c r="O541" s="75"/>
      <c r="P541" s="75"/>
      <c r="Q541" s="73" t="e">
        <f>IF(#REF!="","",IF(VLOOKUP(#REF!,#REF!,9,FALSE)="","",VLOOKUP(#REF!,#REF!,9,FALSE)))</f>
        <v>#REF!</v>
      </c>
      <c r="R541" s="75" t="e">
        <f>IF(#REF!="","",IF(VLOOKUP(#REF!,#REF!,10,FALSE)="","",VLOOKUP(#REF!,#REF!,10,FALSE)))</f>
        <v>#REF!</v>
      </c>
      <c r="AI541" t="str">
        <f>IF('PCA Licitação, Dispensa e Inex.'!B544="","",'PCA Licitação, Dispensa e Inex.'!B544)</f>
        <v/>
      </c>
      <c r="AJ541" t="str">
        <f>IF('PCA Licitação, Dispensa e Inex.'!C544="","",'PCA Licitação, Dispensa e Inex.'!C544)</f>
        <v/>
      </c>
      <c r="AK541" t="str">
        <f>IF('PCA Licitação, Dispensa e Inex.'!D544="","",'PCA Licitação, Dispensa e Inex.'!D544)</f>
        <v/>
      </c>
      <c r="AL541" t="str">
        <f>IF('PCA Licitação, Dispensa e Inex.'!H544="","",'PCA Licitação, Dispensa e Inex.'!H544)</f>
        <v/>
      </c>
      <c r="AM541" t="str">
        <f>IF('PCA Licitação, Dispensa e Inex.'!K544="","",'PCA Licitação, Dispensa e Inex.'!K544)</f>
        <v/>
      </c>
      <c r="AN541" t="str">
        <f>IF('PCA Licitação, Dispensa e Inex.'!L544="","",'PCA Licitação, Dispensa e Inex.'!L544)</f>
        <v/>
      </c>
      <c r="AO541" t="str">
        <f>IF('PCA Licitação, Dispensa e Inex.'!M544="","",'PCA Licitação, Dispensa e Inex.'!M544)</f>
        <v/>
      </c>
      <c r="AP541" t="str">
        <f>IF('PCA Licitação, Dispensa e Inex.'!N544="","",'PCA Licitação, Dispensa e Inex.'!N544)</f>
        <v/>
      </c>
      <c r="AQ541" s="88" t="str">
        <f>IF('PCA Licitação, Dispensa e Inex.'!O544="","",'PCA Licitação, Dispensa e Inex.'!O544)</f>
        <v/>
      </c>
      <c r="AR541" s="88" t="str">
        <f>IF('PCA Licitação, Dispensa e Inex.'!P544="","",'PCA Licitação, Dispensa e Inex.'!P544)</f>
        <v/>
      </c>
      <c r="AS541" s="88" t="str">
        <f>IF('PCA Licitação, Dispensa e Inex.'!Q544="","",'PCA Licitação, Dispensa e Inex.'!Q544)</f>
        <v/>
      </c>
      <c r="AT541" s="88" t="str">
        <f>IF('PCA Licitação, Dispensa e Inex.'!R544="","",'PCA Licitação, Dispensa e Inex.'!R544)</f>
        <v/>
      </c>
      <c r="AU541" s="88" t="str">
        <f>IF('PCA Licitação, Dispensa e Inex.'!S544="","",'PCA Licitação, Dispensa e Inex.'!S544)</f>
        <v/>
      </c>
      <c r="AV541" s="88" t="str">
        <f>IFERROR(VLOOKUP(AI541,'Acompanhamento (DMP)'!$B$17:$L$400,10,FALSE),"")</f>
        <v/>
      </c>
      <c r="AW541" t="str">
        <f>IFERROR(IF(VLOOKUP(AI541,'Acompanhamento (DMP)'!$B$17:$V$400,11,FALSE)="","",VLOOKUP(AI541,'Acompanhamento (DMP)'!$B$17:$V$400,11,FALSE)),"")</f>
        <v/>
      </c>
      <c r="AX541" s="88" t="str">
        <f>IFERROR(VLOOKUP(AI541,'Acompanhamento (DMP)'!$B$17:$V$400,12,FALSE),"")</f>
        <v/>
      </c>
      <c r="AY541" s="88" t="str">
        <f>IFERROR(IF(VLOOKUP(AI541,'Acompanhamento (DMP)'!$B$17:$V$400,13,FALSE)="","",VLOOKUP(AI541,'Acompanhamento (DMP)'!$B$17:$V$400,13,FALSE)),"")</f>
        <v/>
      </c>
      <c r="AZ541" t="str">
        <f>IFERROR(IF(VLOOKUP(AI541,'Acompanhamento (DMP)'!$B$17:$V$400,14,FALSE)="","",VLOOKUP(AI541,'Acompanhamento (DMP)'!$B$17:$V$400,14,FALSE)),"")</f>
        <v/>
      </c>
      <c r="BA541" t="str">
        <f>IFERROR(IF(VLOOKUP(AI541,'Acompanhamento (DMP)'!$B$17:$V$400,15,FALSE)="","",VLOOKUP(AI541,'Acompanhamento (DMP)'!$B$17:$V$400,15,FALSE)),"")</f>
        <v/>
      </c>
      <c r="BB541" s="88" t="str">
        <f>IFERROR(IF(VLOOKUP(AI541,'Acompanhamento (DMP)'!$B$17:$V$400,16,FALSE)="","",VLOOKUP(AI541,'Acompanhamento (DMP)'!$B$17:$V$400,16,FALSE)),"")</f>
        <v/>
      </c>
      <c r="BC541" s="88" t="str">
        <f>IFERROR(IF(VLOOKUP(AI541,'Acompanhamento (DMP)'!$B$17:$V$400,17,FALSE)="","",VLOOKUP(AI541,'Acompanhamento (DMP)'!$B$17:$V$400,17,FALSE)),"")</f>
        <v/>
      </c>
      <c r="BD541" s="88" t="str">
        <f>IFERROR(IF(VLOOKUP(AI541,'Acompanhamento (DMP)'!$B$17:$V$400,18,FALSE)="","",VLOOKUP(AI541,'Acompanhamento (DMP)'!$B$17:$V$400,18,FALSE)),"")</f>
        <v/>
      </c>
      <c r="BE541" s="88" t="str">
        <f>IFERROR(IF(VLOOKUP(AI541,'Acompanhamento (DMP)'!$B$17:$V$400,19,FALSE)="","",VLOOKUP(AI541,'Acompanhamento (DMP)'!$B$17:$V$400,19,FALSE)),"")</f>
        <v/>
      </c>
      <c r="BF541" s="88" t="str">
        <f>IFERROR(IF(VLOOKUP(AI541,'Acompanhamento (DMP)'!$B$17:$V$400,20,FALSE)="","",VLOOKUP(AI541,'Acompanhamento (DMP)'!$B$17:$V$400,20,FALSE)),"")</f>
        <v/>
      </c>
      <c r="BG541" s="88" t="str">
        <f>IFERROR(IF(VLOOKUP(AI541,'Acompanhamento (DMP)'!$B$17:$V$400,21,FALSE)="","",VLOOKUP(AI541,'Acompanhamento (DMP)'!$B$17:$V$400,21,FALSE)),"")</f>
        <v/>
      </c>
      <c r="BH541" s="239" t="str">
        <f t="shared" si="8"/>
        <v/>
      </c>
    </row>
    <row r="542" spans="1:60" ht="15" customHeight="1" x14ac:dyDescent="0.2">
      <c r="A542" s="73"/>
      <c r="B542" s="73"/>
      <c r="C542" s="73"/>
      <c r="D542" s="74"/>
      <c r="E542" s="73"/>
      <c r="F542" s="73"/>
      <c r="G542" s="73"/>
      <c r="H542" s="73"/>
      <c r="I542" s="73"/>
      <c r="J542" s="73"/>
      <c r="K542" s="73"/>
      <c r="L542" s="75"/>
      <c r="M542" s="75"/>
      <c r="N542" s="75"/>
      <c r="O542" s="75"/>
      <c r="P542" s="75"/>
      <c r="Q542" s="73" t="e">
        <f>IF(#REF!="","",IF(VLOOKUP(#REF!,#REF!,9,FALSE)="","",VLOOKUP(#REF!,#REF!,9,FALSE)))</f>
        <v>#REF!</v>
      </c>
      <c r="R542" s="75" t="e">
        <f>IF(#REF!="","",IF(VLOOKUP(#REF!,#REF!,10,FALSE)="","",VLOOKUP(#REF!,#REF!,10,FALSE)))</f>
        <v>#REF!</v>
      </c>
      <c r="AI542" t="str">
        <f>IF('PCA Licitação, Dispensa e Inex.'!B545="","",'PCA Licitação, Dispensa e Inex.'!B545)</f>
        <v/>
      </c>
      <c r="AJ542" t="str">
        <f>IF('PCA Licitação, Dispensa e Inex.'!C545="","",'PCA Licitação, Dispensa e Inex.'!C545)</f>
        <v/>
      </c>
      <c r="AK542" t="str">
        <f>IF('PCA Licitação, Dispensa e Inex.'!D545="","",'PCA Licitação, Dispensa e Inex.'!D545)</f>
        <v/>
      </c>
      <c r="AL542" t="str">
        <f>IF('PCA Licitação, Dispensa e Inex.'!H545="","",'PCA Licitação, Dispensa e Inex.'!H545)</f>
        <v/>
      </c>
      <c r="AM542" t="str">
        <f>IF('PCA Licitação, Dispensa e Inex.'!K545="","",'PCA Licitação, Dispensa e Inex.'!K545)</f>
        <v/>
      </c>
      <c r="AN542" t="str">
        <f>IF('PCA Licitação, Dispensa e Inex.'!L545="","",'PCA Licitação, Dispensa e Inex.'!L545)</f>
        <v/>
      </c>
      <c r="AO542" t="str">
        <f>IF('PCA Licitação, Dispensa e Inex.'!M545="","",'PCA Licitação, Dispensa e Inex.'!M545)</f>
        <v/>
      </c>
      <c r="AP542" t="str">
        <f>IF('PCA Licitação, Dispensa e Inex.'!N545="","",'PCA Licitação, Dispensa e Inex.'!N545)</f>
        <v/>
      </c>
      <c r="AQ542" s="88" t="str">
        <f>IF('PCA Licitação, Dispensa e Inex.'!O545="","",'PCA Licitação, Dispensa e Inex.'!O545)</f>
        <v/>
      </c>
      <c r="AR542" s="88" t="str">
        <f>IF('PCA Licitação, Dispensa e Inex.'!P545="","",'PCA Licitação, Dispensa e Inex.'!P545)</f>
        <v/>
      </c>
      <c r="AS542" s="88" t="str">
        <f>IF('PCA Licitação, Dispensa e Inex.'!Q545="","",'PCA Licitação, Dispensa e Inex.'!Q545)</f>
        <v/>
      </c>
      <c r="AT542" s="88" t="str">
        <f>IF('PCA Licitação, Dispensa e Inex.'!R545="","",'PCA Licitação, Dispensa e Inex.'!R545)</f>
        <v/>
      </c>
      <c r="AU542" s="88" t="str">
        <f>IF('PCA Licitação, Dispensa e Inex.'!S545="","",'PCA Licitação, Dispensa e Inex.'!S545)</f>
        <v/>
      </c>
      <c r="AV542" s="88" t="str">
        <f>IFERROR(VLOOKUP(AI542,'Acompanhamento (DMP)'!$B$17:$L$400,10,FALSE),"")</f>
        <v/>
      </c>
      <c r="AW542" t="str">
        <f>IFERROR(IF(VLOOKUP(AI542,'Acompanhamento (DMP)'!$B$17:$V$400,11,FALSE)="","",VLOOKUP(AI542,'Acompanhamento (DMP)'!$B$17:$V$400,11,FALSE)),"")</f>
        <v/>
      </c>
      <c r="AX542" s="88" t="str">
        <f>IFERROR(VLOOKUP(AI542,'Acompanhamento (DMP)'!$B$17:$V$400,12,FALSE),"")</f>
        <v/>
      </c>
      <c r="AY542" s="88" t="str">
        <f>IFERROR(IF(VLOOKUP(AI542,'Acompanhamento (DMP)'!$B$17:$V$400,13,FALSE)="","",VLOOKUP(AI542,'Acompanhamento (DMP)'!$B$17:$V$400,13,FALSE)),"")</f>
        <v/>
      </c>
      <c r="AZ542" t="str">
        <f>IFERROR(IF(VLOOKUP(AI542,'Acompanhamento (DMP)'!$B$17:$V$400,14,FALSE)="","",VLOOKUP(AI542,'Acompanhamento (DMP)'!$B$17:$V$400,14,FALSE)),"")</f>
        <v/>
      </c>
      <c r="BA542" t="str">
        <f>IFERROR(IF(VLOOKUP(AI542,'Acompanhamento (DMP)'!$B$17:$V$400,15,FALSE)="","",VLOOKUP(AI542,'Acompanhamento (DMP)'!$B$17:$V$400,15,FALSE)),"")</f>
        <v/>
      </c>
      <c r="BB542" s="88" t="str">
        <f>IFERROR(IF(VLOOKUP(AI542,'Acompanhamento (DMP)'!$B$17:$V$400,16,FALSE)="","",VLOOKUP(AI542,'Acompanhamento (DMP)'!$B$17:$V$400,16,FALSE)),"")</f>
        <v/>
      </c>
      <c r="BC542" s="88" t="str">
        <f>IFERROR(IF(VLOOKUP(AI542,'Acompanhamento (DMP)'!$B$17:$V$400,17,FALSE)="","",VLOOKUP(AI542,'Acompanhamento (DMP)'!$B$17:$V$400,17,FALSE)),"")</f>
        <v/>
      </c>
      <c r="BD542" s="88" t="str">
        <f>IFERROR(IF(VLOOKUP(AI542,'Acompanhamento (DMP)'!$B$17:$V$400,18,FALSE)="","",VLOOKUP(AI542,'Acompanhamento (DMP)'!$B$17:$V$400,18,FALSE)),"")</f>
        <v/>
      </c>
      <c r="BE542" s="88" t="str">
        <f>IFERROR(IF(VLOOKUP(AI542,'Acompanhamento (DMP)'!$B$17:$V$400,19,FALSE)="","",VLOOKUP(AI542,'Acompanhamento (DMP)'!$B$17:$V$400,19,FALSE)),"")</f>
        <v/>
      </c>
      <c r="BF542" s="88" t="str">
        <f>IFERROR(IF(VLOOKUP(AI542,'Acompanhamento (DMP)'!$B$17:$V$400,20,FALSE)="","",VLOOKUP(AI542,'Acompanhamento (DMP)'!$B$17:$V$400,20,FALSE)),"")</f>
        <v/>
      </c>
      <c r="BG542" s="88" t="str">
        <f>IFERROR(IF(VLOOKUP(AI542,'Acompanhamento (DMP)'!$B$17:$V$400,21,FALSE)="","",VLOOKUP(AI542,'Acompanhamento (DMP)'!$B$17:$V$400,21,FALSE)),"")</f>
        <v/>
      </c>
      <c r="BH542" s="239" t="str">
        <f t="shared" si="8"/>
        <v/>
      </c>
    </row>
    <row r="543" spans="1:60" ht="15" customHeight="1" x14ac:dyDescent="0.2">
      <c r="A543" s="73"/>
      <c r="B543" s="73"/>
      <c r="C543" s="73"/>
      <c r="D543" s="74"/>
      <c r="E543" s="73"/>
      <c r="F543" s="73"/>
      <c r="G543" s="73"/>
      <c r="H543" s="73"/>
      <c r="I543" s="73"/>
      <c r="J543" s="73"/>
      <c r="K543" s="73"/>
      <c r="L543" s="75"/>
      <c r="M543" s="75"/>
      <c r="N543" s="75"/>
      <c r="O543" s="75"/>
      <c r="P543" s="75"/>
      <c r="Q543" s="73" t="e">
        <f>IF(#REF!="","",IF(VLOOKUP(#REF!,#REF!,9,FALSE)="","",VLOOKUP(#REF!,#REF!,9,FALSE)))</f>
        <v>#REF!</v>
      </c>
      <c r="R543" s="75" t="e">
        <f>IF(#REF!="","",IF(VLOOKUP(#REF!,#REF!,10,FALSE)="","",VLOOKUP(#REF!,#REF!,10,FALSE)))</f>
        <v>#REF!</v>
      </c>
      <c r="AI543" t="str">
        <f>IF('PCA Licitação, Dispensa e Inex.'!B546="","",'PCA Licitação, Dispensa e Inex.'!B546)</f>
        <v/>
      </c>
      <c r="AJ543" t="str">
        <f>IF('PCA Licitação, Dispensa e Inex.'!C546="","",'PCA Licitação, Dispensa e Inex.'!C546)</f>
        <v/>
      </c>
      <c r="AK543" t="str">
        <f>IF('PCA Licitação, Dispensa e Inex.'!D546="","",'PCA Licitação, Dispensa e Inex.'!D546)</f>
        <v/>
      </c>
      <c r="AL543" t="str">
        <f>IF('PCA Licitação, Dispensa e Inex.'!H546="","",'PCA Licitação, Dispensa e Inex.'!H546)</f>
        <v/>
      </c>
      <c r="AM543" t="str">
        <f>IF('PCA Licitação, Dispensa e Inex.'!K546="","",'PCA Licitação, Dispensa e Inex.'!K546)</f>
        <v/>
      </c>
      <c r="AN543" t="str">
        <f>IF('PCA Licitação, Dispensa e Inex.'!L546="","",'PCA Licitação, Dispensa e Inex.'!L546)</f>
        <v/>
      </c>
      <c r="AO543" t="str">
        <f>IF('PCA Licitação, Dispensa e Inex.'!M546="","",'PCA Licitação, Dispensa e Inex.'!M546)</f>
        <v/>
      </c>
      <c r="AP543" t="str">
        <f>IF('PCA Licitação, Dispensa e Inex.'!N546="","",'PCA Licitação, Dispensa e Inex.'!N546)</f>
        <v/>
      </c>
      <c r="AQ543" s="88" t="str">
        <f>IF('PCA Licitação, Dispensa e Inex.'!O546="","",'PCA Licitação, Dispensa e Inex.'!O546)</f>
        <v/>
      </c>
      <c r="AR543" s="88" t="str">
        <f>IF('PCA Licitação, Dispensa e Inex.'!P546="","",'PCA Licitação, Dispensa e Inex.'!P546)</f>
        <v/>
      </c>
      <c r="AS543" s="88" t="str">
        <f>IF('PCA Licitação, Dispensa e Inex.'!Q546="","",'PCA Licitação, Dispensa e Inex.'!Q546)</f>
        <v/>
      </c>
      <c r="AT543" s="88" t="str">
        <f>IF('PCA Licitação, Dispensa e Inex.'!R546="","",'PCA Licitação, Dispensa e Inex.'!R546)</f>
        <v/>
      </c>
      <c r="AU543" s="88" t="str">
        <f>IF('PCA Licitação, Dispensa e Inex.'!S546="","",'PCA Licitação, Dispensa e Inex.'!S546)</f>
        <v/>
      </c>
      <c r="AV543" s="88" t="str">
        <f>IFERROR(VLOOKUP(AI543,'Acompanhamento (DMP)'!$B$17:$L$400,10,FALSE),"")</f>
        <v/>
      </c>
      <c r="AW543" t="str">
        <f>IFERROR(IF(VLOOKUP(AI543,'Acompanhamento (DMP)'!$B$17:$V$400,11,FALSE)="","",VLOOKUP(AI543,'Acompanhamento (DMP)'!$B$17:$V$400,11,FALSE)),"")</f>
        <v/>
      </c>
      <c r="AX543" s="88" t="str">
        <f>IFERROR(VLOOKUP(AI543,'Acompanhamento (DMP)'!$B$17:$V$400,12,FALSE),"")</f>
        <v/>
      </c>
      <c r="AY543" s="88" t="str">
        <f>IFERROR(IF(VLOOKUP(AI543,'Acompanhamento (DMP)'!$B$17:$V$400,13,FALSE)="","",VLOOKUP(AI543,'Acompanhamento (DMP)'!$B$17:$V$400,13,FALSE)),"")</f>
        <v/>
      </c>
      <c r="AZ543" t="str">
        <f>IFERROR(IF(VLOOKUP(AI543,'Acompanhamento (DMP)'!$B$17:$V$400,14,FALSE)="","",VLOOKUP(AI543,'Acompanhamento (DMP)'!$B$17:$V$400,14,FALSE)),"")</f>
        <v/>
      </c>
      <c r="BA543" t="str">
        <f>IFERROR(IF(VLOOKUP(AI543,'Acompanhamento (DMP)'!$B$17:$V$400,15,FALSE)="","",VLOOKUP(AI543,'Acompanhamento (DMP)'!$B$17:$V$400,15,FALSE)),"")</f>
        <v/>
      </c>
      <c r="BB543" s="88" t="str">
        <f>IFERROR(IF(VLOOKUP(AI543,'Acompanhamento (DMP)'!$B$17:$V$400,16,FALSE)="","",VLOOKUP(AI543,'Acompanhamento (DMP)'!$B$17:$V$400,16,FALSE)),"")</f>
        <v/>
      </c>
      <c r="BC543" s="88" t="str">
        <f>IFERROR(IF(VLOOKUP(AI543,'Acompanhamento (DMP)'!$B$17:$V$400,17,FALSE)="","",VLOOKUP(AI543,'Acompanhamento (DMP)'!$B$17:$V$400,17,FALSE)),"")</f>
        <v/>
      </c>
      <c r="BD543" s="88" t="str">
        <f>IFERROR(IF(VLOOKUP(AI543,'Acompanhamento (DMP)'!$B$17:$V$400,18,FALSE)="","",VLOOKUP(AI543,'Acompanhamento (DMP)'!$B$17:$V$400,18,FALSE)),"")</f>
        <v/>
      </c>
      <c r="BE543" s="88" t="str">
        <f>IFERROR(IF(VLOOKUP(AI543,'Acompanhamento (DMP)'!$B$17:$V$400,19,FALSE)="","",VLOOKUP(AI543,'Acompanhamento (DMP)'!$B$17:$V$400,19,FALSE)),"")</f>
        <v/>
      </c>
      <c r="BF543" s="88" t="str">
        <f>IFERROR(IF(VLOOKUP(AI543,'Acompanhamento (DMP)'!$B$17:$V$400,20,FALSE)="","",VLOOKUP(AI543,'Acompanhamento (DMP)'!$B$17:$V$400,20,FALSE)),"")</f>
        <v/>
      </c>
      <c r="BG543" s="88" t="str">
        <f>IFERROR(IF(VLOOKUP(AI543,'Acompanhamento (DMP)'!$B$17:$V$400,21,FALSE)="","",VLOOKUP(AI543,'Acompanhamento (DMP)'!$B$17:$V$400,21,FALSE)),"")</f>
        <v/>
      </c>
      <c r="BH543" s="239" t="str">
        <f t="shared" si="8"/>
        <v/>
      </c>
    </row>
    <row r="544" spans="1:60" ht="15" customHeight="1" x14ac:dyDescent="0.2">
      <c r="A544" s="73"/>
      <c r="B544" s="73"/>
      <c r="C544" s="73"/>
      <c r="D544" s="74"/>
      <c r="E544" s="73"/>
      <c r="F544" s="73"/>
      <c r="G544" s="73"/>
      <c r="H544" s="73"/>
      <c r="I544" s="73"/>
      <c r="J544" s="73"/>
      <c r="K544" s="73"/>
      <c r="L544" s="75"/>
      <c r="M544" s="75"/>
      <c r="N544" s="75"/>
      <c r="O544" s="75"/>
      <c r="P544" s="75"/>
      <c r="Q544" s="73" t="e">
        <f>IF(#REF!="","",IF(VLOOKUP(#REF!,#REF!,9,FALSE)="","",VLOOKUP(#REF!,#REF!,9,FALSE)))</f>
        <v>#REF!</v>
      </c>
      <c r="R544" s="75" t="e">
        <f>IF(#REF!="","",IF(VLOOKUP(#REF!,#REF!,10,FALSE)="","",VLOOKUP(#REF!,#REF!,10,FALSE)))</f>
        <v>#REF!</v>
      </c>
      <c r="AI544" t="str">
        <f>IF('PCA Licitação, Dispensa e Inex.'!B547="","",'PCA Licitação, Dispensa e Inex.'!B547)</f>
        <v/>
      </c>
      <c r="AJ544" t="str">
        <f>IF('PCA Licitação, Dispensa e Inex.'!C547="","",'PCA Licitação, Dispensa e Inex.'!C547)</f>
        <v/>
      </c>
      <c r="AK544" t="str">
        <f>IF('PCA Licitação, Dispensa e Inex.'!D547="","",'PCA Licitação, Dispensa e Inex.'!D547)</f>
        <v/>
      </c>
      <c r="AL544" t="str">
        <f>IF('PCA Licitação, Dispensa e Inex.'!H547="","",'PCA Licitação, Dispensa e Inex.'!H547)</f>
        <v/>
      </c>
      <c r="AM544" t="str">
        <f>IF('PCA Licitação, Dispensa e Inex.'!K547="","",'PCA Licitação, Dispensa e Inex.'!K547)</f>
        <v/>
      </c>
      <c r="AN544" t="str">
        <f>IF('PCA Licitação, Dispensa e Inex.'!L547="","",'PCA Licitação, Dispensa e Inex.'!L547)</f>
        <v/>
      </c>
      <c r="AO544" t="str">
        <f>IF('PCA Licitação, Dispensa e Inex.'!M547="","",'PCA Licitação, Dispensa e Inex.'!M547)</f>
        <v/>
      </c>
      <c r="AP544" t="str">
        <f>IF('PCA Licitação, Dispensa e Inex.'!N547="","",'PCA Licitação, Dispensa e Inex.'!N547)</f>
        <v/>
      </c>
      <c r="AQ544" s="88" t="str">
        <f>IF('PCA Licitação, Dispensa e Inex.'!O547="","",'PCA Licitação, Dispensa e Inex.'!O547)</f>
        <v/>
      </c>
      <c r="AR544" s="88" t="str">
        <f>IF('PCA Licitação, Dispensa e Inex.'!P547="","",'PCA Licitação, Dispensa e Inex.'!P547)</f>
        <v/>
      </c>
      <c r="AS544" s="88" t="str">
        <f>IF('PCA Licitação, Dispensa e Inex.'!Q547="","",'PCA Licitação, Dispensa e Inex.'!Q547)</f>
        <v/>
      </c>
      <c r="AT544" s="88" t="str">
        <f>IF('PCA Licitação, Dispensa e Inex.'!R547="","",'PCA Licitação, Dispensa e Inex.'!R547)</f>
        <v/>
      </c>
      <c r="AU544" s="88" t="str">
        <f>IF('PCA Licitação, Dispensa e Inex.'!S547="","",'PCA Licitação, Dispensa e Inex.'!S547)</f>
        <v/>
      </c>
      <c r="AV544" s="88" t="str">
        <f>IFERROR(VLOOKUP(AI544,'Acompanhamento (DMP)'!$B$17:$L$400,10,FALSE),"")</f>
        <v/>
      </c>
      <c r="AW544" t="str">
        <f>IFERROR(IF(VLOOKUP(AI544,'Acompanhamento (DMP)'!$B$17:$V$400,11,FALSE)="","",VLOOKUP(AI544,'Acompanhamento (DMP)'!$B$17:$V$400,11,FALSE)),"")</f>
        <v/>
      </c>
      <c r="AX544" s="88" t="str">
        <f>IFERROR(VLOOKUP(AI544,'Acompanhamento (DMP)'!$B$17:$V$400,12,FALSE),"")</f>
        <v/>
      </c>
      <c r="AY544" s="88" t="str">
        <f>IFERROR(IF(VLOOKUP(AI544,'Acompanhamento (DMP)'!$B$17:$V$400,13,FALSE)="","",VLOOKUP(AI544,'Acompanhamento (DMP)'!$B$17:$V$400,13,FALSE)),"")</f>
        <v/>
      </c>
      <c r="AZ544" t="str">
        <f>IFERROR(IF(VLOOKUP(AI544,'Acompanhamento (DMP)'!$B$17:$V$400,14,FALSE)="","",VLOOKUP(AI544,'Acompanhamento (DMP)'!$B$17:$V$400,14,FALSE)),"")</f>
        <v/>
      </c>
      <c r="BA544" t="str">
        <f>IFERROR(IF(VLOOKUP(AI544,'Acompanhamento (DMP)'!$B$17:$V$400,15,FALSE)="","",VLOOKUP(AI544,'Acompanhamento (DMP)'!$B$17:$V$400,15,FALSE)),"")</f>
        <v/>
      </c>
      <c r="BB544" s="88" t="str">
        <f>IFERROR(IF(VLOOKUP(AI544,'Acompanhamento (DMP)'!$B$17:$V$400,16,FALSE)="","",VLOOKUP(AI544,'Acompanhamento (DMP)'!$B$17:$V$400,16,FALSE)),"")</f>
        <v/>
      </c>
      <c r="BC544" s="88" t="str">
        <f>IFERROR(IF(VLOOKUP(AI544,'Acompanhamento (DMP)'!$B$17:$V$400,17,FALSE)="","",VLOOKUP(AI544,'Acompanhamento (DMP)'!$B$17:$V$400,17,FALSE)),"")</f>
        <v/>
      </c>
      <c r="BD544" s="88" t="str">
        <f>IFERROR(IF(VLOOKUP(AI544,'Acompanhamento (DMP)'!$B$17:$V$400,18,FALSE)="","",VLOOKUP(AI544,'Acompanhamento (DMP)'!$B$17:$V$400,18,FALSE)),"")</f>
        <v/>
      </c>
      <c r="BE544" s="88" t="str">
        <f>IFERROR(IF(VLOOKUP(AI544,'Acompanhamento (DMP)'!$B$17:$V$400,19,FALSE)="","",VLOOKUP(AI544,'Acompanhamento (DMP)'!$B$17:$V$400,19,FALSE)),"")</f>
        <v/>
      </c>
      <c r="BF544" s="88" t="str">
        <f>IFERROR(IF(VLOOKUP(AI544,'Acompanhamento (DMP)'!$B$17:$V$400,20,FALSE)="","",VLOOKUP(AI544,'Acompanhamento (DMP)'!$B$17:$V$400,20,FALSE)),"")</f>
        <v/>
      </c>
      <c r="BG544" s="88" t="str">
        <f>IFERROR(IF(VLOOKUP(AI544,'Acompanhamento (DMP)'!$B$17:$V$400,21,FALSE)="","",VLOOKUP(AI544,'Acompanhamento (DMP)'!$B$17:$V$400,21,FALSE)),"")</f>
        <v/>
      </c>
      <c r="BH544" s="239" t="str">
        <f t="shared" si="8"/>
        <v/>
      </c>
    </row>
    <row r="545" spans="1:60" ht="15" customHeight="1" x14ac:dyDescent="0.2">
      <c r="A545" s="73"/>
      <c r="B545" s="73"/>
      <c r="C545" s="73"/>
      <c r="D545" s="74"/>
      <c r="E545" s="73"/>
      <c r="F545" s="73"/>
      <c r="G545" s="73"/>
      <c r="H545" s="73"/>
      <c r="I545" s="73"/>
      <c r="J545" s="73"/>
      <c r="K545" s="73"/>
      <c r="L545" s="75"/>
      <c r="M545" s="75"/>
      <c r="N545" s="75"/>
      <c r="O545" s="75"/>
      <c r="P545" s="75"/>
      <c r="Q545" s="73" t="e">
        <f>IF(#REF!="","",IF(VLOOKUP(#REF!,#REF!,9,FALSE)="","",VLOOKUP(#REF!,#REF!,9,FALSE)))</f>
        <v>#REF!</v>
      </c>
      <c r="R545" s="75" t="e">
        <f>IF(#REF!="","",IF(VLOOKUP(#REF!,#REF!,10,FALSE)="","",VLOOKUP(#REF!,#REF!,10,FALSE)))</f>
        <v>#REF!</v>
      </c>
      <c r="AI545" t="str">
        <f>IF('PCA Licitação, Dispensa e Inex.'!B548="","",'PCA Licitação, Dispensa e Inex.'!B548)</f>
        <v/>
      </c>
      <c r="AJ545" t="str">
        <f>IF('PCA Licitação, Dispensa e Inex.'!C548="","",'PCA Licitação, Dispensa e Inex.'!C548)</f>
        <v/>
      </c>
      <c r="AK545" t="str">
        <f>IF('PCA Licitação, Dispensa e Inex.'!D548="","",'PCA Licitação, Dispensa e Inex.'!D548)</f>
        <v/>
      </c>
      <c r="AL545" t="str">
        <f>IF('PCA Licitação, Dispensa e Inex.'!H548="","",'PCA Licitação, Dispensa e Inex.'!H548)</f>
        <v/>
      </c>
      <c r="AM545" t="str">
        <f>IF('PCA Licitação, Dispensa e Inex.'!K548="","",'PCA Licitação, Dispensa e Inex.'!K548)</f>
        <v/>
      </c>
      <c r="AN545" t="str">
        <f>IF('PCA Licitação, Dispensa e Inex.'!L548="","",'PCA Licitação, Dispensa e Inex.'!L548)</f>
        <v/>
      </c>
      <c r="AO545" t="str">
        <f>IF('PCA Licitação, Dispensa e Inex.'!M548="","",'PCA Licitação, Dispensa e Inex.'!M548)</f>
        <v/>
      </c>
      <c r="AP545" t="str">
        <f>IF('PCA Licitação, Dispensa e Inex.'!N548="","",'PCA Licitação, Dispensa e Inex.'!N548)</f>
        <v/>
      </c>
      <c r="AQ545" s="88" t="str">
        <f>IF('PCA Licitação, Dispensa e Inex.'!O548="","",'PCA Licitação, Dispensa e Inex.'!O548)</f>
        <v/>
      </c>
      <c r="AR545" s="88" t="str">
        <f>IF('PCA Licitação, Dispensa e Inex.'!P548="","",'PCA Licitação, Dispensa e Inex.'!P548)</f>
        <v/>
      </c>
      <c r="AS545" s="88" t="str">
        <f>IF('PCA Licitação, Dispensa e Inex.'!Q548="","",'PCA Licitação, Dispensa e Inex.'!Q548)</f>
        <v/>
      </c>
      <c r="AT545" s="88" t="str">
        <f>IF('PCA Licitação, Dispensa e Inex.'!R548="","",'PCA Licitação, Dispensa e Inex.'!R548)</f>
        <v/>
      </c>
      <c r="AU545" s="88" t="str">
        <f>IF('PCA Licitação, Dispensa e Inex.'!S548="","",'PCA Licitação, Dispensa e Inex.'!S548)</f>
        <v/>
      </c>
      <c r="AV545" s="88" t="str">
        <f>IFERROR(VLOOKUP(AI545,'Acompanhamento (DMP)'!$B$17:$L$400,10,FALSE),"")</f>
        <v/>
      </c>
      <c r="AW545" t="str">
        <f>IFERROR(IF(VLOOKUP(AI545,'Acompanhamento (DMP)'!$B$17:$V$400,11,FALSE)="","",VLOOKUP(AI545,'Acompanhamento (DMP)'!$B$17:$V$400,11,FALSE)),"")</f>
        <v/>
      </c>
      <c r="AX545" s="88" t="str">
        <f>IFERROR(VLOOKUP(AI545,'Acompanhamento (DMP)'!$B$17:$V$400,12,FALSE),"")</f>
        <v/>
      </c>
      <c r="AY545" s="88" t="str">
        <f>IFERROR(IF(VLOOKUP(AI545,'Acompanhamento (DMP)'!$B$17:$V$400,13,FALSE)="","",VLOOKUP(AI545,'Acompanhamento (DMP)'!$B$17:$V$400,13,FALSE)),"")</f>
        <v/>
      </c>
      <c r="AZ545" t="str">
        <f>IFERROR(IF(VLOOKUP(AI545,'Acompanhamento (DMP)'!$B$17:$V$400,14,FALSE)="","",VLOOKUP(AI545,'Acompanhamento (DMP)'!$B$17:$V$400,14,FALSE)),"")</f>
        <v/>
      </c>
      <c r="BA545" t="str">
        <f>IFERROR(IF(VLOOKUP(AI545,'Acompanhamento (DMP)'!$B$17:$V$400,15,FALSE)="","",VLOOKUP(AI545,'Acompanhamento (DMP)'!$B$17:$V$400,15,FALSE)),"")</f>
        <v/>
      </c>
      <c r="BB545" s="88" t="str">
        <f>IFERROR(IF(VLOOKUP(AI545,'Acompanhamento (DMP)'!$B$17:$V$400,16,FALSE)="","",VLOOKUP(AI545,'Acompanhamento (DMP)'!$B$17:$V$400,16,FALSE)),"")</f>
        <v/>
      </c>
      <c r="BC545" s="88" t="str">
        <f>IFERROR(IF(VLOOKUP(AI545,'Acompanhamento (DMP)'!$B$17:$V$400,17,FALSE)="","",VLOOKUP(AI545,'Acompanhamento (DMP)'!$B$17:$V$400,17,FALSE)),"")</f>
        <v/>
      </c>
      <c r="BD545" s="88" t="str">
        <f>IFERROR(IF(VLOOKUP(AI545,'Acompanhamento (DMP)'!$B$17:$V$400,18,FALSE)="","",VLOOKUP(AI545,'Acompanhamento (DMP)'!$B$17:$V$400,18,FALSE)),"")</f>
        <v/>
      </c>
      <c r="BE545" s="88" t="str">
        <f>IFERROR(IF(VLOOKUP(AI545,'Acompanhamento (DMP)'!$B$17:$V$400,19,FALSE)="","",VLOOKUP(AI545,'Acompanhamento (DMP)'!$B$17:$V$400,19,FALSE)),"")</f>
        <v/>
      </c>
      <c r="BF545" s="88" t="str">
        <f>IFERROR(IF(VLOOKUP(AI545,'Acompanhamento (DMP)'!$B$17:$V$400,20,FALSE)="","",VLOOKUP(AI545,'Acompanhamento (DMP)'!$B$17:$V$400,20,FALSE)),"")</f>
        <v/>
      </c>
      <c r="BG545" s="88" t="str">
        <f>IFERROR(IF(VLOOKUP(AI545,'Acompanhamento (DMP)'!$B$17:$V$400,21,FALSE)="","",VLOOKUP(AI545,'Acompanhamento (DMP)'!$B$17:$V$400,21,FALSE)),"")</f>
        <v/>
      </c>
      <c r="BH545" s="239" t="str">
        <f t="shared" si="8"/>
        <v/>
      </c>
    </row>
    <row r="546" spans="1:60" ht="15" customHeight="1" x14ac:dyDescent="0.2">
      <c r="A546" s="73"/>
      <c r="B546" s="73"/>
      <c r="C546" s="73"/>
      <c r="D546" s="74"/>
      <c r="E546" s="73"/>
      <c r="F546" s="73"/>
      <c r="G546" s="73"/>
      <c r="H546" s="73"/>
      <c r="I546" s="73"/>
      <c r="J546" s="73"/>
      <c r="K546" s="73"/>
      <c r="L546" s="75"/>
      <c r="M546" s="75"/>
      <c r="N546" s="75"/>
      <c r="O546" s="75"/>
      <c r="P546" s="75"/>
      <c r="Q546" s="73" t="e">
        <f>IF(#REF!="","",IF(VLOOKUP(#REF!,#REF!,9,FALSE)="","",VLOOKUP(#REF!,#REF!,9,FALSE)))</f>
        <v>#REF!</v>
      </c>
      <c r="R546" s="75" t="e">
        <f>IF(#REF!="","",IF(VLOOKUP(#REF!,#REF!,10,FALSE)="","",VLOOKUP(#REF!,#REF!,10,FALSE)))</f>
        <v>#REF!</v>
      </c>
      <c r="AI546" t="str">
        <f>IF('PCA Licitação, Dispensa e Inex.'!B549="","",'PCA Licitação, Dispensa e Inex.'!B549)</f>
        <v/>
      </c>
      <c r="AJ546" t="str">
        <f>IF('PCA Licitação, Dispensa e Inex.'!C549="","",'PCA Licitação, Dispensa e Inex.'!C549)</f>
        <v/>
      </c>
      <c r="AK546" t="str">
        <f>IF('PCA Licitação, Dispensa e Inex.'!D549="","",'PCA Licitação, Dispensa e Inex.'!D549)</f>
        <v/>
      </c>
      <c r="AL546" t="str">
        <f>IF('PCA Licitação, Dispensa e Inex.'!H549="","",'PCA Licitação, Dispensa e Inex.'!H549)</f>
        <v/>
      </c>
      <c r="AM546" t="str">
        <f>IF('PCA Licitação, Dispensa e Inex.'!K549="","",'PCA Licitação, Dispensa e Inex.'!K549)</f>
        <v/>
      </c>
      <c r="AN546" t="str">
        <f>IF('PCA Licitação, Dispensa e Inex.'!L549="","",'PCA Licitação, Dispensa e Inex.'!L549)</f>
        <v/>
      </c>
      <c r="AO546" t="str">
        <f>IF('PCA Licitação, Dispensa e Inex.'!M549="","",'PCA Licitação, Dispensa e Inex.'!M549)</f>
        <v/>
      </c>
      <c r="AP546" t="str">
        <f>IF('PCA Licitação, Dispensa e Inex.'!N549="","",'PCA Licitação, Dispensa e Inex.'!N549)</f>
        <v/>
      </c>
      <c r="AQ546" s="88" t="str">
        <f>IF('PCA Licitação, Dispensa e Inex.'!O549="","",'PCA Licitação, Dispensa e Inex.'!O549)</f>
        <v/>
      </c>
      <c r="AR546" s="88" t="str">
        <f>IF('PCA Licitação, Dispensa e Inex.'!P549="","",'PCA Licitação, Dispensa e Inex.'!P549)</f>
        <v/>
      </c>
      <c r="AS546" s="88" t="str">
        <f>IF('PCA Licitação, Dispensa e Inex.'!Q549="","",'PCA Licitação, Dispensa e Inex.'!Q549)</f>
        <v/>
      </c>
      <c r="AT546" s="88" t="str">
        <f>IF('PCA Licitação, Dispensa e Inex.'!R549="","",'PCA Licitação, Dispensa e Inex.'!R549)</f>
        <v/>
      </c>
      <c r="AU546" s="88" t="str">
        <f>IF('PCA Licitação, Dispensa e Inex.'!S549="","",'PCA Licitação, Dispensa e Inex.'!S549)</f>
        <v/>
      </c>
      <c r="AV546" s="88" t="str">
        <f>IFERROR(VLOOKUP(AI546,'Acompanhamento (DMP)'!$B$17:$L$400,10,FALSE),"")</f>
        <v/>
      </c>
      <c r="AW546" t="str">
        <f>IFERROR(IF(VLOOKUP(AI546,'Acompanhamento (DMP)'!$B$17:$V$400,11,FALSE)="","",VLOOKUP(AI546,'Acompanhamento (DMP)'!$B$17:$V$400,11,FALSE)),"")</f>
        <v/>
      </c>
      <c r="AX546" s="88" t="str">
        <f>IFERROR(VLOOKUP(AI546,'Acompanhamento (DMP)'!$B$17:$V$400,12,FALSE),"")</f>
        <v/>
      </c>
      <c r="AY546" s="88" t="str">
        <f>IFERROR(IF(VLOOKUP(AI546,'Acompanhamento (DMP)'!$B$17:$V$400,13,FALSE)="","",VLOOKUP(AI546,'Acompanhamento (DMP)'!$B$17:$V$400,13,FALSE)),"")</f>
        <v/>
      </c>
      <c r="AZ546" t="str">
        <f>IFERROR(IF(VLOOKUP(AI546,'Acompanhamento (DMP)'!$B$17:$V$400,14,FALSE)="","",VLOOKUP(AI546,'Acompanhamento (DMP)'!$B$17:$V$400,14,FALSE)),"")</f>
        <v/>
      </c>
      <c r="BA546" t="str">
        <f>IFERROR(IF(VLOOKUP(AI546,'Acompanhamento (DMP)'!$B$17:$V$400,15,FALSE)="","",VLOOKUP(AI546,'Acompanhamento (DMP)'!$B$17:$V$400,15,FALSE)),"")</f>
        <v/>
      </c>
      <c r="BB546" s="88" t="str">
        <f>IFERROR(IF(VLOOKUP(AI546,'Acompanhamento (DMP)'!$B$17:$V$400,16,FALSE)="","",VLOOKUP(AI546,'Acompanhamento (DMP)'!$B$17:$V$400,16,FALSE)),"")</f>
        <v/>
      </c>
      <c r="BC546" s="88" t="str">
        <f>IFERROR(IF(VLOOKUP(AI546,'Acompanhamento (DMP)'!$B$17:$V$400,17,FALSE)="","",VLOOKUP(AI546,'Acompanhamento (DMP)'!$B$17:$V$400,17,FALSE)),"")</f>
        <v/>
      </c>
      <c r="BD546" s="88" t="str">
        <f>IFERROR(IF(VLOOKUP(AI546,'Acompanhamento (DMP)'!$B$17:$V$400,18,FALSE)="","",VLOOKUP(AI546,'Acompanhamento (DMP)'!$B$17:$V$400,18,FALSE)),"")</f>
        <v/>
      </c>
      <c r="BE546" s="88" t="str">
        <f>IFERROR(IF(VLOOKUP(AI546,'Acompanhamento (DMP)'!$B$17:$V$400,19,FALSE)="","",VLOOKUP(AI546,'Acompanhamento (DMP)'!$B$17:$V$400,19,FALSE)),"")</f>
        <v/>
      </c>
      <c r="BF546" s="88" t="str">
        <f>IFERROR(IF(VLOOKUP(AI546,'Acompanhamento (DMP)'!$B$17:$V$400,20,FALSE)="","",VLOOKUP(AI546,'Acompanhamento (DMP)'!$B$17:$V$400,20,FALSE)),"")</f>
        <v/>
      </c>
      <c r="BG546" s="88" t="str">
        <f>IFERROR(IF(VLOOKUP(AI546,'Acompanhamento (DMP)'!$B$17:$V$400,21,FALSE)="","",VLOOKUP(AI546,'Acompanhamento (DMP)'!$B$17:$V$400,21,FALSE)),"")</f>
        <v/>
      </c>
      <c r="BH546" s="239" t="str">
        <f t="shared" si="8"/>
        <v/>
      </c>
    </row>
    <row r="547" spans="1:60" ht="15" customHeight="1" x14ac:dyDescent="0.2">
      <c r="A547" s="73"/>
      <c r="B547" s="73"/>
      <c r="C547" s="73"/>
      <c r="D547" s="74"/>
      <c r="E547" s="73"/>
      <c r="F547" s="73"/>
      <c r="G547" s="73"/>
      <c r="H547" s="73"/>
      <c r="I547" s="73"/>
      <c r="J547" s="73"/>
      <c r="K547" s="73"/>
      <c r="L547" s="75"/>
      <c r="M547" s="75"/>
      <c r="N547" s="75"/>
      <c r="O547" s="75"/>
      <c r="P547" s="75"/>
      <c r="Q547" s="73" t="e">
        <f>IF(#REF!="","",IF(VLOOKUP(#REF!,#REF!,9,FALSE)="","",VLOOKUP(#REF!,#REF!,9,FALSE)))</f>
        <v>#REF!</v>
      </c>
      <c r="R547" s="75" t="e">
        <f>IF(#REF!="","",IF(VLOOKUP(#REF!,#REF!,10,FALSE)="","",VLOOKUP(#REF!,#REF!,10,FALSE)))</f>
        <v>#REF!</v>
      </c>
    </row>
    <row r="548" spans="1:60" ht="15" customHeight="1" x14ac:dyDescent="0.2">
      <c r="A548" s="73"/>
      <c r="B548" s="73"/>
      <c r="C548" s="73"/>
      <c r="D548" s="74"/>
      <c r="E548" s="73"/>
      <c r="F548" s="73"/>
      <c r="G548" s="73"/>
      <c r="H548" s="73"/>
      <c r="I548" s="73"/>
      <c r="J548" s="73"/>
      <c r="K548" s="73"/>
      <c r="L548" s="75"/>
      <c r="M548" s="75"/>
      <c r="N548" s="75"/>
      <c r="O548" s="75"/>
      <c r="P548" s="75"/>
      <c r="Q548" s="73" t="e">
        <f>IF(#REF!="","",IF(VLOOKUP(#REF!,#REF!,9,FALSE)="","",VLOOKUP(#REF!,#REF!,9,FALSE)))</f>
        <v>#REF!</v>
      </c>
      <c r="R548" s="75" t="e">
        <f>IF(#REF!="","",IF(VLOOKUP(#REF!,#REF!,10,FALSE)="","",VLOOKUP(#REF!,#REF!,10,FALSE)))</f>
        <v>#REF!</v>
      </c>
    </row>
    <row r="549" spans="1:60" ht="15" customHeight="1" x14ac:dyDescent="0.2">
      <c r="A549" s="73"/>
      <c r="B549" s="73"/>
      <c r="C549" s="73"/>
      <c r="D549" s="74"/>
      <c r="E549" s="73"/>
      <c r="F549" s="73"/>
      <c r="G549" s="73"/>
      <c r="H549" s="73"/>
      <c r="I549" s="73"/>
      <c r="J549" s="73"/>
      <c r="K549" s="73"/>
      <c r="L549" s="75"/>
      <c r="M549" s="75"/>
      <c r="N549" s="75"/>
      <c r="O549" s="75"/>
      <c r="P549" s="75"/>
      <c r="Q549" s="73" t="e">
        <f>IF(#REF!="","",IF(VLOOKUP(#REF!,#REF!,9,FALSE)="","",VLOOKUP(#REF!,#REF!,9,FALSE)))</f>
        <v>#REF!</v>
      </c>
      <c r="R549" s="75" t="e">
        <f>IF(#REF!="","",IF(VLOOKUP(#REF!,#REF!,10,FALSE)="","",VLOOKUP(#REF!,#REF!,10,FALSE)))</f>
        <v>#REF!</v>
      </c>
    </row>
    <row r="550" spans="1:60" ht="15" customHeight="1" x14ac:dyDescent="0.2">
      <c r="A550" s="73"/>
      <c r="B550" s="73"/>
      <c r="C550" s="73"/>
      <c r="D550" s="74"/>
      <c r="E550" s="73"/>
      <c r="F550" s="73"/>
      <c r="G550" s="73"/>
      <c r="H550" s="73"/>
      <c r="I550" s="73"/>
      <c r="J550" s="73"/>
      <c r="K550" s="73"/>
      <c r="L550" s="75"/>
      <c r="M550" s="75"/>
      <c r="N550" s="75"/>
      <c r="O550" s="75"/>
      <c r="P550" s="75"/>
      <c r="Q550" s="73" t="e">
        <f>IF(#REF!="","",IF(VLOOKUP(#REF!,#REF!,9,FALSE)="","",VLOOKUP(#REF!,#REF!,9,FALSE)))</f>
        <v>#REF!</v>
      </c>
      <c r="R550" s="75" t="e">
        <f>IF(#REF!="","",IF(VLOOKUP(#REF!,#REF!,10,FALSE)="","",VLOOKUP(#REF!,#REF!,10,FALSE)))</f>
        <v>#REF!</v>
      </c>
    </row>
    <row r="551" spans="1:60" ht="15" customHeight="1" x14ac:dyDescent="0.2">
      <c r="A551" s="73"/>
      <c r="B551" s="73"/>
      <c r="C551" s="73"/>
      <c r="D551" s="74"/>
      <c r="E551" s="73"/>
      <c r="F551" s="73"/>
      <c r="G551" s="73"/>
      <c r="H551" s="73"/>
      <c r="I551" s="73"/>
      <c r="J551" s="73"/>
      <c r="K551" s="73"/>
      <c r="L551" s="75"/>
      <c r="M551" s="75"/>
      <c r="N551" s="75"/>
      <c r="O551" s="75"/>
      <c r="P551" s="75"/>
      <c r="Q551" s="73" t="e">
        <f>IF(#REF!="","",IF(VLOOKUP(#REF!,#REF!,9,FALSE)="","",VLOOKUP(#REF!,#REF!,9,FALSE)))</f>
        <v>#REF!</v>
      </c>
      <c r="R551" s="75" t="e">
        <f>IF(#REF!="","",IF(VLOOKUP(#REF!,#REF!,10,FALSE)="","",VLOOKUP(#REF!,#REF!,10,FALSE)))</f>
        <v>#REF!</v>
      </c>
    </row>
    <row r="552" spans="1:60" ht="15" customHeight="1" x14ac:dyDescent="0.2">
      <c r="A552" s="73"/>
      <c r="B552" s="73"/>
      <c r="C552" s="73"/>
      <c r="D552" s="74"/>
      <c r="E552" s="73"/>
      <c r="F552" s="73"/>
      <c r="G552" s="73"/>
      <c r="H552" s="73"/>
      <c r="I552" s="73"/>
      <c r="J552" s="73"/>
      <c r="K552" s="73"/>
      <c r="L552" s="75"/>
      <c r="M552" s="75"/>
      <c r="N552" s="75"/>
      <c r="O552" s="75"/>
      <c r="P552" s="75"/>
      <c r="Q552" s="73" t="e">
        <f>IF(#REF!="","",IF(VLOOKUP(#REF!,#REF!,9,FALSE)="","",VLOOKUP(#REF!,#REF!,9,FALSE)))</f>
        <v>#REF!</v>
      </c>
      <c r="R552" s="75" t="e">
        <f>IF(#REF!="","",IF(VLOOKUP(#REF!,#REF!,10,FALSE)="","",VLOOKUP(#REF!,#REF!,10,FALSE)))</f>
        <v>#REF!</v>
      </c>
    </row>
    <row r="553" spans="1:60" ht="15" customHeight="1" x14ac:dyDescent="0.2">
      <c r="A553" s="73"/>
      <c r="B553" s="73"/>
      <c r="C553" s="73"/>
      <c r="D553" s="74"/>
      <c r="E553" s="73"/>
      <c r="F553" s="73"/>
      <c r="G553" s="73"/>
      <c r="H553" s="73"/>
      <c r="I553" s="73"/>
      <c r="J553" s="73"/>
      <c r="K553" s="73"/>
      <c r="L553" s="75"/>
      <c r="M553" s="75"/>
      <c r="N553" s="75"/>
      <c r="O553" s="75"/>
      <c r="P553" s="75"/>
      <c r="Q553" s="73" t="e">
        <f>IF(#REF!="","",IF(VLOOKUP(#REF!,#REF!,9,FALSE)="","",VLOOKUP(#REF!,#REF!,9,FALSE)))</f>
        <v>#REF!</v>
      </c>
      <c r="R553" s="75" t="e">
        <f>IF(#REF!="","",IF(VLOOKUP(#REF!,#REF!,10,FALSE)="","",VLOOKUP(#REF!,#REF!,10,FALSE)))</f>
        <v>#REF!</v>
      </c>
    </row>
    <row r="554" spans="1:60" ht="15" customHeight="1" x14ac:dyDescent="0.2">
      <c r="A554" s="73"/>
      <c r="B554" s="73"/>
      <c r="C554" s="73"/>
      <c r="D554" s="74"/>
      <c r="E554" s="73"/>
      <c r="F554" s="73"/>
      <c r="G554" s="73"/>
      <c r="H554" s="73"/>
      <c r="I554" s="73"/>
      <c r="J554" s="73"/>
      <c r="K554" s="73"/>
      <c r="L554" s="75"/>
      <c r="M554" s="75"/>
      <c r="N554" s="75"/>
      <c r="O554" s="75"/>
      <c r="P554" s="75"/>
      <c r="Q554" s="73" t="e">
        <f>IF(#REF!="","",IF(VLOOKUP(#REF!,#REF!,9,FALSE)="","",VLOOKUP(#REF!,#REF!,9,FALSE)))</f>
        <v>#REF!</v>
      </c>
      <c r="R554" s="75" t="e">
        <f>IF(#REF!="","",IF(VLOOKUP(#REF!,#REF!,10,FALSE)="","",VLOOKUP(#REF!,#REF!,10,FALSE)))</f>
        <v>#REF!</v>
      </c>
    </row>
    <row r="555" spans="1:60" ht="15" customHeight="1" x14ac:dyDescent="0.2">
      <c r="A555" s="73"/>
      <c r="B555" s="73"/>
      <c r="C555" s="73"/>
      <c r="D555" s="74"/>
      <c r="E555" s="73"/>
      <c r="F555" s="73"/>
      <c r="G555" s="73"/>
      <c r="H555" s="73"/>
      <c r="I555" s="73"/>
      <c r="J555" s="73"/>
      <c r="K555" s="73"/>
      <c r="L555" s="75"/>
      <c r="M555" s="75"/>
      <c r="N555" s="75"/>
      <c r="O555" s="75"/>
      <c r="P555" s="75"/>
      <c r="Q555" s="73" t="e">
        <f>IF(#REF!="","",IF(VLOOKUP(#REF!,#REF!,9,FALSE)="","",VLOOKUP(#REF!,#REF!,9,FALSE)))</f>
        <v>#REF!</v>
      </c>
      <c r="R555" s="75" t="e">
        <f>IF(#REF!="","",IF(VLOOKUP(#REF!,#REF!,10,FALSE)="","",VLOOKUP(#REF!,#REF!,10,FALSE)))</f>
        <v>#REF!</v>
      </c>
    </row>
    <row r="556" spans="1:60" ht="15" customHeight="1" x14ac:dyDescent="0.2">
      <c r="A556" s="73"/>
      <c r="B556" s="73"/>
      <c r="C556" s="73"/>
      <c r="D556" s="74"/>
      <c r="E556" s="73"/>
      <c r="F556" s="73"/>
      <c r="G556" s="73"/>
      <c r="H556" s="73"/>
      <c r="I556" s="73"/>
      <c r="J556" s="73"/>
      <c r="K556" s="73"/>
      <c r="L556" s="75"/>
      <c r="M556" s="75"/>
      <c r="N556" s="75"/>
      <c r="O556" s="75"/>
      <c r="P556" s="75"/>
      <c r="Q556" s="73" t="e">
        <f>IF(#REF!="","",IF(VLOOKUP(#REF!,#REF!,9,FALSE)="","",VLOOKUP(#REF!,#REF!,9,FALSE)))</f>
        <v>#REF!</v>
      </c>
      <c r="R556" s="75" t="e">
        <f>IF(#REF!="","",IF(VLOOKUP(#REF!,#REF!,10,FALSE)="","",VLOOKUP(#REF!,#REF!,10,FALSE)))</f>
        <v>#REF!</v>
      </c>
    </row>
  </sheetData>
  <sheetProtection formatCells="0" formatColumns="0" formatRows="0" deleteRows="0" sort="0" autoFilter="0" pivotTables="0"/>
  <protectedRanges>
    <protectedRange sqref="BH1" name="Licit_1"/>
  </protectedRanges>
  <autoFilter ref="K1:K8" xr:uid="{00000000-0009-0000-0000-000003000000}"/>
  <sortState xmlns:xlrd2="http://schemas.microsoft.com/office/spreadsheetml/2017/richdata2" ref="AA16:AA32">
    <sortCondition ref="AA16:AA32"/>
  </sortState>
  <mergeCells count="4">
    <mergeCell ref="B161:C161"/>
    <mergeCell ref="B162:C162"/>
    <mergeCell ref="B163:C163"/>
    <mergeCell ref="B164:C164"/>
  </mergeCells>
  <dataValidations disablePrompts="1" count="3">
    <dataValidation allowBlank="1" showInputMessage="1" showErrorMessage="1" sqref="A161:A166 A177:R556 P161:R175 B162 B176:P176 D161:O166 B165:C166 A167:O175 AK1:AU1" xr:uid="{9D1DEE21-95D6-46EF-B107-E475A05C4832}"/>
    <dataValidation type="list" allowBlank="1" sqref="B164:C164" xr:uid="{77B888E9-9D13-4B5E-B458-EA77F2885A45}">
      <formula1>$Q$5:$Q$32</formula1>
    </dataValidation>
    <dataValidation type="list" allowBlank="1" showInputMessage="1" showErrorMessage="1" sqref="B161:C161 B163:C163" xr:uid="{B045F57E-E656-4AAC-95D9-B83141BB6980}">
      <formula1>$C$20:$L$20</formula1>
    </dataValidation>
  </dataValidations>
  <pageMargins left="0.511811024" right="0.511811024"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20B9B4C6E7BDA498BC260F9A7987223" ma:contentTypeVersion="3" ma:contentTypeDescription="Crie um novo documento." ma:contentTypeScope="" ma:versionID="625f1f857cd7670e3b7ad53c685024ec">
  <xsd:schema xmlns:xsd="http://www.w3.org/2001/XMLSchema" xmlns:xs="http://www.w3.org/2001/XMLSchema" xmlns:p="http://schemas.microsoft.com/office/2006/metadata/properties" xmlns:ns2="816ebf21-6a3e-4cb5-be20-c6771c0c2dcc" targetNamespace="http://schemas.microsoft.com/office/2006/metadata/properties" ma:root="true" ma:fieldsID="f16c44ba488cd5669a0b26f9f3d2ae0c" ns2:_="">
    <xsd:import namespace="816ebf21-6a3e-4cb5-be20-c6771c0c2dc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ebf21-6a3e-4cb5-be20-c6771c0c2d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criptIds xmlns="http://schemas.microsoft.com/office/extensibility/maker/v1.0" id="script-ids-node-id">
  <scriptId xmlns="" id="ms-officescript%3A%2F%2Fonedrive_business_itemlink%2F01BDA5SM6EFRVLY23WYVGZAD56XHBQEXGX:ms-officescript%3A%2F%2Fonedrive_business_sharinglink%2Fu!aHR0cHM6Ly90anNjanVzYnIwLW15LnNoYXJlcG9pbnQuY29tLzp1Oi9nL3BlcnNvbmFsL2RtYWVzX3Rqc2NfanVzX2JyL0VjUXNhcnhyZHNWTmtBLS11Y01DWE5jQnBHdlIwVkJqRWEyakFCdXpuenJKUmc"/>
</scriptIds>
</file>

<file path=customXml/item5.xml>��< ? x m l   v e r s i o n = " 1 . 0 "   e n c o d i n g = " u t f - 1 6 " ? > < D a t a M a s h u p   x m l n s = " h t t p : / / s c h e m a s . m i c r o s o f t . c o m / D a t a M a s h u p " > A A A A A G 4 F A A B Q S w M E F A A C A A g A P Z 8 i W w I f h c i l A A A A 9 g A A A B I A H A B D b 2 5 m a W c v U G F j a 2 F n Z S 5 4 b W w g o h g A K K A U A A A A A A A A A A A A A A A A A A A A A A A A A A A A h Y 9 B D o I w F E S v Q r q n p W i U k E 9 J d C u J 0 c S 4 b U q F R i i E F s v d X H g k r y B G U X c u 5 8 1 b z N y v N 0 i H u v I u s j O q 0 Q m i O E C e 1 K L J l S 4 S 1 N u T H 6 G U w Z a L M y + k N 8 r a x I P J E 1 R a 2 8 a E O O e w m + G m K 0 g Y B J Q c s 8 1 e l L L m 6 C O r / 7 K v t L F c C 4 k Y H F 5 j W I j p f I H p M s I B k A l C p v R X C M e 9 z / Y H w r q v b N 9 J 1 l p / t Q M y R S D v D + w B U E s D B B Q A A g A I A D 2 f I 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9 n y J b n l Y N T 2 c C A A A + B w A A E w A c A E Z v c m 1 1 b G F z L 1 N l Y 3 R p b 2 4 x L m 0 g o h g A K K A U A A A A A A A A A A A A A A A A A A A A A A A A A A A A t Z X B a t t A E I b v B r / D o F x k M A 6 F 0 k v I I b H T k E K L 6 q r 0 E H I Y 7 4 6 b T V a 7 7 u 4 q J B g / T O g h p N B T H 0 E v 1 l k p c X H U 2 A 6 l v s h a / / P v r 9 n 5 Z E 8 i K G v g U 3 N 9 t d f t d D v + H B 1 J y D Q a C / u g K X Q 7 w J + 3 1 g T i h a N r Q X o w L J 0 j E 7 5 Y d z m x 9 j L t z U 8 / Y E H 7 S V 2 X n C 1 O h 1 F v w l m / K d 9 J c j W z c K A D O Z Q 2 Y a c c J 5 o G u U P j p 9 Y V Q 6 v L w u Q 3 M / J p v V l / P k / M A C S B d Z K K p A 8 n J r x 5 P Y i S R R / m y c m I 1 w L f Q a D r U C 9 9 N k o i V 4 z p W 6 m 8 C s g + L d G I v H C q u q u + W / C l U C Y g S A t 2 c k H B t t Q f S z Z p X M k H V a D E d p S j + p e g r h B m j r Q q l E E X T a 9 Q W 9 f W v 7 c S d W 3 a 2 m 9 Y / Z L q q 4 W h L W Y O P a Q C A 1 v v 8 s W T 6 7 X 0 7 0 r e e 6 p E s 7 t E M C T I + y Y x 3 w r u p c O A 9 f O 2 q o + 5 / a x z y g v u Q A n K V P e S + 9 Y S Z p Y 9 J 0 o / + B L 7 F j N 0 Q e n z p i N P n s K p U N 0 7 Z X 3 U e s 7 I w 4 C P 9 X + L U U Z h x h V u G X 2 4 N v o I 4 7 l R j P x T K L u T 6 m l P 8 n 5 8 F m W 8 5 t W 9 M E r w t 2 x 5 J M T 9 P M q z Z R c l B u K T o x V D M l d L O 2 A 1 o I X R 8 c H a m p U Q C K R x Y l 0 T / N E p J 1 d Y q I d z S q 7 6 Y Y R C S P N x b z d z N o 4 e H F a 3 n g N D m h 2 + I G E + 3 s 0 O N 2 a M D W C A + c i e G Y m V E k 4 U h 4 i j e I K L 6 h a w D C V z u 4 y F 5 m a x 6 C 3 h j v A a H t Y x R V Y N T 4 T / g 3 i z 6 B r A f f r 0 V d B / I P k 5 e D f y + g y i m 6 F c x X A L 8 l 4 M 2 z q + N i O 1 m a I t w f l X V r Z A 4 7 + S s N X g b 5 7 z t W O 9 8 l + z 6 H U 7 y q y b 7 r 3 f U E s B A i 0 A F A A C A A g A P Z 8 i W w I f h c i l A A A A 9 g A A A B I A A A A A A A A A A A A A A A A A A A A A A E N v b m Z p Z y 9 Q Y W N r Y W d l L n h t b F B L A Q I t A B Q A A g A I A D 2 f I l s P y u m r p A A A A O k A A A A T A A A A A A A A A A A A A A A A A P E A A A B b Q 2 9 u d G V u d F 9 U e X B l c 1 0 u e G 1 s U E s B A i 0 A F A A C A A g A P Z 8 i W 5 5 W D U 9 n A g A A P g c A A B M A A A A A A A A A A A A A A A A A 4 g E A A E Z v c m 1 1 b G F z L 1 N l Y 3 R p b 2 4 x L m 1 Q S w U G A A A A A A M A A w D C A A A A l g 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0 R c A A A A A A A C v F 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G x h b m 8 8 L 0 l 0 Z W 1 Q Y X R o P j w v S X R l b U x v Y 2 F 0 a W 9 u P j x T d G F i b G V F b n R y a W V z P j x F b n R y e S B U e X B l P S J J c 1 B y a X Z h d G U i I F Z h b H V l P S J s M C I g L z 4 8 R W 5 0 c n k g V H l w Z T 0 i U X V l c n l J R C I g V m F s d W U 9 I n N k M W Q w Y 2 I 2 M S 1 l M D E w L T Q y M W U t O T Y 2 O C 1 l O T Y 4 N 2 I 3 Z D Q 4 N W M 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H D p 8 O j b y I g L z 4 8 R W 5 0 c n k g V H l w Z T 0 i R m l s b G V k Q 2 9 t c G x l d G V S Z X N 1 b H R U b 1 d v c m t z a G V l d C I g V m F s d W U 9 I m w x I i A v P j x F b n R y e S B U e X B l P S J B Z G R l Z F R v R G F 0 Y U 1 v Z G V s I i B W Y W x 1 Z T 0 i b D A i I C 8 + P E V u d H J 5 I F R 5 c G U 9 I k Z p b G x D b 3 V u d C I g V m F s d W U 9 I m w z O D k i I C 8 + P E V u d H J 5 I F R 5 c G U 9 I k Z p b G x F c n J v c k N v Z G U i I F Z h b H V l P S J z V W 5 r b m 9 3 b i I g L z 4 8 R W 5 0 c n k g V H l w Z T 0 i R m l s b E V y c m 9 y Q 2 9 1 b n Q i I F Z h b H V l P S J s M C I g L z 4 8 R W 5 0 c n k g V H l w Z T 0 i R m l s b E x h c 3 R V c G R h d G V k I i B W Y W x 1 Z T 0 i Z D I w M j U t M D k t M D J U M j I 6 N D g 6 M T k u N T Y 1 M z M 5 M l o i I C 8 + P E V u d H J 5 I F R 5 c G U 9 I k Z p b G x D b 2 x 1 b W 5 U e X B l c y I g V m F s d W U 9 I n N C Z 1 l H Q X d N R 0 J n W U d C Z 1 l H Q n d j S E J 3 Y 0 F B d z 0 9 I i A v P j x F b n R y e S B U e X B l P S J G a W x s Q 2 9 s d W 1 u T m F t Z X M i I F Z h b H V l P S J z W y Z x d W 9 0 O 0 l E J n F 1 b 3 Q 7 L C Z x d W 9 0 O 1 V u a W R h Z G U g U m V x d W l z a X R h b n R l J n F 1 b 3 Q 7 L C Z x d W 9 0 O 0 R l c 2 N y a c O n w 6 N v I H N 1 Y 2 l u d G E g Z G 8 g b 2 J q Z X R v J n F 1 b 3 Q 7 L C Z x d W 9 0 O 1 F 1 Y W 5 0 a W R h Z G U g Z X N 0 a W 1 h Z G E m c X V v d D s s J n F 1 b 3 Q 7 R X N 0 a W 1 h d G l 2 Y S B w c m V s a W 1 p b m F y I G R v I H Z h b G 9 y J n F 1 b 3 Q 7 L C Z x d W 9 0 O 0 1 v Z G F s a W R h Z G U m c X V v d D s s J n F 1 b 3 Q 7 Q 8 O z Z G l n b y B D b 2 1 w c m F z I C h j Y X R t Y X Q v Y 2 F 0 c 2 V y K S Z x d W 9 0 O y w m c X V v d D t K d X N 0 a W Z p Y 2 F 0 a X Z h I G R h I G 5 l Y 2 V z c 2 l k Y W R l I G R h I G N v b n R y Y X R h w 6 f D o 2 8 m c X V v d D s s J n F 1 b 3 Q 7 R 3 J h b m R l I H J p c 2 N v I G 9 1 I G l u w 6 l k a X R h J n F 1 b 3 Q 7 L C Z x d W 9 0 O 1 B v c 3 N p Y m l s a W R h Z G U g Z G U g Y 2 9 t c G F y d G l s a G F k Y S Z x d W 9 0 O y w m c X V v d D t D c m l 0 w 6 l y a W 9 z I G R l I H N 1 c 3 R l b n R h Y m l s a W R h Z G U m c X V v d D s s J n F 1 b 3 Q 7 R 3 J h d S B k Z S B Q c m l v c m l k Y W R l I G R h I E N v b n R y Y X R h w 6 f D o 2 8 m c X V v d D s s J n F 1 b 3 Q 7 R G F 0 Y S B k Z S B p b s O t Y 2 l v X G 5 k b 3 M g R X N 0 d W R v c y B U w 6 l j b m l j b 3 M g U H J l b G l t a W 5 h c m V z I C h F V F A p J n F 1 b 3 Q 7 L C Z x d W 9 0 O 0 R h d G E g Z G U g Z W 5 2 a W 9 c b m R v I E V U U C B h b y B E R 0 E m c X V v d D s s J n F 1 b 3 Q 7 R G F 0 Y S B k Z S B p b s O t Y 2 l v X G 5 k Y S B l b G F i b 3 J h w 6 f D o 2 9 c b m R v I F R l c m 1 v I G R l I F J l Z m V y w 6 p u Y 2 l h I C h U U i k v U H J v a m V 0 b y B C w 6 F z a W N v I C h Q Q i k m c X V v d D s s J n F 1 b 3 Q 7 R G F 0 Y S B k Z S B l b n Z p b 1 x u Z G 8 g V F I v U E I g Y W 8 g R E d B J n F 1 b 3 Q 7 L C Z x d W 9 0 O 0 R h d G E g b G l t a X R l I H B h c m E g Y 2 9 u d H J h d G H D p 8 O j b y Z x d W 9 0 O y w m c X V v d D t Q c m 9 j Z X N z b y A o c 2 U g a s O h I G F 1 d H V h Z G 8 p J n F 1 b 3 Q 7 L C Z x d W 9 0 O 2 4 u I G R l I G 9 y Z G V t J n F 1 b 3 Q 7 X S I g L z 4 8 R W 5 0 c n k g V H l w Z T 0 i R m l s b F N 0 Y X R 1 c y I g V m F s d W U 9 I n N D b 2 1 w b G V 0 Z S I g L z 4 8 R W 5 0 c n k g V H l w Z T 0 i U m V s Y X R p b 2 5 z a G l w S W 5 m b 0 N v b n R h a W 5 l c i I g V m F s d W U 9 I n N 7 J n F 1 b 3 Q 7 Y 2 9 s d W 1 u Q 2 9 1 b n Q m c X V v d D s 6 M T k s J n F 1 b 3 Q 7 a 2 V 5 Q 2 9 s d W 1 u T m F t Z X M m c X V v d D s 6 W 1 0 s J n F 1 b 3 Q 7 c X V l c n l S Z W x h d G l v b n N o a X B z J n F 1 b 3 Q 7 O l t d L C Z x d W 9 0 O 2 N v b H V t b k l k Z W 5 0 a X R p Z X M m c X V v d D s 6 W y Z x d W 9 0 O 1 N l Y 3 R p b 2 4 x L 1 B s Y W 5 v L 0 F 1 d G 9 S Z W 1 v d m V k Q 2 9 s d W 1 u c z E u e 0 l E L D B 9 J n F 1 b 3 Q 7 L C Z x d W 9 0 O 1 N l Y 3 R p b 2 4 x L 1 B s Y W 5 v L 0 F 1 d G 9 S Z W 1 v d m V k Q 2 9 s d W 1 u c z E u e 1 V u a W R h Z G U g U m V x d W l z a X R h b n R l L D F 9 J n F 1 b 3 Q 7 L C Z x d W 9 0 O 1 N l Y 3 R p b 2 4 x L 1 B s Y W 5 v L 0 F 1 d G 9 S Z W 1 v d m V k Q 2 9 s d W 1 u c z E u e 0 R l c 2 N y a c O n w 6 N v I H N 1 Y 2 l u d G E g Z G 8 g b 2 J q Z X R v L D J 9 J n F 1 b 3 Q 7 L C Z x d W 9 0 O 1 N l Y 3 R p b 2 4 x L 1 B s Y W 5 v L 0 F 1 d G 9 S Z W 1 v d m V k Q 2 9 s d W 1 u c z E u e 1 F 1 Y W 5 0 a W R h Z G U g Z X N 0 a W 1 h Z G E s M 3 0 m c X V v d D s s J n F 1 b 3 Q 7 U 2 V j d G l v b j E v U G x h b m 8 v Q X V 0 b 1 J l b W 9 2 Z W R D b 2 x 1 b W 5 z M S 5 7 R X N 0 a W 1 h d G l 2 Y S B w c m V s a W 1 p b m F y I G R v I H Z h b G 9 y L D R 9 J n F 1 b 3 Q 7 L C Z x d W 9 0 O 1 N l Y 3 R p b 2 4 x L 1 B s Y W 5 v L 0 F 1 d G 9 S Z W 1 v d m V k Q 2 9 s d W 1 u c z E u e 0 1 v Z G F s a W R h Z G U s N X 0 m c X V v d D s s J n F 1 b 3 Q 7 U 2 V j d G l v b j E v U G x h b m 8 v Q X V 0 b 1 J l b W 9 2 Z W R D b 2 x 1 b W 5 z M S 5 7 Q 8 O z Z G l n b y B D b 2 1 w c m F z I C h j Y X R t Y X Q v Y 2 F 0 c 2 V y K S w 2 f S Z x d W 9 0 O y w m c X V v d D t T Z W N 0 a W 9 u M S 9 Q b G F u b y 9 B d X R v U m V t b 3 Z l Z E N v b H V t b n M x L n t K d X N 0 a W Z p Y 2 F 0 a X Z h I G R h I G 5 l Y 2 V z c 2 l k Y W R l I G R h I G N v b n R y Y X R h w 6 f D o 2 8 s N 3 0 m c X V v d D s s J n F 1 b 3 Q 7 U 2 V j d G l v b j E v U G x h b m 8 v Q X V 0 b 1 J l b W 9 2 Z W R D b 2 x 1 b W 5 z M S 5 7 R 3 J h b m R l I H J p c 2 N v I G 9 1 I G l u w 6 l k a X R h L D h 9 J n F 1 b 3 Q 7 L C Z x d W 9 0 O 1 N l Y 3 R p b 2 4 x L 1 B s Y W 5 v L 0 F 1 d G 9 S Z W 1 v d m V k Q 2 9 s d W 1 u c z E u e 1 B v c 3 N p Y m l s a W R h Z G U g Z G U g Y 2 9 t c G F y d G l s a G F k Y S w 5 f S Z x d W 9 0 O y w m c X V v d D t T Z W N 0 a W 9 u M S 9 Q b G F u b y 9 B d X R v U m V t b 3 Z l Z E N v b H V t b n M x L n t D c m l 0 w 6 l y a W 9 z I G R l I H N 1 c 3 R l b n R h Y m l s a W R h Z G U s M T B 9 J n F 1 b 3 Q 7 L C Z x d W 9 0 O 1 N l Y 3 R p b 2 4 x L 1 B s Y W 5 v L 0 F 1 d G 9 S Z W 1 v d m V k Q 2 9 s d W 1 u c z E u e 0 d y Y X U g Z G U g U H J p b 3 J p Z G F k Z S B k Y S B D b 2 5 0 c m F 0 Y c O n w 6 N v L D E x f S Z x d W 9 0 O y w m c X V v d D t T Z W N 0 a W 9 u M S 9 Q b G F u b y 9 B d X R v U m V t b 3 Z l Z E N v b H V t b n M x L n t E Y X R h I G R l I G l u w 6 1 j a W 9 c b m R v c y B F c 3 R 1 Z G 9 z I F T D q W N u a W N v c y B Q c m V s a W 1 p b m F y Z X M g K E V U U C k s M T J 9 J n F 1 b 3 Q 7 L C Z x d W 9 0 O 1 N l Y 3 R p b 2 4 x L 1 B s Y W 5 v L 0 F 1 d G 9 S Z W 1 v d m V k Q 2 9 s d W 1 u c z E u e 0 R h d G E g Z G U g Z W 5 2 a W 9 c b m R v I E V U U C B h b y B E R 0 E s M T N 9 J n F 1 b 3 Q 7 L C Z x d W 9 0 O 1 N l Y 3 R p b 2 4 x L 1 B s Y W 5 v L 0 F 1 d G 9 S Z W 1 v d m V k Q 2 9 s d W 1 u c z E u e 0 R h d G E g Z G U g a W 7 D r W N p b 1 x u Z G E g Z W x h Y m 9 y Y c O n w 6 N v X G 5 k b y B U Z X J t b y B k Z S B S Z W Z l c s O q b m N p Y S A o V F I p L 1 B y b 2 p l d G 8 g Q s O h c 2 l j b y A o U E I p L D E 0 f S Z x d W 9 0 O y w m c X V v d D t T Z W N 0 a W 9 u M S 9 Q b G F u b y 9 B d X R v U m V t b 3 Z l Z E N v b H V t b n M x L n t E Y X R h I G R l I G V u d m l v X G 5 k b y B U U i 9 Q Q i B h b y B E R 0 E s M T V 9 J n F 1 b 3 Q 7 L C Z x d W 9 0 O 1 N l Y 3 R p b 2 4 x L 1 B s Y W 5 v L 0 F 1 d G 9 S Z W 1 v d m V k Q 2 9 s d W 1 u c z E u e 0 R h d G E g b G l t a X R l I H B h c m E g Y 2 9 u d H J h d G H D p 8 O j b y w x N n 0 m c X V v d D s s J n F 1 b 3 Q 7 U 2 V j d G l v b j E v U G x h b m 8 v Q X V 0 b 1 J l b W 9 2 Z W R D b 2 x 1 b W 5 z M S 5 7 U H J v Y 2 V z c 2 8 g K H N l I G r D o S B h d X R 1 Y W R v K S w x N 3 0 m c X V v d D s s J n F 1 b 3 Q 7 U 2 V j d G l v b j E v U G x h b m 8 v Q X V 0 b 1 J l b W 9 2 Z W R D b 2 x 1 b W 5 z M S 5 7 b i 4 g Z G U g b 3 J k Z W 0 s M T h 9 J n F 1 b 3 Q 7 X S w m c X V v d D t D b 2 x 1 b W 5 D b 3 V u d C Z x d W 9 0 O z o x O S w m c X V v d D t L Z X l D b 2 x 1 b W 5 O Y W 1 l c y Z x d W 9 0 O z p b X S w m c X V v d D t D b 2 x 1 b W 5 J Z G V u d G l 0 a W V z J n F 1 b 3 Q 7 O l s m c X V v d D t T Z W N 0 a W 9 u M S 9 Q b G F u b y 9 B d X R v U m V t b 3 Z l Z E N v b H V t b n M x L n t J R C w w f S Z x d W 9 0 O y w m c X V v d D t T Z W N 0 a W 9 u M S 9 Q b G F u b y 9 B d X R v U m V t b 3 Z l Z E N v b H V t b n M x L n t V b m l k Y W R l I F J l c X V p c 2 l 0 Y W 5 0 Z S w x f S Z x d W 9 0 O y w m c X V v d D t T Z W N 0 a W 9 u M S 9 Q b G F u b y 9 B d X R v U m V t b 3 Z l Z E N v b H V t b n M x L n t E Z X N j c m n D p 8 O j b y B z d W N p b n R h I G R v I G 9 i a m V 0 b y w y f S Z x d W 9 0 O y w m c X V v d D t T Z W N 0 a W 9 u M S 9 Q b G F u b y 9 B d X R v U m V t b 3 Z l Z E N v b H V t b n M x L n t R d W F u d G l k Y W R l I G V z d G l t Y W R h L D N 9 J n F 1 b 3 Q 7 L C Z x d W 9 0 O 1 N l Y 3 R p b 2 4 x L 1 B s Y W 5 v L 0 F 1 d G 9 S Z W 1 v d m V k Q 2 9 s d W 1 u c z E u e 0 V z d G l t Y X R p d m E g c H J l b G l t a W 5 h c i B k b y B 2 Y W x v c i w 0 f S Z x d W 9 0 O y w m c X V v d D t T Z W N 0 a W 9 u M S 9 Q b G F u b y 9 B d X R v U m V t b 3 Z l Z E N v b H V t b n M x L n t N b 2 R h b G l k Y W R l L D V 9 J n F 1 b 3 Q 7 L C Z x d W 9 0 O 1 N l Y 3 R p b 2 4 x L 1 B s Y W 5 v L 0 F 1 d G 9 S Z W 1 v d m V k Q 2 9 s d W 1 u c z E u e 0 P D s 2 R p Z 2 8 g Q 2 9 t c H J h c y A o Y 2 F 0 b W F 0 L 2 N h d H N l c i k s N n 0 m c X V v d D s s J n F 1 b 3 Q 7 U 2 V j d G l v b j E v U G x h b m 8 v Q X V 0 b 1 J l b W 9 2 Z W R D b 2 x 1 b W 5 z M S 5 7 S n V z d G l m a W N h d G l 2 Y S B k Y S B u Z W N l c 3 N p Z G F k Z S B k Y S B j b 2 5 0 c m F 0 Y c O n w 6 N v L D d 9 J n F 1 b 3 Q 7 L C Z x d W 9 0 O 1 N l Y 3 R p b 2 4 x L 1 B s Y W 5 v L 0 F 1 d G 9 S Z W 1 v d m V k Q 2 9 s d W 1 u c z E u e 0 d y Y W 5 k Z S B y a X N j b y B v d S B p b s O p Z G l 0 Y S w 4 f S Z x d W 9 0 O y w m c X V v d D t T Z W N 0 a W 9 u M S 9 Q b G F u b y 9 B d X R v U m V t b 3 Z l Z E N v b H V t b n M x L n t Q b 3 N z a W J p b G l k Y W R l I G R l I G N v b X B h c n R p b G h h Z G E s O X 0 m c X V v d D s s J n F 1 b 3 Q 7 U 2 V j d G l v b j E v U G x h b m 8 v Q X V 0 b 1 J l b W 9 2 Z W R D b 2 x 1 b W 5 z M S 5 7 Q 3 J p d M O p c m l v c y B k Z S B z d X N 0 Z W 5 0 Y W J p b G l k Y W R l L D E w f S Z x d W 9 0 O y w m c X V v d D t T Z W N 0 a W 9 u M S 9 Q b G F u b y 9 B d X R v U m V t b 3 Z l Z E N v b H V t b n M x L n t H c m F 1 I G R l I F B y a W 9 y a W R h Z G U g Z G E g Q 2 9 u d H J h d G H D p 8 O j b y w x M X 0 m c X V v d D s s J n F 1 b 3 Q 7 U 2 V j d G l v b j E v U G x h b m 8 v Q X V 0 b 1 J l b W 9 2 Z W R D b 2 x 1 b W 5 z M S 5 7 R G F 0 Y S B k Z S B p b s O t Y 2 l v X G 5 k b 3 M g R X N 0 d W R v c y B U w 6 l j b m l j b 3 M g U H J l b G l t a W 5 h c m V z I C h F V F A p L D E y f S Z x d W 9 0 O y w m c X V v d D t T Z W N 0 a W 9 u M S 9 Q b G F u b y 9 B d X R v U m V t b 3 Z l Z E N v b H V t b n M x L n t E Y X R h I G R l I G V u d m l v X G 5 k b y B F V F A g Y W 8 g R E d B L D E z f S Z x d W 9 0 O y w m c X V v d D t T Z W N 0 a W 9 u M S 9 Q b G F u b y 9 B d X R v U m V t b 3 Z l Z E N v b H V t b n M x L n t E Y X R h I G R l I G l u w 6 1 j a W 9 c b m R h I G V s Y W J v c m H D p 8 O j b 1 x u Z G 8 g V G V y b W 8 g Z G U g U m V m Z X L D q m 5 j a W E g K F R S K S 9 Q c m 9 q Z X R v I E L D o X N p Y 2 8 g K F B C K S w x N H 0 m c X V v d D s s J n F 1 b 3 Q 7 U 2 V j d G l v b j E v U G x h b m 8 v Q X V 0 b 1 J l b W 9 2 Z W R D b 2 x 1 b W 5 z M S 5 7 R G F 0 Y S B k Z S B l b n Z p b 1 x u Z G 8 g V F I v U E I g Y W 8 g R E d B L D E 1 f S Z x d W 9 0 O y w m c X V v d D t T Z W N 0 a W 9 u M S 9 Q b G F u b y 9 B d X R v U m V t b 3 Z l Z E N v b H V t b n M x L n t E Y X R h I G x p b W l 0 Z S B w Y X J h I G N v b n R y Y X R h w 6 f D o 2 8 s M T Z 9 J n F 1 b 3 Q 7 L C Z x d W 9 0 O 1 N l Y 3 R p b 2 4 x L 1 B s Y W 5 v L 0 F 1 d G 9 S Z W 1 v d m V k Q 2 9 s d W 1 u c z E u e 1 B y b 2 N l c 3 N v I C h z Z S B q w 6 E g Y X V 0 d W F k b y k s M T d 9 J n F 1 b 3 Q 7 L C Z x d W 9 0 O 1 N l Y 3 R p b 2 4 x L 1 B s Y W 5 v L 0 F 1 d G 9 S Z W 1 v d m V k Q 2 9 s d W 1 u c z E u e 2 4 u I G R l I G 9 y Z G V t L D E 4 f S Z x d W 9 0 O 1 0 s J n F 1 b 3 Q 7 U m V s Y X R p b 2 5 z a G l w S W 5 m b y Z x d W 9 0 O z p b X X 0 i I C 8 + P C 9 T d G F i b G V F b n R y a W V z P j w v S X R l b T 4 8 S X R l b T 4 8 S X R l b U x v Y 2 F 0 a W 9 u P j x J d G V t V H l w Z T 5 G b 3 J t d W x h P C 9 J d G V t V H l w Z T 4 8 S X R l b V B h d G g + U 2 V j d G l v b j E v U G x h b m 8 v R m 9 u d G U 8 L 0 l 0 Z W 1 Q Y X R o P j w v S X R l b U x v Y 2 F 0 a W 9 u P j x T d G F i b G V F b n R y a W V z I C 8 + P C 9 J d G V t P j x J d G V t P j x J d G V t T G 9 j Y X R p b 2 4 + P E l 0 Z W 1 U e X B l P k Z v c m 1 1 b G E 8 L 0 l 0 Z W 1 U e X B l P j x J d G V t U G F 0 a D 5 T Z W N 0 a W 9 u M S 9 Q b G F u b y 9 U a X B v J T I w Q W x 0 Z X J h Z G 8 8 L 0 l 0 Z W 1 Q Y X R o P j w v S X R l b U x v Y 2 F 0 a W 9 u P j x T d G F i b G V F b n R y a W V z I C 8 + P C 9 J d G V t P j x J d G V t P j x J d G V t T G 9 j Y X R p b 2 4 + P E l 0 Z W 1 U e X B l P k Z v c m 1 1 b G E 8 L 0 l 0 Z W 1 U e X B l P j x J d G V t U G F 0 a D 5 T Z W N 0 a W 9 u M S 9 Q b G F u b y 9 D b 2 x 1 b m F z J T I w U m V v c m R l b m F k Y X M 8 L 0 l 0 Z W 1 Q Y X R o P j w v S X R l b U x v Y 2 F 0 a W 9 u P j x T d G F i b G V F b n R y a W V z I C 8 + P C 9 J d G V t P j w v S X R l b X M + P C 9 M b 2 N h b F B h Y 2 t h Z 2 V N Z X R h Z G F 0 Y U Z p b G U + F g A A A F B L B Q Y A A A A A A A A A A A A A A A A A A A A A A A A m A Q A A A Q A A A N C M n d 8 B F d E R j H o A w E / C l + s B A A A A i j E 4 8 O j w b k K 4 3 N / C g S U I R Q A A A A A C A A A A A A A Q Z g A A A A E A A C A A A A D 6 v i L r B R t K f p X r m 5 X 4 Y x M k s f u F z + U L O M E C 9 V 3 W T R p C q A A A A A A O g A A A A A I A A C A A A A A W t 9 7 S Q 1 h u Q b b n 4 H r d C X B T 5 S b O 1 z L G 9 s / r i 4 c 0 0 s c 8 u V A A A A D 9 E C L T A n l k p 3 1 E Y x 6 u L 4 R u 6 3 U K q 6 i w 5 A l w F m 3 8 6 6 u 5 M 9 K 5 i F A X c U + H I P x F Z a S u 9 5 n I G Q O c q Y b A 0 B P V / h K s A g D I Q J W + s T p R p H j I 4 e Y B f l + / a U A A A A A C 6 Y z z i f H 2 M x P d D 9 V H 9 x E g y + N 0 t 9 B p Z H 4 7 A 6 F L v I T k l K O b b D z D y W s Q L 7 C t s V R l 8 o W W Y + T P T O f r m L B 3 g s f e l Q q z < / D a t a M a s h u p > 
</file>

<file path=customXml/itemProps1.xml><?xml version="1.0" encoding="utf-8"?>
<ds:datastoreItem xmlns:ds="http://schemas.openxmlformats.org/officeDocument/2006/customXml" ds:itemID="{F799BCAA-40F8-4F72-8D15-DF42D1FE4A16}">
  <ds:schemaRefs>
    <ds:schemaRef ds:uri="http://schemas.microsoft.com/sharepoint/v3/contenttype/forms"/>
  </ds:schemaRefs>
</ds:datastoreItem>
</file>

<file path=customXml/itemProps2.xml><?xml version="1.0" encoding="utf-8"?>
<ds:datastoreItem xmlns:ds="http://schemas.openxmlformats.org/officeDocument/2006/customXml" ds:itemID="{F5CE2F4F-C0FB-4F24-A51B-EA008E5CD68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755CF55-F517-498E-8120-88EFCBD8B6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ebf21-6a3e-4cb5-be20-c6771c0c2d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9980E9C-D812-49E1-A7ED-19186009B355}">
  <ds:schemaRefs>
    <ds:schemaRef ds:uri="http://schemas.microsoft.com/office/extensibility/maker/v1.0"/>
    <ds:schemaRef ds:uri=""/>
  </ds:schemaRefs>
</ds:datastoreItem>
</file>

<file path=customXml/itemProps5.xml><?xml version="1.0" encoding="utf-8"?>
<ds:datastoreItem xmlns:ds="http://schemas.openxmlformats.org/officeDocument/2006/customXml" ds:itemID="{2A970FAE-B1DD-4AB0-A7A0-F7C680C4212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Início</vt:lpstr>
      <vt:lpstr>PCA Licitação, Dispensa e Inex.</vt:lpstr>
      <vt:lpstr>PCA Dispensa de Pequeno Valor</vt:lpstr>
      <vt:lpstr>PCA Prorrogações</vt:lpstr>
      <vt:lpstr>Acompanhamento (DMP)</vt:lpstr>
      <vt:lpstr>dados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Manuela Stefani Cardoso</dc:creator>
  <cp:keywords/>
  <dc:description/>
  <cp:lastModifiedBy>Gabriel Camargo Siebert</cp:lastModifiedBy>
  <cp:revision/>
  <dcterms:created xsi:type="dcterms:W3CDTF">2021-07-05T19:53:40Z</dcterms:created>
  <dcterms:modified xsi:type="dcterms:W3CDTF">2025-11-03T17:18:20Z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0x010100E20B9B4C6E7BDA498BC260F9A7987223</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{"FileActivityType":"9","FileActivityTimeStamp":"2023-12-12T15:08:36.360Z","FileActivityUsersOnPage":[{"DisplayName":"Isabel Lehmkuhl de Campos Siebert","Id":"isabel.campos@tjsc.jus.br"},{"DisplayName":"Marcelo Digiacomo Chryssovergis","Id":"marcelodc@tjsc.jus.br"},{"DisplayName":"Mayco Amorim da Rocha","Id":"maycoar@tjsc.jus.br"},{"DisplayName":"Roberto Panerai Velloso","Id":"rvelloso@tjsc.jus.br"},{"DisplayName":"Rafael Simoes Vieira Guimaraes","Id":"rafael.guimaraes@tjsc.jus.br"}],"FileActivityNavigationId":null}</vt:lpwstr>
  </property>
  <property fmtid="{D5CDD505-2E9C-101B-9397-08002B2CF9AE}" pid="7" name="TriggerFlowInfo">
    <vt:lpwstr/>
  </property>
  <property fmtid="{D5CDD505-2E9C-101B-9397-08002B2CF9AE}" pid="8" name="xd_ProgID">
    <vt:lpwstr/>
  </property>
  <property fmtid="{D5CDD505-2E9C-101B-9397-08002B2CF9AE}" pid="9" name="TemplateUrl">
    <vt:lpwstr/>
  </property>
  <property fmtid="{D5CDD505-2E9C-101B-9397-08002B2CF9AE}" pid="10" name="xd_Signature">
    <vt:bool>false</vt:bool>
  </property>
  <property fmtid="{D5CDD505-2E9C-101B-9397-08002B2CF9AE}" pid="11" name="_SourceUrl">
    <vt:lpwstr/>
  </property>
  <property fmtid="{D5CDD505-2E9C-101B-9397-08002B2CF9AE}" pid="12" name="_SharedFileIndex">
    <vt:lpwstr/>
  </property>
  <property fmtid="{D5CDD505-2E9C-101B-9397-08002B2CF9AE}" pid="13" name="SharedWithUsers">
    <vt:lpwstr>10;#Todos;#222;#Milene Rudolfo de Oliveira de Cordova;#48;#Rogerio Pereira da Silva;#72;#Juliano Schneider da Silva;#149;#Julie Cecconi Mazon Castellano;#265;#Rosane Paes Anselmo;#34;#Graziela Cristina Zanon Meyer Juliani;#62;#Fabiana Carla de Oliveira Vieira;#49;#Mariana de Abreu Viana;#13;#Cristiane Barrozo de Freitas Ribeiro;#266;#Simone Dorvalina Lopes;#180;#Guilherme Amin Helou Vieceli;#267;#Sergio Nonato Silva Araújo;#268;#Giovana Francisco;#269;#Igour Armond Mendes;#270;#Janete Paternolli</vt:lpwstr>
  </property>
</Properties>
</file>